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P01_Bilance PaV" sheetId="1" r:id="rId1"/>
    <sheet name="P02_923 14" sheetId="2" r:id="rId2"/>
    <sheet name="List3" sheetId="3" r:id="rId3"/>
  </sheets>
  <externalReferences>
    <externalReference r:id="rId6"/>
    <externalReference r:id="rId7"/>
  </externalReferences>
  <definedNames>
    <definedName name="_xlnm.Print_Area" localSheetId="1">'P02_923 14'!$A$1:$K$17</definedName>
  </definedNames>
  <calcPr fullCalcOnLoad="1"/>
</workbook>
</file>

<file path=xl/sharedStrings.xml><?xml version="1.0" encoding="utf-8"?>
<sst xmlns="http://schemas.openxmlformats.org/spreadsheetml/2006/main" count="148" uniqueCount="93">
  <si>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</si>
  <si>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</si>
  <si>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</si>
  <si>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</si>
  <si>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</si>
  <si>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</si>
  <si>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</si>
  <si>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</si>
  <si>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</si>
  <si>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</si>
  <si>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</si>
  <si>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</si>
  <si>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</si>
  <si>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</si>
  <si>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</si>
  <si>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</si>
  <si>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</si>
  <si>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</si>
  <si>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</si>
  <si>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</si>
  <si>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</si>
  <si>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</si>
  <si>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</si>
  <si>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</si>
  <si>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</si>
  <si>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</si>
  <si>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</si>
  <si>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</si>
  <si>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</si>
  <si>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</si>
  <si>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</si>
  <si>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</si>
  <si>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</si>
  <si>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</si>
  <si>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</si>
  <si>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</si>
  <si>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</si>
  <si>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</si>
  <si>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</si>
  <si>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</si>
  <si>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</si>
  <si>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</si>
  <si>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</si>
  <si>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</si>
  <si>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</si>
  <si>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</si>
  <si>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</si>
  <si>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</si>
  <si>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</si>
  <si>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</si>
  <si>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</si>
  <si>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</si>
  <si>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</si>
  <si>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</si>
  <si>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</si>
  <si>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</si>
  <si>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</si>
  <si>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</si>
  <si>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</si>
  <si>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</si>
  <si>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</si>
  <si>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</si>
  <si>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</si>
  <si>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</si>
  <si>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</si>
  <si>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</si>
  <si>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ZR-RO č. 318/13</t>
  </si>
  <si>
    <t>uk.</t>
  </si>
  <si>
    <t>č.a.</t>
  </si>
  <si>
    <t>§</t>
  </si>
  <si>
    <t>SR 2013</t>
  </si>
  <si>
    <t>SU</t>
  </si>
  <si>
    <t>x</t>
  </si>
  <si>
    <t>Odbor investic a správy nemovitého majetku</t>
  </si>
  <si>
    <t>92314 - Spolufinancování EU</t>
  </si>
  <si>
    <t>tis.Kč</t>
  </si>
  <si>
    <t>UZ</t>
  </si>
  <si>
    <t>S P O L U F I N A N C O V Á N Í   E U</t>
  </si>
  <si>
    <t>ZR-RO č. 27/13, 75/13</t>
  </si>
  <si>
    <t>UR 2013</t>
  </si>
  <si>
    <t>Běžné a kapitálové výdaje odboru - celkem</t>
  </si>
  <si>
    <t>00000000</t>
  </si>
  <si>
    <t>budovy, haly a stavby</t>
  </si>
  <si>
    <t>38100000</t>
  </si>
  <si>
    <t>38585505</t>
  </si>
  <si>
    <t>služby peněžních ústavů</t>
  </si>
  <si>
    <t>drobný hmotný dlouhodobý majetek</t>
  </si>
  <si>
    <t>0256201405</t>
  </si>
  <si>
    <t>ROP - Rekonstrukce technického vybavení laboratoře a váhovny chemie Gym.F.X.Š. Liberec</t>
  </si>
  <si>
    <t>6310</t>
  </si>
  <si>
    <t>3121</t>
  </si>
  <si>
    <t>0256201406</t>
  </si>
  <si>
    <t>stroje, přístoje a zařízení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</si>
</sst>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\2\5\6\2\1\1\4\3\7"/>
    <numFmt numFmtId="166" formatCode="0\2\5\6\2\3\1\4\3\8"/>
    <numFmt numFmtId="167" formatCode="0\2\5\6\2\4\1\4\1\8"/>
    <numFmt numFmtId="168" formatCode="0\2\5\6\2\5\1\4\4\8"/>
    <numFmt numFmtId="169" formatCode="0\2\5\6\3\4\1\4\3\6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8" fillId="0" borderId="0" xfId="51" applyAlignment="1">
      <alignment vertical="center"/>
      <protection/>
    </xf>
    <xf numFmtId="1" fontId="8" fillId="0" borderId="0" xfId="51" applyNumberFormat="1" applyAlignment="1">
      <alignment vertical="center" wrapText="1"/>
      <protection/>
    </xf>
    <xf numFmtId="0" fontId="8" fillId="0" borderId="0" xfId="51" applyAlignment="1">
      <alignment vertical="center" wrapText="1"/>
      <protection/>
    </xf>
    <xf numFmtId="49" fontId="8" fillId="0" borderId="0" xfId="51" applyNumberFormat="1" applyAlignment="1">
      <alignment vertical="center" wrapText="1"/>
      <protection/>
    </xf>
    <xf numFmtId="4" fontId="8" fillId="0" borderId="0" xfId="51" applyNumberFormat="1" applyAlignment="1">
      <alignment vertical="center" wrapText="1"/>
      <protection/>
    </xf>
    <xf numFmtId="4" fontId="13" fillId="0" borderId="0" xfId="0" applyNumberFormat="1" applyFont="1" applyAlignment="1">
      <alignment vertical="center" wrapText="1"/>
    </xf>
    <xf numFmtId="0" fontId="0" fillId="0" borderId="0" xfId="52">
      <alignment/>
      <protection/>
    </xf>
    <xf numFmtId="0" fontId="0" fillId="0" borderId="0" xfId="52" applyAlignment="1">
      <alignment vertical="center"/>
      <protection/>
    </xf>
    <xf numFmtId="1" fontId="0" fillId="0" borderId="0" xfId="52" applyNumberFormat="1" applyAlignment="1">
      <alignment vertical="center" wrapText="1"/>
      <protection/>
    </xf>
    <xf numFmtId="0" fontId="0" fillId="0" borderId="0" xfId="52" applyAlignment="1">
      <alignment vertical="center" wrapText="1"/>
      <protection/>
    </xf>
    <xf numFmtId="49" fontId="0" fillId="0" borderId="0" xfId="52" applyNumberFormat="1" applyAlignment="1">
      <alignment vertical="center" wrapText="1"/>
      <protection/>
    </xf>
    <xf numFmtId="4" fontId="0" fillId="0" borderId="0" xfId="52" applyNumberFormat="1" applyAlignment="1">
      <alignment vertical="center" wrapText="1"/>
      <protection/>
    </xf>
    <xf numFmtId="3" fontId="10" fillId="0" borderId="0" xfId="52" applyNumberFormat="1" applyFont="1" applyAlignment="1">
      <alignment horizontal="center" vertical="center"/>
      <protection/>
    </xf>
    <xf numFmtId="0" fontId="13" fillId="0" borderId="0" xfId="52" applyFont="1">
      <alignment/>
      <protection/>
    </xf>
    <xf numFmtId="0" fontId="10" fillId="0" borderId="19" xfId="52" applyFont="1" applyBorder="1" applyAlignment="1">
      <alignment horizontal="center" vertical="center" wrapText="1"/>
      <protection/>
    </xf>
    <xf numFmtId="1" fontId="10" fillId="0" borderId="20" xfId="52" applyNumberFormat="1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center" vertical="center" wrapText="1"/>
      <protection/>
    </xf>
    <xf numFmtId="49" fontId="10" fillId="0" borderId="20" xfId="52" applyNumberFormat="1" applyFont="1" applyBorder="1" applyAlignment="1">
      <alignment horizontal="center" vertical="center" wrapText="1"/>
      <protection/>
    </xf>
    <xf numFmtId="0" fontId="10" fillId="0" borderId="25" xfId="49" applyFont="1" applyFill="1" applyBorder="1" applyAlignment="1">
      <alignment horizontal="center" vertical="center"/>
      <protection/>
    </xf>
    <xf numFmtId="0" fontId="10" fillId="0" borderId="20" xfId="49" applyFont="1" applyBorder="1" applyAlignment="1">
      <alignment horizontal="center" vertical="center" wrapText="1"/>
      <protection/>
    </xf>
    <xf numFmtId="0" fontId="10" fillId="0" borderId="21" xfId="48" applyFont="1" applyBorder="1" applyAlignment="1">
      <alignment horizontal="center" vertical="center"/>
      <protection/>
    </xf>
    <xf numFmtId="0" fontId="13" fillId="0" borderId="0" xfId="52" applyFont="1" applyAlignment="1">
      <alignment vertical="center" wrapText="1"/>
      <protection/>
    </xf>
    <xf numFmtId="0" fontId="10" fillId="34" borderId="19" xfId="52" applyFont="1" applyFill="1" applyBorder="1" applyAlignment="1">
      <alignment horizontal="center" vertical="center" wrapText="1"/>
      <protection/>
    </xf>
    <xf numFmtId="1" fontId="10" fillId="34" borderId="20" xfId="52" applyNumberFormat="1" applyFont="1" applyFill="1" applyBorder="1" applyAlignment="1">
      <alignment horizontal="center" vertical="center" wrapText="1"/>
      <protection/>
    </xf>
    <xf numFmtId="0" fontId="10" fillId="34" borderId="20" xfId="52" applyFont="1" applyFill="1" applyBorder="1" applyAlignment="1">
      <alignment horizontal="center" vertical="center" wrapText="1"/>
      <protection/>
    </xf>
    <xf numFmtId="49" fontId="10" fillId="34" borderId="20" xfId="52" applyNumberFormat="1" applyFont="1" applyFill="1" applyBorder="1" applyAlignment="1">
      <alignment horizontal="center" vertical="center" wrapText="1"/>
      <protection/>
    </xf>
    <xf numFmtId="0" fontId="10" fillId="34" borderId="20" xfId="52" applyFont="1" applyFill="1" applyBorder="1" applyAlignment="1">
      <alignment horizontal="left" vertical="center" wrapText="1"/>
      <protection/>
    </xf>
    <xf numFmtId="4" fontId="10" fillId="34" borderId="20" xfId="52" applyNumberFormat="1" applyFont="1" applyFill="1" applyBorder="1" applyAlignment="1">
      <alignment horizontal="right" vertical="center" wrapText="1"/>
      <protection/>
    </xf>
    <xf numFmtId="4" fontId="10" fillId="34" borderId="21" xfId="52" applyNumberFormat="1" applyFont="1" applyFill="1" applyBorder="1" applyAlignment="1">
      <alignment horizontal="right" vertical="center" wrapText="1"/>
      <protection/>
    </xf>
    <xf numFmtId="0" fontId="13" fillId="0" borderId="0" xfId="52" applyFont="1" applyAlignment="1">
      <alignment wrapText="1"/>
      <protection/>
    </xf>
    <xf numFmtId="0" fontId="11" fillId="0" borderId="10" xfId="52" applyFont="1" applyBorder="1" applyAlignment="1">
      <alignment horizontal="center" vertical="center"/>
      <protection/>
    </xf>
    <xf numFmtId="1" fontId="11" fillId="0" borderId="11" xfId="52" applyNumberFormat="1" applyFont="1" applyFill="1" applyBorder="1" applyAlignment="1">
      <alignment vertical="center"/>
      <protection/>
    </xf>
    <xf numFmtId="0" fontId="11" fillId="0" borderId="11" xfId="52" applyFont="1" applyBorder="1" applyAlignment="1">
      <alignment horizontal="center" vertical="center"/>
      <protection/>
    </xf>
    <xf numFmtId="49" fontId="10" fillId="0" borderId="11" xfId="52" applyNumberFormat="1" applyFont="1" applyBorder="1" applyAlignment="1">
      <alignment horizontal="center" vertical="center"/>
      <protection/>
    </xf>
    <xf numFmtId="0" fontId="11" fillId="0" borderId="11" xfId="50" applyFont="1" applyFill="1" applyBorder="1" applyAlignment="1">
      <alignment vertical="center" wrapText="1"/>
      <protection/>
    </xf>
    <xf numFmtId="4" fontId="11" fillId="0" borderId="14" xfId="52" applyNumberFormat="1" applyFont="1" applyFill="1" applyBorder="1" applyAlignment="1">
      <alignment vertical="center"/>
      <protection/>
    </xf>
    <xf numFmtId="1" fontId="12" fillId="0" borderId="14" xfId="52" applyNumberFormat="1" applyFont="1" applyFill="1" applyBorder="1" applyAlignment="1">
      <alignment horizontal="center"/>
      <protection/>
    </xf>
    <xf numFmtId="49" fontId="12" fillId="0" borderId="14" xfId="52" applyNumberFormat="1" applyFont="1" applyFill="1" applyBorder="1" applyAlignment="1">
      <alignment horizontal="center"/>
      <protection/>
    </xf>
    <xf numFmtId="0" fontId="12" fillId="0" borderId="14" xfId="52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/>
      <protection/>
    </xf>
    <xf numFmtId="4" fontId="12" fillId="0" borderId="11" xfId="52" applyNumberFormat="1" applyFont="1" applyFill="1" applyBorder="1" applyAlignment="1">
      <alignment vertical="center"/>
      <protection/>
    </xf>
    <xf numFmtId="4" fontId="12" fillId="35" borderId="14" xfId="52" applyNumberFormat="1" applyFont="1" applyFill="1" applyBorder="1" applyAlignment="1">
      <alignment vertical="center"/>
      <protection/>
    </xf>
    <xf numFmtId="4" fontId="12" fillId="35" borderId="11" xfId="52" applyNumberFormat="1" applyFont="1" applyFill="1" applyBorder="1" applyAlignment="1">
      <alignment vertical="center"/>
      <protection/>
    </xf>
    <xf numFmtId="1" fontId="14" fillId="0" borderId="14" xfId="52" applyNumberFormat="1" applyFont="1" applyFill="1" applyBorder="1" applyAlignment="1">
      <alignment horizontal="center" vertical="center"/>
      <protection/>
    </xf>
    <xf numFmtId="49" fontId="12" fillId="0" borderId="26" xfId="53" applyNumberFormat="1" applyFont="1" applyFill="1" applyBorder="1" applyAlignment="1">
      <alignment horizontal="center"/>
      <protection/>
    </xf>
    <xf numFmtId="49" fontId="12" fillId="0" borderId="14" xfId="53" applyNumberFormat="1" applyFont="1" applyFill="1" applyBorder="1" applyAlignment="1">
      <alignment horizontal="center"/>
      <protection/>
    </xf>
    <xf numFmtId="0" fontId="12" fillId="0" borderId="13" xfId="52" applyFont="1" applyFill="1" applyBorder="1" applyAlignment="1">
      <alignment horizontal="center"/>
      <protection/>
    </xf>
    <xf numFmtId="4" fontId="12" fillId="35" borderId="14" xfId="0" applyNumberFormat="1" applyFont="1" applyFill="1" applyBorder="1" applyAlignment="1">
      <alignment horizontal="right" vertical="center"/>
    </xf>
    <xf numFmtId="49" fontId="15" fillId="0" borderId="13" xfId="52" applyNumberFormat="1" applyFont="1" applyFill="1" applyBorder="1" applyAlignment="1">
      <alignment horizontal="center" vertical="center"/>
      <protection/>
    </xf>
    <xf numFmtId="49" fontId="14" fillId="0" borderId="14" xfId="52" applyNumberFormat="1" applyFont="1" applyFill="1" applyBorder="1" applyAlignment="1">
      <alignment horizontal="center" vertical="center"/>
      <protection/>
    </xf>
    <xf numFmtId="4" fontId="13" fillId="0" borderId="0" xfId="52" applyNumberFormat="1" applyFont="1" applyAlignment="1">
      <alignment vertical="center" wrapText="1"/>
      <protection/>
    </xf>
    <xf numFmtId="0" fontId="10" fillId="0" borderId="19" xfId="49" applyFont="1" applyBorder="1" applyAlignment="1">
      <alignment horizontal="center" vertical="center" wrapText="1"/>
      <protection/>
    </xf>
    <xf numFmtId="4" fontId="10" fillId="34" borderId="19" xfId="52" applyNumberFormat="1" applyFont="1" applyFill="1" applyBorder="1" applyAlignment="1">
      <alignment horizontal="right" vertical="center" wrapText="1"/>
      <protection/>
    </xf>
    <xf numFmtId="0" fontId="6" fillId="33" borderId="2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52" applyFont="1" applyAlignment="1">
      <alignment horizont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02 - ORREP" xfId="48"/>
    <cellStyle name="normální_04 - OSMTVS" xfId="49"/>
    <cellStyle name="normální_2. čtení rozpočtu 2006 - příjmy" xfId="50"/>
    <cellStyle name="normální_2. Rozpočet 2007 - tabulky" xfId="51"/>
    <cellStyle name="normální_Rozpis výdajů 03 bez PO" xfId="52"/>
    <cellStyle name="normální_Rozpis výdajů 03 bez PO_UR 2008 1-168 tisk 2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stfalovaa\AppData\Local\Microsoft\Windows\Temporary%20Internet%20Files\Content.Outlook\C3I39KQM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stfalovaa\AppData\Local\Microsoft\Windows\Temporary%20Internet%20Files\Content.Outlook\C3I39KQM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388">
          <cell r="C388">
            <v>2108256.29</v>
          </cell>
          <cell r="D388">
            <v>283993.36699999997</v>
          </cell>
          <cell r="E388">
            <v>13625.32</v>
          </cell>
          <cell r="F388">
            <v>25749.48</v>
          </cell>
          <cell r="G388">
            <v>800.0500000000001</v>
          </cell>
          <cell r="H388">
            <v>3868112.9904699996</v>
          </cell>
          <cell r="I388">
            <v>4527.11</v>
          </cell>
          <cell r="J388">
            <v>313099.27999999997</v>
          </cell>
          <cell r="K388">
            <v>0</v>
          </cell>
          <cell r="L388">
            <v>1000</v>
          </cell>
          <cell r="N388">
            <v>40.48</v>
          </cell>
          <cell r="O388">
            <v>79520.92</v>
          </cell>
          <cell r="P388">
            <v>253299.98</v>
          </cell>
          <cell r="Q388">
            <v>751943.8239999999</v>
          </cell>
          <cell r="S388">
            <v>254742.21000000002</v>
          </cell>
          <cell r="T388">
            <v>-46875</v>
          </cell>
        </row>
      </sheetData>
      <sheetData sheetId="2">
        <row r="392">
          <cell r="B392">
            <v>31805.08</v>
          </cell>
          <cell r="C392">
            <v>210465.2</v>
          </cell>
          <cell r="D392">
            <v>920631.96</v>
          </cell>
          <cell r="E392">
            <v>1060261.819</v>
          </cell>
          <cell r="F392">
            <v>182320</v>
          </cell>
          <cell r="G392">
            <v>3494046.437990001</v>
          </cell>
          <cell r="H392">
            <v>27235.869999999995</v>
          </cell>
          <cell r="I392">
            <v>669750.0869999999</v>
          </cell>
          <cell r="J392">
            <v>0</v>
          </cell>
          <cell r="K392">
            <v>907945.2099999998</v>
          </cell>
          <cell r="L392">
            <v>301337.21</v>
          </cell>
          <cell r="M392">
            <v>5445.58863</v>
          </cell>
          <cell r="N392">
            <v>76801</v>
          </cell>
          <cell r="O392">
            <v>3</v>
          </cell>
          <cell r="P392">
            <v>68585.66752</v>
          </cell>
          <cell r="Q392">
            <v>3</v>
          </cell>
          <cell r="R392">
            <v>4003</v>
          </cell>
          <cell r="S392">
            <v>12042.17</v>
          </cell>
          <cell r="T392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D6" sqref="D6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1.421875" style="0" customWidth="1"/>
    <col min="5" max="5" width="14.140625" style="0" customWidth="1"/>
    <col min="10" max="10" width="11.7109375" style="0" bestFit="1" customWidth="1"/>
  </cols>
  <sheetData>
    <row r="1" spans="1:5" ht="13.5" thickBot="1">
      <c r="A1" s="94" t="s">
        <v>58</v>
      </c>
      <c r="B1" s="94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66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2405874.977</v>
      </c>
      <c r="D3" s="26">
        <f>D4+D5+D6</f>
        <v>135.113</v>
      </c>
      <c r="E3" s="27">
        <f aca="true" t="shared" si="0" ref="E3:E24">C3+D3</f>
        <v>2406010.09</v>
      </c>
    </row>
    <row r="4" spans="1:10" ht="15" customHeight="1">
      <c r="A4" s="6" t="s">
        <v>4</v>
      </c>
      <c r="B4" s="7" t="s">
        <v>5</v>
      </c>
      <c r="C4" s="8">
        <f>'[2]příjmy'!$C$388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'[2]příjmy'!$D$388</f>
        <v>283993.36699999997</v>
      </c>
      <c r="D5" s="4">
        <v>135.113</v>
      </c>
      <c r="E5" s="10">
        <f t="shared" si="0"/>
        <v>284128.48</v>
      </c>
    </row>
    <row r="6" spans="1:5" ht="15" customHeight="1">
      <c r="A6" s="6" t="s">
        <v>8</v>
      </c>
      <c r="B6" s="7" t="s">
        <v>9</v>
      </c>
      <c r="C6" s="8">
        <f>'[2]příjmy'!$E$388</f>
        <v>13625.32</v>
      </c>
      <c r="D6" s="8">
        <f>'[1]příjmy'!$E$31</f>
        <v>0</v>
      </c>
      <c r="E6" s="10">
        <f t="shared" si="0"/>
        <v>13625.32</v>
      </c>
    </row>
    <row r="7" spans="1:5" ht="15" customHeight="1">
      <c r="A7" s="12" t="s">
        <v>44</v>
      </c>
      <c r="B7" s="7" t="s">
        <v>10</v>
      </c>
      <c r="C7" s="13">
        <f>C8+C13</f>
        <v>4274216.390469999</v>
      </c>
      <c r="D7" s="13">
        <f>D8+D13</f>
        <v>0</v>
      </c>
      <c r="E7" s="14">
        <f t="shared" si="0"/>
        <v>4274216.390469999</v>
      </c>
    </row>
    <row r="8" spans="1:5" ht="15" customHeight="1">
      <c r="A8" s="6" t="s">
        <v>50</v>
      </c>
      <c r="B8" s="7" t="s">
        <v>11</v>
      </c>
      <c r="C8" s="8">
        <f>C9+C10+C11+C12</f>
        <v>3960076.6304699993</v>
      </c>
      <c r="D8" s="8">
        <f>D9+D10+D11+D12</f>
        <v>0</v>
      </c>
      <c r="E8" s="11">
        <f t="shared" si="0"/>
        <v>3960076.6304699993</v>
      </c>
    </row>
    <row r="9" spans="1:5" ht="15" customHeight="1">
      <c r="A9" s="6" t="s">
        <v>45</v>
      </c>
      <c r="B9" s="7" t="s">
        <v>12</v>
      </c>
      <c r="C9" s="8">
        <f>'[2]příjmy'!$M$4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'[2]příjmy'!$G$388+'[2]příjmy'!$H$388</f>
        <v>3868913.0404699994</v>
      </c>
      <c r="D10" s="8">
        <v>0</v>
      </c>
      <c r="E10" s="11">
        <f t="shared" si="0"/>
        <v>3868913.0404699994</v>
      </c>
    </row>
    <row r="11" spans="1:5" ht="15" customHeight="1">
      <c r="A11" s="6" t="s">
        <v>46</v>
      </c>
      <c r="B11" s="7" t="s">
        <v>49</v>
      </c>
      <c r="C11" s="8">
        <f>'[2]příjmy'!$I$388</f>
        <v>4527.11</v>
      </c>
      <c r="D11" s="8">
        <v>0</v>
      </c>
      <c r="E11" s="11">
        <f>SUM(C11:D11)</f>
        <v>4527.11</v>
      </c>
    </row>
    <row r="12" spans="1:5" ht="15" customHeight="1">
      <c r="A12" s="6" t="s">
        <v>51</v>
      </c>
      <c r="B12" s="7">
        <v>4121</v>
      </c>
      <c r="C12" s="8">
        <f>'[2]příjmy'!$F$388</f>
        <v>25749.48</v>
      </c>
      <c r="D12" s="8">
        <v>0</v>
      </c>
      <c r="E12" s="11">
        <f>SUM(C12:D12)</f>
        <v>25749.48</v>
      </c>
    </row>
    <row r="13" spans="1:5" ht="15" customHeight="1">
      <c r="A13" s="6" t="s">
        <v>52</v>
      </c>
      <c r="B13" s="7" t="s">
        <v>13</v>
      </c>
      <c r="C13" s="8">
        <f>C14+C15+C16</f>
        <v>314139.75999999995</v>
      </c>
      <c r="D13" s="8">
        <f>D14+D15+D16</f>
        <v>0</v>
      </c>
      <c r="E13" s="11">
        <f t="shared" si="0"/>
        <v>314139.75999999995</v>
      </c>
    </row>
    <row r="14" spans="1:5" ht="15" customHeight="1">
      <c r="A14" s="6" t="s">
        <v>47</v>
      </c>
      <c r="B14" s="7" t="s">
        <v>13</v>
      </c>
      <c r="C14" s="8">
        <f>'[2]příjmy'!$J$388+'[2]příjmy'!$N$388</f>
        <v>313139.75999999995</v>
      </c>
      <c r="D14" s="8">
        <f>'[1]příjmy'!$H$16</f>
        <v>0</v>
      </c>
      <c r="E14" s="11">
        <f t="shared" si="0"/>
        <v>313139.75999999995</v>
      </c>
    </row>
    <row r="15" spans="1:5" ht="15" customHeight="1">
      <c r="A15" s="6" t="s">
        <v>53</v>
      </c>
      <c r="B15" s="7">
        <v>4221</v>
      </c>
      <c r="C15" s="8">
        <f>'[2]příjmy'!$L$388</f>
        <v>1000</v>
      </c>
      <c r="D15" s="8">
        <v>0</v>
      </c>
      <c r="E15" s="11">
        <f>SUM(C15:D15)</f>
        <v>1000</v>
      </c>
    </row>
    <row r="16" spans="1:5" ht="15" customHeight="1">
      <c r="A16" s="6" t="s">
        <v>54</v>
      </c>
      <c r="B16" s="7">
        <v>4232</v>
      </c>
      <c r="C16" s="8">
        <f>'[2]příjmy'!$K$388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6680091.367469999</v>
      </c>
      <c r="D17" s="13">
        <f>D3+D7</f>
        <v>135.113</v>
      </c>
      <c r="E17" s="14">
        <f t="shared" si="0"/>
        <v>6680226.480469999</v>
      </c>
    </row>
    <row r="18" spans="1:5" ht="15" customHeight="1">
      <c r="A18" s="12" t="s">
        <v>15</v>
      </c>
      <c r="B18" s="15" t="s">
        <v>16</v>
      </c>
      <c r="C18" s="13">
        <f>SUM(C19:C23)</f>
        <v>1292631.934</v>
      </c>
      <c r="D18" s="13">
        <f>SUM(D19:D23)</f>
        <v>0</v>
      </c>
      <c r="E18" s="14">
        <f t="shared" si="0"/>
        <v>1292631.934</v>
      </c>
    </row>
    <row r="19" spans="1:5" ht="15" customHeight="1">
      <c r="A19" s="6" t="s">
        <v>62</v>
      </c>
      <c r="B19" s="7" t="s">
        <v>17</v>
      </c>
      <c r="C19" s="8">
        <f>'[2]příjmy'!$O$388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'[2]příjmy'!$P$388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'[2]příjmy'!$Q$388</f>
        <v>751943.8239999999</v>
      </c>
      <c r="D21" s="8">
        <v>0</v>
      </c>
      <c r="E21" s="11">
        <f t="shared" si="0"/>
        <v>751943.8239999999</v>
      </c>
    </row>
    <row r="22" spans="1:5" ht="15" customHeight="1">
      <c r="A22" s="6" t="s">
        <v>55</v>
      </c>
      <c r="B22" s="7">
        <v>8123</v>
      </c>
      <c r="C22" s="8">
        <f>'[2]příjmy'!$S$388</f>
        <v>254742.21000000002</v>
      </c>
      <c r="D22" s="8">
        <f>'[1]příjmy'!$T$31</f>
        <v>0</v>
      </c>
      <c r="E22" s="11">
        <f>C22+D22</f>
        <v>254742.21000000002</v>
      </c>
    </row>
    <row r="23" spans="1:5" ht="15" customHeight="1" thickBot="1">
      <c r="A23" s="16" t="s">
        <v>56</v>
      </c>
      <c r="B23" s="17">
        <v>-8124</v>
      </c>
      <c r="C23" s="18">
        <f>'[2]příjmy'!$T$388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7972723.301469998</v>
      </c>
      <c r="D24" s="22">
        <f>D17+D18</f>
        <v>135.113</v>
      </c>
      <c r="E24" s="23">
        <f t="shared" si="0"/>
        <v>7972858.414469998</v>
      </c>
    </row>
    <row r="25" spans="1:5" ht="13.5" thickBot="1">
      <c r="A25" s="94" t="s">
        <v>59</v>
      </c>
      <c r="B25" s="94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66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'[2]výdaje'!$B$392</f>
        <v>31805.08</v>
      </c>
      <c r="D27" s="4">
        <v>0</v>
      </c>
      <c r="E27" s="5">
        <f>C27+D27</f>
        <v>31805.08</v>
      </c>
    </row>
    <row r="28" spans="1:5" ht="15" customHeight="1">
      <c r="A28" s="25" t="s">
        <v>21</v>
      </c>
      <c r="B28" s="7" t="s">
        <v>20</v>
      </c>
      <c r="C28" s="8">
        <f>'[2]výdaje'!$C$392</f>
        <v>210465.2</v>
      </c>
      <c r="D28" s="4">
        <v>0</v>
      </c>
      <c r="E28" s="5">
        <f aca="true" t="shared" si="1" ref="E28:E45">C28+D28</f>
        <v>210465.2</v>
      </c>
    </row>
    <row r="29" spans="1:5" ht="15" customHeight="1">
      <c r="A29" s="25" t="s">
        <v>29</v>
      </c>
      <c r="B29" s="7" t="s">
        <v>20</v>
      </c>
      <c r="C29" s="8">
        <f>'[2]výdaje'!$D$392</f>
        <v>920631.96</v>
      </c>
      <c r="D29" s="4">
        <v>0</v>
      </c>
      <c r="E29" s="5">
        <f t="shared" si="1"/>
        <v>920631.96</v>
      </c>
    </row>
    <row r="30" spans="1:5" ht="15" customHeight="1">
      <c r="A30" s="25" t="s">
        <v>22</v>
      </c>
      <c r="B30" s="7" t="s">
        <v>20</v>
      </c>
      <c r="C30" s="8">
        <f>'[2]výdaje'!$E$392</f>
        <v>1060261.819</v>
      </c>
      <c r="D30" s="4">
        <v>0</v>
      </c>
      <c r="E30" s="5">
        <f t="shared" si="1"/>
        <v>1060261.819</v>
      </c>
    </row>
    <row r="31" spans="1:5" ht="15" customHeight="1">
      <c r="A31" s="25" t="s">
        <v>48</v>
      </c>
      <c r="B31" s="7" t="s">
        <v>20</v>
      </c>
      <c r="C31" s="8">
        <f>'[2]výdaje'!$F$392</f>
        <v>182320</v>
      </c>
      <c r="D31" s="4">
        <v>0</v>
      </c>
      <c r="E31" s="5">
        <f>C31+D31</f>
        <v>182320</v>
      </c>
    </row>
    <row r="32" spans="1:5" ht="15" customHeight="1">
      <c r="A32" s="25" t="s">
        <v>43</v>
      </c>
      <c r="B32" s="7" t="s">
        <v>20</v>
      </c>
      <c r="C32" s="8">
        <f>'[2]výdaje'!$G$392</f>
        <v>3494046.437990001</v>
      </c>
      <c r="D32" s="4">
        <v>0</v>
      </c>
      <c r="E32" s="5">
        <f t="shared" si="1"/>
        <v>3494046.437990001</v>
      </c>
    </row>
    <row r="33" spans="1:5" ht="15" customHeight="1">
      <c r="A33" s="25" t="s">
        <v>23</v>
      </c>
      <c r="B33" s="7" t="s">
        <v>20</v>
      </c>
      <c r="C33" s="8">
        <f>'[2]výdaje'!$H$392</f>
        <v>27235.869999999995</v>
      </c>
      <c r="D33" s="4">
        <f>'[1]výdaje'!$G$16</f>
        <v>0</v>
      </c>
      <c r="E33" s="5">
        <f t="shared" si="1"/>
        <v>27235.869999999995</v>
      </c>
    </row>
    <row r="34" spans="1:5" ht="15" customHeight="1">
      <c r="A34" s="25" t="s">
        <v>30</v>
      </c>
      <c r="B34" s="7" t="s">
        <v>24</v>
      </c>
      <c r="C34" s="8">
        <f>'[2]výdaje'!$I$392</f>
        <v>669750.0869999999</v>
      </c>
      <c r="D34" s="4">
        <v>0</v>
      </c>
      <c r="E34" s="5">
        <f t="shared" si="1"/>
        <v>669750.0869999999</v>
      </c>
    </row>
    <row r="35" spans="1:5" ht="15" customHeight="1">
      <c r="A35" s="25" t="s">
        <v>31</v>
      </c>
      <c r="B35" s="7" t="s">
        <v>24</v>
      </c>
      <c r="C35" s="8">
        <f>'[2]výdaje'!$J$392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'[2]výdaje'!$K$392</f>
        <v>907945.2099999998</v>
      </c>
      <c r="D36" s="4">
        <v>0</v>
      </c>
      <c r="E36" s="5">
        <f t="shared" si="1"/>
        <v>907945.2099999998</v>
      </c>
    </row>
    <row r="37" spans="1:5" ht="15" customHeight="1">
      <c r="A37" s="25" t="s">
        <v>34</v>
      </c>
      <c r="B37" s="7" t="s">
        <v>25</v>
      </c>
      <c r="C37" s="8">
        <f>'[2]výdaje'!$L$392</f>
        <v>301337.21</v>
      </c>
      <c r="D37" s="4">
        <v>135113</v>
      </c>
      <c r="E37" s="5">
        <f t="shared" si="1"/>
        <v>436450.21</v>
      </c>
    </row>
    <row r="38" spans="1:5" ht="15" customHeight="1">
      <c r="A38" s="25" t="s">
        <v>33</v>
      </c>
      <c r="B38" s="7" t="s">
        <v>20</v>
      </c>
      <c r="C38" s="8">
        <f>'[2]výdaje'!$M$392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65</v>
      </c>
      <c r="B39" s="7" t="s">
        <v>25</v>
      </c>
      <c r="C39" s="8">
        <f>'[2]výdaje'!$N$392</f>
        <v>76801</v>
      </c>
      <c r="D39" s="4">
        <v>0</v>
      </c>
      <c r="E39" s="5">
        <f>C39+D39</f>
        <v>76801</v>
      </c>
    </row>
    <row r="40" spans="1:5" ht="15" customHeight="1">
      <c r="A40" s="25" t="s">
        <v>35</v>
      </c>
      <c r="B40" s="7" t="s">
        <v>25</v>
      </c>
      <c r="C40" s="8">
        <f>'[2]výdaje'!$O$392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'[2]výdaje'!$P$392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'[2]výdaje'!$Q$392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'[2]výdaje'!$R$392</f>
        <v>4003</v>
      </c>
      <c r="D43" s="4">
        <f>'[1]výdaje'!$P$16</f>
        <v>0</v>
      </c>
      <c r="E43" s="5">
        <f t="shared" si="1"/>
        <v>4003</v>
      </c>
    </row>
    <row r="44" spans="1:5" ht="15" customHeight="1">
      <c r="A44" s="25" t="s">
        <v>39</v>
      </c>
      <c r="B44" s="7" t="s">
        <v>25</v>
      </c>
      <c r="C44" s="8">
        <f>'[2]výdaje'!$S$392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'[2]výdaje'!$T$392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7972723.300140001</v>
      </c>
      <c r="D46" s="22">
        <f>SUM(D27:D45)</f>
        <v>135113</v>
      </c>
      <c r="E46" s="23">
        <f>SUM(E27:E45)</f>
        <v>8107836.300140001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3.140625" style="47" customWidth="1"/>
    <col min="2" max="2" width="9.28125" style="48" customWidth="1"/>
    <col min="3" max="3" width="4.7109375" style="49" customWidth="1"/>
    <col min="4" max="4" width="4.28125" style="49" customWidth="1"/>
    <col min="5" max="5" width="7.8515625" style="50" customWidth="1"/>
    <col min="6" max="6" width="33.8515625" style="49" customWidth="1"/>
    <col min="7" max="7" width="9.140625" style="51" customWidth="1"/>
    <col min="8" max="8" width="9.7109375" style="51" hidden="1" customWidth="1"/>
    <col min="9" max="9" width="10.00390625" style="91" bestFit="1" customWidth="1"/>
    <col min="10" max="10" width="12.421875" style="51" customWidth="1"/>
    <col min="11" max="11" width="11.00390625" style="46" customWidth="1"/>
    <col min="12" max="16384" width="9.140625" style="46" customWidth="1"/>
  </cols>
  <sheetData>
    <row r="1" spans="1:10" ht="12.75">
      <c r="A1" s="40"/>
      <c r="B1" s="41"/>
      <c r="C1" s="42"/>
      <c r="D1" s="42"/>
      <c r="E1" s="42"/>
      <c r="F1" s="43"/>
      <c r="G1" s="42"/>
      <c r="H1" s="44"/>
      <c r="I1" s="45"/>
      <c r="J1" s="44"/>
    </row>
    <row r="2" spans="1:10" ht="15.75">
      <c r="A2" s="95" t="s">
        <v>73</v>
      </c>
      <c r="B2" s="95"/>
      <c r="C2" s="95"/>
      <c r="D2" s="95"/>
      <c r="E2" s="95"/>
      <c r="F2" s="95"/>
      <c r="G2" s="95"/>
      <c r="H2" s="95"/>
      <c r="I2" s="95"/>
      <c r="J2" s="46"/>
    </row>
    <row r="3" spans="1:10" ht="12.75">
      <c r="A3" s="40"/>
      <c r="B3" s="41"/>
      <c r="C3" s="42"/>
      <c r="D3" s="42"/>
      <c r="E3" s="42"/>
      <c r="F3" s="43"/>
      <c r="G3" s="42"/>
      <c r="H3" s="44"/>
      <c r="I3" s="45"/>
      <c r="J3" s="44"/>
    </row>
    <row r="4" spans="1:10" ht="15.75">
      <c r="A4" s="96" t="s">
        <v>74</v>
      </c>
      <c r="B4" s="96"/>
      <c r="C4" s="96"/>
      <c r="D4" s="96"/>
      <c r="E4" s="96"/>
      <c r="F4" s="96"/>
      <c r="G4" s="96"/>
      <c r="H4" s="96"/>
      <c r="I4" s="96"/>
      <c r="J4" s="46"/>
    </row>
    <row r="5" spans="1:10" s="53" customFormat="1" ht="12.75" customHeight="1" thickBot="1">
      <c r="A5" s="47"/>
      <c r="B5" s="48"/>
      <c r="C5" s="49"/>
      <c r="D5" s="49"/>
      <c r="E5" s="50"/>
      <c r="F5" s="49"/>
      <c r="G5" s="51"/>
      <c r="H5" s="51"/>
      <c r="I5" s="52" t="s">
        <v>75</v>
      </c>
      <c r="J5" s="51"/>
    </row>
    <row r="6" spans="1:11" s="61" customFormat="1" ht="23.25" thickBot="1">
      <c r="A6" s="54" t="s">
        <v>67</v>
      </c>
      <c r="B6" s="55" t="s">
        <v>68</v>
      </c>
      <c r="C6" s="56" t="s">
        <v>69</v>
      </c>
      <c r="D6" s="56" t="s">
        <v>19</v>
      </c>
      <c r="E6" s="57" t="s">
        <v>76</v>
      </c>
      <c r="F6" s="56" t="s">
        <v>77</v>
      </c>
      <c r="G6" s="58" t="s">
        <v>70</v>
      </c>
      <c r="H6" s="59" t="s">
        <v>78</v>
      </c>
      <c r="I6" s="60" t="s">
        <v>79</v>
      </c>
      <c r="J6" s="92" t="s">
        <v>66</v>
      </c>
      <c r="K6" s="60" t="s">
        <v>79</v>
      </c>
    </row>
    <row r="7" spans="1:11" s="69" customFormat="1" ht="23.25" thickBot="1">
      <c r="A7" s="62" t="s">
        <v>71</v>
      </c>
      <c r="B7" s="63" t="s">
        <v>72</v>
      </c>
      <c r="C7" s="64" t="s">
        <v>72</v>
      </c>
      <c r="D7" s="64" t="s">
        <v>72</v>
      </c>
      <c r="E7" s="65" t="s">
        <v>72</v>
      </c>
      <c r="F7" s="66" t="s">
        <v>80</v>
      </c>
      <c r="G7" s="67">
        <v>0</v>
      </c>
      <c r="H7" s="67" t="e">
        <f>SUM(H8+H13+#REF!+#REF!+#REF!+#REF!+#REF!+#REF!+#REF!+#REF!+#REF!+#REF!)</f>
        <v>#REF!</v>
      </c>
      <c r="I7" s="68">
        <v>217468.35</v>
      </c>
      <c r="J7" s="93">
        <f>J8</f>
        <v>135.11</v>
      </c>
      <c r="K7" s="68">
        <f>I7+J7</f>
        <v>217603.46</v>
      </c>
    </row>
    <row r="8" spans="1:11" s="61" customFormat="1" ht="33.75">
      <c r="A8" s="70" t="s">
        <v>71</v>
      </c>
      <c r="B8" s="71" t="s">
        <v>87</v>
      </c>
      <c r="C8" s="72" t="s">
        <v>72</v>
      </c>
      <c r="D8" s="72" t="s">
        <v>72</v>
      </c>
      <c r="E8" s="73" t="s">
        <v>72</v>
      </c>
      <c r="F8" s="74" t="s">
        <v>88</v>
      </c>
      <c r="G8" s="75">
        <f>SUM(G9:G17)</f>
        <v>0</v>
      </c>
      <c r="H8" s="75">
        <f>SUM(H9:H17)</f>
        <v>0</v>
      </c>
      <c r="I8" s="75">
        <f>SUM(I9:I17)</f>
        <v>1614.26</v>
      </c>
      <c r="J8" s="75">
        <f>SUM(J9:J17)</f>
        <v>135.11</v>
      </c>
      <c r="K8" s="75">
        <f>I8+J8</f>
        <v>1749.37</v>
      </c>
    </row>
    <row r="9" spans="1:11" s="61" customFormat="1" ht="12.75" customHeight="1">
      <c r="A9" s="70"/>
      <c r="B9" s="76" t="s">
        <v>87</v>
      </c>
      <c r="C9" s="77" t="s">
        <v>89</v>
      </c>
      <c r="D9" s="78">
        <v>5163</v>
      </c>
      <c r="E9" s="79">
        <v>38100000</v>
      </c>
      <c r="F9" s="80" t="s">
        <v>85</v>
      </c>
      <c r="G9" s="81">
        <v>0</v>
      </c>
      <c r="H9" s="82">
        <v>0</v>
      </c>
      <c r="I9" s="83">
        <v>2</v>
      </c>
      <c r="J9" s="81">
        <v>0</v>
      </c>
      <c r="K9" s="75">
        <f aca="true" t="shared" si="0" ref="K9:K17">I9+J9</f>
        <v>2</v>
      </c>
    </row>
    <row r="10" spans="1:11" s="61" customFormat="1" ht="12.75" customHeight="1">
      <c r="A10" s="70"/>
      <c r="B10" s="84" t="s">
        <v>87</v>
      </c>
      <c r="C10" s="77" t="s">
        <v>89</v>
      </c>
      <c r="D10" s="78">
        <v>5163</v>
      </c>
      <c r="E10" s="79">
        <v>38585005</v>
      </c>
      <c r="F10" s="80" t="s">
        <v>85</v>
      </c>
      <c r="G10" s="81">
        <v>0</v>
      </c>
      <c r="H10" s="83">
        <v>0</v>
      </c>
      <c r="I10" s="83">
        <v>2</v>
      </c>
      <c r="J10" s="81">
        <v>0</v>
      </c>
      <c r="K10" s="75">
        <f t="shared" si="0"/>
        <v>2</v>
      </c>
    </row>
    <row r="11" spans="1:11" s="61" customFormat="1" ht="12.75" customHeight="1">
      <c r="A11" s="70"/>
      <c r="B11" s="76" t="s">
        <v>87</v>
      </c>
      <c r="C11" s="77" t="s">
        <v>90</v>
      </c>
      <c r="D11" s="78">
        <v>5137</v>
      </c>
      <c r="E11" s="79">
        <v>38100000</v>
      </c>
      <c r="F11" s="80" t="s">
        <v>86</v>
      </c>
      <c r="G11" s="81">
        <v>0</v>
      </c>
      <c r="H11" s="83">
        <v>0</v>
      </c>
      <c r="I11" s="83">
        <v>17</v>
      </c>
      <c r="J11" s="81">
        <v>0</v>
      </c>
      <c r="K11" s="75">
        <f t="shared" si="0"/>
        <v>17</v>
      </c>
    </row>
    <row r="12" spans="1:11" s="61" customFormat="1" ht="12.75" customHeight="1">
      <c r="A12" s="70"/>
      <c r="B12" s="84" t="s">
        <v>87</v>
      </c>
      <c r="C12" s="77" t="s">
        <v>90</v>
      </c>
      <c r="D12" s="78">
        <v>5137</v>
      </c>
      <c r="E12" s="79">
        <v>38585005</v>
      </c>
      <c r="F12" s="80" t="s">
        <v>86</v>
      </c>
      <c r="G12" s="81">
        <v>0</v>
      </c>
      <c r="H12" s="83">
        <v>0</v>
      </c>
      <c r="I12" s="83">
        <v>17</v>
      </c>
      <c r="J12" s="81">
        <v>0</v>
      </c>
      <c r="K12" s="75">
        <f t="shared" si="0"/>
        <v>17</v>
      </c>
    </row>
    <row r="13" spans="1:11" s="61" customFormat="1" ht="12.75">
      <c r="A13" s="70"/>
      <c r="B13" s="84" t="s">
        <v>91</v>
      </c>
      <c r="C13" s="77" t="s">
        <v>90</v>
      </c>
      <c r="D13" s="78">
        <v>6121</v>
      </c>
      <c r="E13" s="85" t="s">
        <v>81</v>
      </c>
      <c r="F13" s="80" t="s">
        <v>82</v>
      </c>
      <c r="G13" s="81">
        <v>0</v>
      </c>
      <c r="H13" s="83">
        <v>0</v>
      </c>
      <c r="I13" s="83">
        <v>5</v>
      </c>
      <c r="J13" s="81">
        <v>135.11</v>
      </c>
      <c r="K13" s="75">
        <f t="shared" si="0"/>
        <v>140.11</v>
      </c>
    </row>
    <row r="14" spans="1:11" s="61" customFormat="1" ht="12.75" customHeight="1">
      <c r="A14" s="70"/>
      <c r="B14" s="76" t="s">
        <v>87</v>
      </c>
      <c r="C14" s="77" t="s">
        <v>90</v>
      </c>
      <c r="D14" s="78">
        <v>6121</v>
      </c>
      <c r="E14" s="86" t="s">
        <v>83</v>
      </c>
      <c r="F14" s="80" t="s">
        <v>82</v>
      </c>
      <c r="G14" s="81">
        <v>0</v>
      </c>
      <c r="H14" s="83">
        <v>0</v>
      </c>
      <c r="I14" s="83">
        <v>495</v>
      </c>
      <c r="J14" s="81">
        <v>0</v>
      </c>
      <c r="K14" s="75">
        <f t="shared" si="0"/>
        <v>495</v>
      </c>
    </row>
    <row r="15" spans="1:11" s="61" customFormat="1" ht="12.75" customHeight="1">
      <c r="A15" s="70"/>
      <c r="B15" s="84" t="s">
        <v>87</v>
      </c>
      <c r="C15" s="77" t="s">
        <v>90</v>
      </c>
      <c r="D15" s="78">
        <v>6121</v>
      </c>
      <c r="E15" s="86" t="s">
        <v>84</v>
      </c>
      <c r="F15" s="80" t="s">
        <v>82</v>
      </c>
      <c r="G15" s="81">
        <v>0</v>
      </c>
      <c r="H15" s="83">
        <v>0</v>
      </c>
      <c r="I15" s="83">
        <v>576.26</v>
      </c>
      <c r="J15" s="81">
        <v>0</v>
      </c>
      <c r="K15" s="75">
        <f t="shared" si="0"/>
        <v>576.26</v>
      </c>
    </row>
    <row r="16" spans="1:11" s="61" customFormat="1" ht="12.75" customHeight="1">
      <c r="A16" s="87"/>
      <c r="B16" s="76" t="s">
        <v>87</v>
      </c>
      <c r="C16" s="77" t="s">
        <v>90</v>
      </c>
      <c r="D16" s="78">
        <v>6122</v>
      </c>
      <c r="E16" s="86" t="s">
        <v>83</v>
      </c>
      <c r="F16" s="80" t="s">
        <v>92</v>
      </c>
      <c r="G16" s="88">
        <v>0</v>
      </c>
      <c r="H16" s="83">
        <v>0</v>
      </c>
      <c r="I16" s="83">
        <v>100</v>
      </c>
      <c r="J16" s="88">
        <v>0</v>
      </c>
      <c r="K16" s="75">
        <f t="shared" si="0"/>
        <v>100</v>
      </c>
    </row>
    <row r="17" spans="1:11" s="61" customFormat="1" ht="12.75" customHeight="1">
      <c r="A17" s="89"/>
      <c r="B17" s="84" t="s">
        <v>87</v>
      </c>
      <c r="C17" s="90" t="s">
        <v>90</v>
      </c>
      <c r="D17" s="78">
        <v>6122</v>
      </c>
      <c r="E17" s="86" t="s">
        <v>84</v>
      </c>
      <c r="F17" s="80" t="s">
        <v>92</v>
      </c>
      <c r="G17" s="88">
        <v>0</v>
      </c>
      <c r="H17" s="83">
        <v>0</v>
      </c>
      <c r="I17" s="83">
        <v>400</v>
      </c>
      <c r="J17" s="88">
        <v>0</v>
      </c>
      <c r="K17" s="75">
        <f t="shared" si="0"/>
        <v>400</v>
      </c>
    </row>
  </sheetData>
  <sheetProtection/>
  <mergeCells count="2">
    <mergeCell ref="A2:I2"/>
    <mergeCell ref="A4:I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Westfalova Alena</cp:lastModifiedBy>
  <cp:lastPrinted>2013-11-20T07:40:25Z</cp:lastPrinted>
  <dcterms:created xsi:type="dcterms:W3CDTF">2007-12-18T12:40:54Z</dcterms:created>
  <dcterms:modified xsi:type="dcterms:W3CDTF">2013-11-20T07:43:07Z</dcterms:modified>
  <cp:category/>
  <cp:version/>
  <cp:contentType/>
  <cp:contentStatus/>
</cp:coreProperties>
</file>