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60" yWindow="180" windowWidth="21720" windowHeight="11475"/>
  </bookViews>
  <sheets>
    <sheet name="Bilance PaV" sheetId="12" r:id="rId1"/>
    <sheet name="Příjmy" sheetId="7" r:id="rId2"/>
    <sheet name="92303" sheetId="9" r:id="rId3"/>
  </sheets>
  <externalReferences>
    <externalReference r:id="rId4"/>
  </externalReferences>
  <definedNames>
    <definedName name="_xlnm._FilterDatabase" localSheetId="1" hidden="1">Příjmy!$A$8:$M$32</definedName>
  </definedNames>
  <calcPr calcId="145621"/>
</workbook>
</file>

<file path=xl/calcChain.xml><?xml version="1.0" encoding="utf-8"?>
<calcChain xmlns="http://schemas.openxmlformats.org/spreadsheetml/2006/main">
  <c r="H10" i="9" l="1"/>
  <c r="H12" i="9"/>
  <c r="H9" i="9" s="1"/>
  <c r="H9" i="7"/>
  <c r="H45" i="7"/>
  <c r="H42" i="7"/>
  <c r="H39" i="7"/>
  <c r="I39" i="7" s="1"/>
  <c r="H36" i="7"/>
  <c r="H33" i="7"/>
  <c r="H31" i="7"/>
  <c r="H28" i="7"/>
  <c r="H25" i="7"/>
  <c r="H22" i="7"/>
  <c r="H19" i="7"/>
  <c r="H16" i="7"/>
  <c r="H13" i="7"/>
  <c r="I13" i="7" s="1"/>
  <c r="H10" i="7"/>
  <c r="I47" i="7"/>
  <c r="I46" i="7"/>
  <c r="I45" i="7"/>
  <c r="I44" i="7"/>
  <c r="I43" i="7"/>
  <c r="I42" i="7"/>
  <c r="I41" i="7"/>
  <c r="I40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2" i="7"/>
  <c r="I11" i="7"/>
  <c r="I10" i="7"/>
  <c r="I9" i="7"/>
  <c r="G10" i="9" l="1"/>
  <c r="E17" i="12"/>
  <c r="E13" i="12"/>
  <c r="C47" i="12" l="1"/>
  <c r="C46" i="12"/>
  <c r="C45" i="12"/>
  <c r="C44" i="12"/>
  <c r="C43" i="12"/>
  <c r="C42" i="12"/>
  <c r="E42" i="12" s="1"/>
  <c r="C41" i="12"/>
  <c r="E41" i="12" s="1"/>
  <c r="C40" i="12"/>
  <c r="C39" i="12"/>
  <c r="E39" i="12" s="1"/>
  <c r="C38" i="12"/>
  <c r="C37" i="12"/>
  <c r="C36" i="12"/>
  <c r="E36" i="12" s="1"/>
  <c r="C35" i="12"/>
  <c r="C34" i="12"/>
  <c r="E34" i="12" s="1"/>
  <c r="E33" i="12"/>
  <c r="C33" i="12"/>
  <c r="E32" i="12"/>
  <c r="C32" i="12"/>
  <c r="E31" i="12"/>
  <c r="C31" i="12"/>
  <c r="E30" i="12"/>
  <c r="C30" i="12"/>
  <c r="E29" i="12"/>
  <c r="C29" i="12"/>
  <c r="C25" i="12"/>
  <c r="C24" i="12"/>
  <c r="C23" i="12"/>
  <c r="E23" i="12" s="1"/>
  <c r="C22" i="12"/>
  <c r="E22" i="12" s="1"/>
  <c r="C21" i="12"/>
  <c r="E21" i="12" s="1"/>
  <c r="C18" i="12"/>
  <c r="E18" i="12" s="1"/>
  <c r="C16" i="12"/>
  <c r="E16" i="12" s="1"/>
  <c r="C15" i="12"/>
  <c r="C14" i="12" s="1"/>
  <c r="C12" i="12"/>
  <c r="E12" i="12" s="1"/>
  <c r="C11" i="12"/>
  <c r="E11" i="12" s="1"/>
  <c r="C10" i="12"/>
  <c r="E10" i="12" s="1"/>
  <c r="C9" i="12"/>
  <c r="C8" i="12" s="1"/>
  <c r="C6" i="12"/>
  <c r="C5" i="12"/>
  <c r="E5" i="12" s="1"/>
  <c r="C4" i="12"/>
  <c r="C3" i="12" l="1"/>
  <c r="E37" i="12"/>
  <c r="E43" i="12"/>
  <c r="E44" i="12"/>
  <c r="E45" i="12"/>
  <c r="E46" i="12"/>
  <c r="E47" i="12"/>
  <c r="E9" i="12"/>
  <c r="E6" i="12"/>
  <c r="E15" i="12"/>
  <c r="E24" i="12"/>
  <c r="E25" i="12"/>
  <c r="C48" i="12"/>
  <c r="E35" i="12"/>
  <c r="E14" i="12"/>
  <c r="E38" i="12"/>
  <c r="E4" i="12"/>
  <c r="E40" i="12"/>
  <c r="E48" i="12" s="1"/>
  <c r="E3" i="12"/>
  <c r="E8" i="12"/>
  <c r="C20" i="12"/>
  <c r="E20" i="12" s="1"/>
  <c r="C7" i="12" l="1"/>
  <c r="C26" i="12" s="1"/>
  <c r="E26" i="12" s="1"/>
  <c r="E7" i="12" l="1"/>
  <c r="C19" i="12"/>
  <c r="E19" i="12" s="1"/>
  <c r="G45" i="7" l="1"/>
  <c r="G42" i="7"/>
  <c r="G39" i="7"/>
  <c r="G36" i="7"/>
  <c r="G33" i="7"/>
  <c r="G28" i="7"/>
  <c r="G25" i="7"/>
  <c r="I15" i="9" l="1"/>
  <c r="I17" i="9"/>
  <c r="J18" i="9"/>
  <c r="G17" i="9"/>
  <c r="J17" i="9" s="1"/>
  <c r="J16" i="9"/>
  <c r="G15" i="9"/>
  <c r="J14" i="9"/>
  <c r="J13" i="9"/>
  <c r="I12" i="9"/>
  <c r="G12" i="9"/>
  <c r="G9" i="9" s="1"/>
  <c r="J11" i="9"/>
  <c r="I10" i="9"/>
  <c r="I9" i="9" l="1"/>
  <c r="J9" i="9" s="1"/>
  <c r="J15" i="9"/>
  <c r="J12" i="9"/>
  <c r="J10" i="9"/>
  <c r="G31" i="7" l="1"/>
  <c r="G19" i="7"/>
  <c r="G16" i="7" l="1"/>
  <c r="G22" i="7"/>
  <c r="G13" i="7" l="1"/>
  <c r="G10" i="7"/>
  <c r="G9" i="7" s="1"/>
</calcChain>
</file>

<file path=xl/sharedStrings.xml><?xml version="1.0" encoding="utf-8"?>
<sst xmlns="http://schemas.openxmlformats.org/spreadsheetml/2006/main" count="313" uniqueCount="147">
  <si>
    <t>ORJ</t>
  </si>
  <si>
    <t>TP programu ČR-Sasko</t>
  </si>
  <si>
    <t>Cíl 3 ČR-DE Management invaz.druhů v Euroreg.Nisa</t>
  </si>
  <si>
    <t>x</t>
  </si>
  <si>
    <t>Příjmy a finanční zdroje 2013</t>
  </si>
  <si>
    <t>Přijaté transfery (dotace) a vratky</t>
  </si>
  <si>
    <t>č.a.</t>
  </si>
  <si>
    <t>§</t>
  </si>
  <si>
    <t>pol.</t>
  </si>
  <si>
    <t>ÚZ</t>
  </si>
  <si>
    <t>ukazatel</t>
  </si>
  <si>
    <t>SR 2013</t>
  </si>
  <si>
    <t>UR                    2013</t>
  </si>
  <si>
    <t>Přijaté dotace a příspěvky</t>
  </si>
  <si>
    <t>00000000</t>
  </si>
  <si>
    <t>Ekonomický odbor</t>
  </si>
  <si>
    <t>Kapitola 923 03 - Spolufinancování EU</t>
  </si>
  <si>
    <t>v tis. Kč</t>
  </si>
  <si>
    <t>uk.</t>
  </si>
  <si>
    <t>č.a. (ORG)</t>
  </si>
  <si>
    <t>S P O L U F I N A N C O V Á N Í   E U</t>
  </si>
  <si>
    <t>UR I  2013</t>
  </si>
  <si>
    <t>UR II  2013</t>
  </si>
  <si>
    <t>Běžné a kapitálové výdaje odboru - celkem</t>
  </si>
  <si>
    <t>SU</t>
  </si>
  <si>
    <t>Kofinancování ROP a TOP</t>
  </si>
  <si>
    <t>Nespecifikované rezervy</t>
  </si>
  <si>
    <t>Kurzové rodíly a transakční náklady projektů EU</t>
  </si>
  <si>
    <t>Realizované kurzové ztráty</t>
  </si>
  <si>
    <t>Služby peněžních ústavů</t>
  </si>
  <si>
    <t>Vratky z předfin. projektů EU resortu dopravy</t>
  </si>
  <si>
    <t>ROP - podíl SR - silniční infrastruktura</t>
  </si>
  <si>
    <t>Zdrojová část rozpočtu LK 2013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</si>
  <si>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</si>
  <si>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</si>
  <si>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</si>
  <si>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</si>
  <si>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</si>
  <si>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</si>
  <si>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</si>
  <si>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</si>
  <si>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</si>
  <si>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</si>
  <si>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</si>
  <si>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</si>
  <si>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</si>
  <si>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</si>
  <si>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</si>
  <si>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</si>
  <si>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</si>
  <si>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</si>
  <si>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</si>
  <si>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</si>
  <si>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</si>
  <si>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</si>
  <si>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</si>
  <si>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</si>
  <si>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</si>
  <si>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</si>
  <si>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</si>
  <si>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</si>
  <si>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</si>
  <si>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</si>
  <si>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2012</t>
  </si>
  <si>
    <t>8115</t>
  </si>
  <si>
    <t>2. Zapojení  zvl.účtů z r. 2012</t>
  </si>
  <si>
    <t>3. Zapojení výsl. hosp.2012</t>
  </si>
  <si>
    <t>4. úvěr</t>
  </si>
  <si>
    <t>5. uhrazené splátky dlouhod.půjč.</t>
  </si>
  <si>
    <t xml:space="preserve">Z d r o j e  L K   c e l k e m </t>
  </si>
  <si>
    <t>Výdajová část rozpočtu LK 2013</t>
  </si>
  <si>
    <t>Kap.910-zastupitelstvo</t>
  </si>
  <si>
    <t>5xxx</t>
  </si>
  <si>
    <t>Kap.911-krajský úřad</t>
  </si>
  <si>
    <t>Kap.913-příspěvkové organizace</t>
  </si>
  <si>
    <t>Kap.914-působnosti</t>
  </si>
  <si>
    <t>Kap 915-energie</t>
  </si>
  <si>
    <t>Kap.916-úč.neinv.dot.-škol.</t>
  </si>
  <si>
    <t>Kap.919-VPS</t>
  </si>
  <si>
    <t>Kap.920-kapitálové výdaje</t>
  </si>
  <si>
    <t>6xxx</t>
  </si>
  <si>
    <t>Kap.921-úč.invest.dotace-škol.</t>
  </si>
  <si>
    <t>Kap.923-spolufinanc. EU</t>
  </si>
  <si>
    <t>5-6xxx</t>
  </si>
  <si>
    <t>Kap.924-úvěry</t>
  </si>
  <si>
    <t>Kap.925-sociální fond</t>
  </si>
  <si>
    <t>Kap.926-dotační fond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</si>
  <si>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</si>
  <si>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</si>
  <si>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</si>
  <si>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</si>
  <si>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</si>
  <si>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</si>
  <si>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 xml:space="preserve">V ý d a je   c e l k e m </t>
  </si>
  <si>
    <t>příloha č. 1 k ZR-RO č. 345/13</t>
  </si>
  <si>
    <t>Změna rozpočtu - rozpočtové opatření č. 345/13</t>
  </si>
  <si>
    <t>Změny ZR-RO č. 345/13</t>
  </si>
  <si>
    <t xml:space="preserve">Cíl 3 - NISA GO </t>
  </si>
  <si>
    <t>650370000</t>
  </si>
  <si>
    <t>41500000</t>
  </si>
  <si>
    <t>neinv. přijaté transfery od mezinárodních institucí</t>
  </si>
  <si>
    <t>1150010000</t>
  </si>
  <si>
    <t>41117007</t>
  </si>
  <si>
    <t>ostatní neinvestiční příjaté transfery ze SR</t>
  </si>
  <si>
    <t xml:space="preserve">Cíl 3 - CROSS-DATA </t>
  </si>
  <si>
    <t>1750401438</t>
  </si>
  <si>
    <t>OPŽP - Zlepš. tep.techn.vlastn.obvod.konstr. SPŠT Jbc Belgická</t>
  </si>
  <si>
    <t>1750330000</t>
  </si>
  <si>
    <t>0</t>
  </si>
  <si>
    <t>4116</t>
  </si>
  <si>
    <t>1750581414</t>
  </si>
  <si>
    <t>4223</t>
  </si>
  <si>
    <t>38585005</t>
  </si>
  <si>
    <t>4123</t>
  </si>
  <si>
    <t>neinvestiční přijaté transfery od regionálních rad</t>
  </si>
  <si>
    <t>38585505</t>
  </si>
  <si>
    <t>investiční přijaté transfery od regionálních rad</t>
  </si>
  <si>
    <t>1750130000</t>
  </si>
  <si>
    <t>ROP, IPRM - Rekonstrukce OA Liberec a Jazyková škola s právem státní jazykové zkoušky (půdní vestavba)</t>
  </si>
  <si>
    <t>Cíl 3 ČR-DE - Společně pro zachování podstávkových domů</t>
  </si>
  <si>
    <t>830050000</t>
  </si>
  <si>
    <t>750090000</t>
  </si>
  <si>
    <t>ostatní nedaňové příjmy</t>
  </si>
  <si>
    <t>Cíl 3 - Křehká krása, vybroušená chuť</t>
  </si>
  <si>
    <t>256051505</t>
  </si>
  <si>
    <t>ostatní investiční přijaté transfery ze SR</t>
  </si>
  <si>
    <t>36113899</t>
  </si>
  <si>
    <t>IOP - Transformace pobytového zařízení - Domov Sluneční dvůr - Sosnová</t>
  </si>
  <si>
    <t>256041505</t>
  </si>
  <si>
    <t>IOP - Transformace pobytového zařízení - Domov Sluneční dvůr - Zahrádky</t>
  </si>
  <si>
    <t>256061505</t>
  </si>
  <si>
    <t>IOP - Transformace pobytového zařízení - Domov Sluneční dvůr - Česká Lípa, Lada</t>
  </si>
  <si>
    <t>256031505</t>
  </si>
  <si>
    <t>IOP - Transformace pobytového zařízení - Domov Sluneční dvůr - Jestřebí</t>
  </si>
  <si>
    <t>256021504</t>
  </si>
  <si>
    <t>IOP - Transformace pobytového zařízení - Domov pro osoby se zdravotním postižením MAŘENICE</t>
  </si>
  <si>
    <t>změny ZR-RO 345/13</t>
  </si>
  <si>
    <t>4213</t>
  </si>
  <si>
    <t>53190877</t>
  </si>
  <si>
    <t>4216</t>
  </si>
  <si>
    <t>53515835</t>
  </si>
  <si>
    <t>investiční přijaté transfery ze státních fondů</t>
  </si>
  <si>
    <t>412x</t>
  </si>
  <si>
    <t>neinvestiční přijaté transfery</t>
  </si>
  <si>
    <t>investiční přijaté transfery</t>
  </si>
  <si>
    <t>422x</t>
  </si>
  <si>
    <t>ZR-RO č. 345/13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</si>
</sst>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00000000"/>
    <numFmt numFmtId="166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rgb="FF0000FF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1"/>
      <color rgb="FF0000FF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 CE"/>
      <charset val="238"/>
    </font>
    <font>
      <b/>
      <sz val="10"/>
      <color indexed="21"/>
      <name val="Arial"/>
      <family val="2"/>
      <charset val="238"/>
    </font>
    <font>
      <b/>
      <u/>
      <sz val="9"/>
      <name val="Times New Roman"/>
      <family val="1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2" fillId="0" borderId="0"/>
  </cellStyleXfs>
  <cellXfs count="185">
    <xf numFmtId="0" fontId="0" fillId="0" borderId="0" xfId="0"/>
    <xf numFmtId="49" fontId="2" fillId="0" borderId="0" xfId="2" applyNumberFormat="1" applyFill="1" applyAlignment="1">
      <alignment horizontal="center"/>
    </xf>
    <xf numFmtId="0" fontId="2" fillId="0" borderId="0" xfId="2" applyFill="1" applyAlignment="1">
      <alignment horizontal="left" indent="1"/>
    </xf>
    <xf numFmtId="0" fontId="2" fillId="0" borderId="0" xfId="2" applyFill="1" applyAlignment="1">
      <alignment wrapText="1"/>
    </xf>
    <xf numFmtId="0" fontId="2" fillId="0" borderId="0" xfId="2"/>
    <xf numFmtId="0" fontId="2" fillId="0" borderId="0" xfId="2" applyAlignment="1"/>
    <xf numFmtId="49" fontId="2" fillId="0" borderId="0" xfId="2" applyNumberFormat="1" applyAlignment="1">
      <alignment horizontal="center"/>
    </xf>
    <xf numFmtId="0" fontId="2" fillId="0" borderId="0" xfId="2" applyAlignment="1">
      <alignment horizontal="left" indent="1"/>
    </xf>
    <xf numFmtId="0" fontId="2" fillId="0" borderId="0" xfId="2" applyAlignment="1">
      <alignment wrapText="1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 indent="1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4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6" fillId="4" borderId="15" xfId="0" applyFont="1" applyFill="1" applyBorder="1" applyAlignment="1">
      <alignment horizontal="center" vertical="center"/>
    </xf>
    <xf numFmtId="49" fontId="6" fillId="4" borderId="16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 wrapText="1" indent="1"/>
    </xf>
    <xf numFmtId="4" fontId="6" fillId="4" borderId="16" xfId="0" applyNumberFormat="1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9" fillId="0" borderId="2" xfId="1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2" fontId="7" fillId="0" borderId="8" xfId="0" applyNumberFormat="1" applyFont="1" applyFill="1" applyBorder="1" applyAlignment="1">
      <alignment vertical="center"/>
    </xf>
    <xf numFmtId="0" fontId="3" fillId="0" borderId="18" xfId="1" applyFont="1" applyBorder="1" applyAlignment="1">
      <alignment horizontal="center" vertical="center"/>
    </xf>
    <xf numFmtId="2" fontId="7" fillId="0" borderId="19" xfId="0" applyNumberFormat="1" applyFont="1" applyFill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2" fontId="3" fillId="0" borderId="5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" fontId="7" fillId="0" borderId="20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center" vertical="center"/>
    </xf>
    <xf numFmtId="49" fontId="6" fillId="5" borderId="22" xfId="0" applyNumberFormat="1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left" vertical="center" wrapText="1" indent="1"/>
    </xf>
    <xf numFmtId="4" fontId="6" fillId="5" borderId="23" xfId="0" applyNumberFormat="1" applyFont="1" applyFill="1" applyBorder="1" applyAlignment="1">
      <alignment horizontal="right" vertical="center"/>
    </xf>
    <xf numFmtId="2" fontId="3" fillId="0" borderId="8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49" fontId="9" fillId="0" borderId="1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19" xfId="1" applyNumberFormat="1" applyFont="1" applyBorder="1" applyAlignment="1">
      <alignment horizontal="center" vertical="center"/>
    </xf>
    <xf numFmtId="49" fontId="0" fillId="0" borderId="0" xfId="0" applyNumberFormat="1"/>
    <xf numFmtId="0" fontId="2" fillId="0" borderId="0" xfId="2" applyFill="1"/>
    <xf numFmtId="0" fontId="3" fillId="0" borderId="0" xfId="3" applyFont="1" applyFill="1" applyAlignment="1">
      <alignment horizontal="right"/>
    </xf>
    <xf numFmtId="0" fontId="2" fillId="0" borderId="0" xfId="2" applyFill="1" applyAlignment="1"/>
    <xf numFmtId="0" fontId="10" fillId="0" borderId="0" xfId="4" applyFill="1"/>
    <xf numFmtId="4" fontId="10" fillId="0" borderId="0" xfId="4" applyNumberFormat="1" applyFill="1"/>
    <xf numFmtId="0" fontId="0" fillId="0" borderId="0" xfId="0" applyFill="1"/>
    <xf numFmtId="49" fontId="19" fillId="0" borderId="0" xfId="4" applyNumberFormat="1" applyFont="1" applyBorder="1" applyAlignment="1">
      <alignment vertical="center" textRotation="90"/>
    </xf>
    <xf numFmtId="0" fontId="3" fillId="0" borderId="0" xfId="5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165" fontId="3" fillId="0" borderId="0" xfId="5" applyNumberFormat="1" applyFont="1" applyFill="1" applyBorder="1" applyAlignment="1">
      <alignment horizontal="center"/>
    </xf>
    <xf numFmtId="4" fontId="3" fillId="0" borderId="0" xfId="5" applyNumberFormat="1" applyFont="1" applyFill="1" applyBorder="1" applyAlignment="1">
      <alignment horizontal="left"/>
    </xf>
    <xf numFmtId="4" fontId="3" fillId="0" borderId="0" xfId="5" applyNumberFormat="1" applyFont="1" applyFill="1" applyBorder="1"/>
    <xf numFmtId="0" fontId="14" fillId="0" borderId="0" xfId="2" applyFont="1" applyAlignment="1">
      <alignment horizontal="center"/>
    </xf>
    <xf numFmtId="49" fontId="20" fillId="0" borderId="0" xfId="2" applyNumberFormat="1" applyFont="1" applyAlignment="1">
      <alignment horizontal="center"/>
    </xf>
    <xf numFmtId="4" fontId="1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right"/>
    </xf>
    <xf numFmtId="0" fontId="4" fillId="2" borderId="2" xfId="2" applyFont="1" applyFill="1" applyBorder="1" applyAlignment="1">
      <alignment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4" fontId="4" fillId="2" borderId="3" xfId="2" applyNumberFormat="1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/>
    </xf>
    <xf numFmtId="0" fontId="4" fillId="4" borderId="13" xfId="6" applyFont="1" applyFill="1" applyBorder="1" applyAlignment="1">
      <alignment horizontal="left" vertical="center" wrapText="1"/>
    </xf>
    <xf numFmtId="4" fontId="4" fillId="4" borderId="13" xfId="2" applyNumberFormat="1" applyFont="1" applyFill="1" applyBorder="1" applyAlignment="1">
      <alignment vertical="center"/>
    </xf>
    <xf numFmtId="164" fontId="4" fillId="4" borderId="13" xfId="2" applyNumberFormat="1" applyFont="1" applyFill="1" applyBorder="1" applyAlignment="1">
      <alignment vertical="center"/>
    </xf>
    <xf numFmtId="4" fontId="4" fillId="4" borderId="14" xfId="2" applyNumberFormat="1" applyFont="1" applyFill="1" applyBorder="1" applyAlignment="1">
      <alignment vertical="center"/>
    </xf>
    <xf numFmtId="0" fontId="9" fillId="6" borderId="4" xfId="2" applyFont="1" applyFill="1" applyBorder="1" applyAlignment="1">
      <alignment horizontal="center" vertical="center" wrapText="1"/>
    </xf>
    <xf numFmtId="0" fontId="9" fillId="6" borderId="10" xfId="2" applyFont="1" applyFill="1" applyBorder="1" applyAlignment="1">
      <alignment horizontal="center" vertical="center" wrapText="1"/>
    </xf>
    <xf numFmtId="49" fontId="9" fillId="6" borderId="5" xfId="2" applyNumberFormat="1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left" vertical="center" wrapText="1"/>
    </xf>
    <xf numFmtId="4" fontId="9" fillId="6" borderId="5" xfId="2" applyNumberFormat="1" applyFont="1" applyFill="1" applyBorder="1" applyAlignment="1">
      <alignment vertical="center"/>
    </xf>
    <xf numFmtId="164" fontId="9" fillId="6" borderId="5" xfId="2" applyNumberFormat="1" applyFont="1" applyFill="1" applyBorder="1" applyAlignment="1">
      <alignment vertical="center"/>
    </xf>
    <xf numFmtId="4" fontId="9" fillId="6" borderId="6" xfId="2" applyNumberFormat="1" applyFont="1" applyFill="1" applyBorder="1" applyAlignment="1">
      <alignment vertical="center"/>
    </xf>
    <xf numFmtId="0" fontId="3" fillId="6" borderId="4" xfId="2" applyFont="1" applyFill="1" applyBorder="1" applyAlignment="1">
      <alignment horizontal="center" vertical="center" wrapText="1"/>
    </xf>
    <xf numFmtId="0" fontId="3" fillId="6" borderId="10" xfId="2" applyFont="1" applyFill="1" applyBorder="1" applyAlignment="1">
      <alignment horizontal="center" vertical="center" wrapText="1"/>
    </xf>
    <xf numFmtId="0" fontId="3" fillId="6" borderId="5" xfId="2" applyFont="1" applyFill="1" applyBorder="1" applyAlignment="1">
      <alignment horizontal="center" vertical="center" wrapText="1"/>
    </xf>
    <xf numFmtId="49" fontId="3" fillId="6" borderId="5" xfId="2" applyNumberFormat="1" applyFont="1" applyFill="1" applyBorder="1" applyAlignment="1">
      <alignment horizontal="center" vertical="center" wrapText="1"/>
    </xf>
    <xf numFmtId="0" fontId="3" fillId="6" borderId="5" xfId="2" applyFont="1" applyFill="1" applyBorder="1" applyAlignment="1">
      <alignment horizontal="left" vertical="center" wrapText="1"/>
    </xf>
    <xf numFmtId="4" fontId="3" fillId="6" borderId="5" xfId="2" applyNumberFormat="1" applyFont="1" applyFill="1" applyBorder="1" applyAlignment="1">
      <alignment vertical="center"/>
    </xf>
    <xf numFmtId="164" fontId="3" fillId="6" borderId="5" xfId="2" applyNumberFormat="1" applyFont="1" applyFill="1" applyBorder="1" applyAlignment="1">
      <alignment vertical="center"/>
    </xf>
    <xf numFmtId="4" fontId="3" fillId="6" borderId="6" xfId="2" applyNumberFormat="1" applyFont="1" applyFill="1" applyBorder="1" applyAlignment="1">
      <alignment vertical="center"/>
    </xf>
    <xf numFmtId="0" fontId="9" fillId="0" borderId="5" xfId="2" applyFont="1" applyFill="1" applyBorder="1" applyAlignment="1">
      <alignment horizontal="left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3" fillId="6" borderId="7" xfId="2" applyFont="1" applyFill="1" applyBorder="1" applyAlignment="1">
      <alignment horizontal="center" vertical="center" wrapText="1"/>
    </xf>
    <xf numFmtId="0" fontId="3" fillId="6" borderId="11" xfId="2" applyFont="1" applyFill="1" applyBorder="1" applyAlignment="1">
      <alignment horizontal="center" vertical="center" wrapText="1"/>
    </xf>
    <xf numFmtId="0" fontId="3" fillId="6" borderId="8" xfId="2" applyFont="1" applyFill="1" applyBorder="1" applyAlignment="1">
      <alignment horizontal="center" vertical="center" wrapText="1"/>
    </xf>
    <xf numFmtId="49" fontId="3" fillId="6" borderId="8" xfId="2" applyNumberFormat="1" applyFont="1" applyFill="1" applyBorder="1" applyAlignment="1">
      <alignment horizontal="center" vertical="center" wrapText="1"/>
    </xf>
    <xf numFmtId="0" fontId="3" fillId="6" borderId="8" xfId="2" applyFont="1" applyFill="1" applyBorder="1" applyAlignment="1">
      <alignment horizontal="left" vertical="center" wrapText="1"/>
    </xf>
    <xf numFmtId="4" fontId="3" fillId="6" borderId="8" xfId="2" applyNumberFormat="1" applyFont="1" applyFill="1" applyBorder="1" applyAlignment="1">
      <alignment vertical="center"/>
    </xf>
    <xf numFmtId="164" fontId="3" fillId="6" borderId="8" xfId="2" applyNumberFormat="1" applyFont="1" applyFill="1" applyBorder="1" applyAlignment="1">
      <alignment vertical="center"/>
    </xf>
    <xf numFmtId="4" fontId="3" fillId="6" borderId="9" xfId="2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2" fontId="7" fillId="0" borderId="5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8" xfId="1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16" fillId="0" borderId="0" xfId="8" applyFont="1" applyFill="1"/>
    <xf numFmtId="0" fontId="16" fillId="0" borderId="0" xfId="8" applyFont="1" applyFill="1" applyAlignment="1">
      <alignment horizontal="right"/>
    </xf>
    <xf numFmtId="0" fontId="22" fillId="0" borderId="0" xfId="8"/>
    <xf numFmtId="0" fontId="15" fillId="7" borderId="15" xfId="8" applyFont="1" applyFill="1" applyBorder="1" applyAlignment="1">
      <alignment horizontal="center" vertical="center" wrapText="1"/>
    </xf>
    <xf numFmtId="0" fontId="15" fillId="7" borderId="16" xfId="8" applyFont="1" applyFill="1" applyBorder="1" applyAlignment="1">
      <alignment horizontal="center" vertical="center" wrapText="1"/>
    </xf>
    <xf numFmtId="0" fontId="15" fillId="7" borderId="17" xfId="8" applyFont="1" applyFill="1" applyBorder="1" applyAlignment="1">
      <alignment horizontal="center" vertical="center" wrapText="1"/>
    </xf>
    <xf numFmtId="0" fontId="17" fillId="0" borderId="12" xfId="8" applyFont="1" applyBorder="1" applyAlignment="1">
      <alignment vertical="center" wrapText="1"/>
    </xf>
    <xf numFmtId="0" fontId="17" fillId="0" borderId="13" xfId="8" applyFont="1" applyBorder="1" applyAlignment="1">
      <alignment horizontal="right" vertical="center" wrapText="1"/>
    </xf>
    <xf numFmtId="4" fontId="17" fillId="0" borderId="13" xfId="8" applyNumberFormat="1" applyFont="1" applyBorder="1" applyAlignment="1">
      <alignment horizontal="right" vertical="center" wrapText="1"/>
    </xf>
    <xf numFmtId="4" fontId="17" fillId="0" borderId="14" xfId="8" applyNumberFormat="1" applyFont="1" applyBorder="1" applyAlignment="1">
      <alignment horizontal="right" vertical="center" wrapText="1"/>
    </xf>
    <xf numFmtId="0" fontId="18" fillId="0" borderId="4" xfId="8" applyFont="1" applyBorder="1" applyAlignment="1">
      <alignment vertical="center" wrapText="1"/>
    </xf>
    <xf numFmtId="0" fontId="18" fillId="0" borderId="5" xfId="8" applyFont="1" applyBorder="1" applyAlignment="1">
      <alignment horizontal="right" vertical="center" wrapText="1"/>
    </xf>
    <xf numFmtId="4" fontId="18" fillId="0" borderId="5" xfId="8" applyNumberFormat="1" applyFont="1" applyBorder="1" applyAlignment="1">
      <alignment horizontal="right" vertical="center" wrapText="1"/>
    </xf>
    <xf numFmtId="4" fontId="18" fillId="0" borderId="5" xfId="8" applyNumberFormat="1" applyFont="1" applyBorder="1" applyAlignment="1">
      <alignment vertical="center"/>
    </xf>
    <xf numFmtId="4" fontId="18" fillId="0" borderId="6" xfId="8" applyNumberFormat="1" applyFont="1" applyBorder="1" applyAlignment="1">
      <alignment vertical="center"/>
    </xf>
    <xf numFmtId="4" fontId="18" fillId="0" borderId="13" xfId="8" applyNumberFormat="1" applyFont="1" applyBorder="1" applyAlignment="1">
      <alignment horizontal="right" vertical="center" wrapText="1"/>
    </xf>
    <xf numFmtId="0" fontId="17" fillId="0" borderId="4" xfId="8" applyFont="1" applyBorder="1" applyAlignment="1">
      <alignment vertical="center" wrapText="1"/>
    </xf>
    <xf numFmtId="4" fontId="17" fillId="0" borderId="5" xfId="8" applyNumberFormat="1" applyFont="1" applyBorder="1" applyAlignment="1">
      <alignment horizontal="right" vertical="center" wrapText="1"/>
    </xf>
    <xf numFmtId="4" fontId="17" fillId="0" borderId="6" xfId="8" applyNumberFormat="1" applyFont="1" applyBorder="1" applyAlignment="1">
      <alignment horizontal="right" vertical="center" wrapText="1"/>
    </xf>
    <xf numFmtId="4" fontId="18" fillId="0" borderId="6" xfId="8" applyNumberFormat="1" applyFont="1" applyBorder="1" applyAlignment="1">
      <alignment horizontal="right" vertical="center" wrapText="1"/>
    </xf>
    <xf numFmtId="0" fontId="17" fillId="0" borderId="5" xfId="8" applyFont="1" applyBorder="1" applyAlignment="1">
      <alignment horizontal="right" vertical="center" wrapText="1"/>
    </xf>
    <xf numFmtId="0" fontId="18" fillId="0" borderId="27" xfId="8" applyFont="1" applyBorder="1" applyAlignment="1">
      <alignment vertical="center" wrapText="1"/>
    </xf>
    <xf numFmtId="0" fontId="18" fillId="0" borderId="28" xfId="8" applyFont="1" applyBorder="1" applyAlignment="1">
      <alignment horizontal="right" vertical="center" wrapText="1"/>
    </xf>
    <xf numFmtId="4" fontId="18" fillId="0" borderId="28" xfId="8" applyNumberFormat="1" applyFont="1" applyBorder="1" applyAlignment="1">
      <alignment horizontal="right" vertical="center" wrapText="1"/>
    </xf>
    <xf numFmtId="4" fontId="18" fillId="0" borderId="29" xfId="8" applyNumberFormat="1" applyFont="1" applyBorder="1" applyAlignment="1">
      <alignment horizontal="right" vertical="center" wrapText="1"/>
    </xf>
    <xf numFmtId="0" fontId="17" fillId="0" borderId="15" xfId="8" applyFont="1" applyBorder="1" applyAlignment="1">
      <alignment vertical="center" wrapText="1"/>
    </xf>
    <xf numFmtId="0" fontId="17" fillId="0" borderId="16" xfId="8" applyFont="1" applyBorder="1" applyAlignment="1">
      <alignment horizontal="right" vertical="center" wrapText="1"/>
    </xf>
    <xf numFmtId="4" fontId="17" fillId="0" borderId="16" xfId="8" applyNumberFormat="1" applyFont="1" applyBorder="1" applyAlignment="1">
      <alignment horizontal="right" vertical="center" wrapText="1"/>
    </xf>
    <xf numFmtId="4" fontId="17" fillId="0" borderId="17" xfId="8" applyNumberFormat="1" applyFont="1" applyBorder="1" applyAlignment="1">
      <alignment horizontal="right" vertical="center" wrapText="1"/>
    </xf>
    <xf numFmtId="0" fontId="16" fillId="0" borderId="0" xfId="8" applyFont="1" applyFill="1" applyBorder="1"/>
    <xf numFmtId="166" fontId="16" fillId="0" borderId="26" xfId="8" applyNumberFormat="1" applyFont="1" applyFill="1" applyBorder="1" applyAlignment="1">
      <alignment horizontal="right"/>
    </xf>
    <xf numFmtId="0" fontId="18" fillId="0" borderId="12" xfId="8" applyFont="1" applyBorder="1" applyAlignment="1">
      <alignment horizontal="left" vertical="center" wrapText="1"/>
    </xf>
    <xf numFmtId="0" fontId="18" fillId="0" borderId="13" xfId="8" applyFont="1" applyBorder="1" applyAlignment="1">
      <alignment horizontal="right" vertical="center" wrapText="1"/>
    </xf>
    <xf numFmtId="4" fontId="18" fillId="0" borderId="14" xfId="8" applyNumberFormat="1" applyFont="1" applyBorder="1" applyAlignment="1">
      <alignment horizontal="right" vertical="center" wrapText="1"/>
    </xf>
    <xf numFmtId="0" fontId="18" fillId="0" borderId="4" xfId="8" applyFont="1" applyBorder="1" applyAlignment="1">
      <alignment horizontal="left" vertical="center" wrapText="1"/>
    </xf>
    <xf numFmtId="0" fontId="18" fillId="0" borderId="27" xfId="8" applyFont="1" applyBorder="1" applyAlignment="1">
      <alignment horizontal="left" vertical="center" wrapText="1"/>
    </xf>
    <xf numFmtId="4" fontId="18" fillId="0" borderId="30" xfId="8" applyNumberFormat="1" applyFont="1" applyBorder="1" applyAlignment="1">
      <alignment horizontal="right" vertical="center" wrapText="1"/>
    </xf>
    <xf numFmtId="4" fontId="18" fillId="0" borderId="24" xfId="8" applyNumberFormat="1" applyFont="1" applyBorder="1" applyAlignment="1">
      <alignment horizontal="right" vertical="center" wrapText="1"/>
    </xf>
    <xf numFmtId="0" fontId="17" fillId="0" borderId="15" xfId="8" applyFont="1" applyBorder="1" applyAlignment="1">
      <alignment horizontal="left" vertical="center" wrapText="1"/>
    </xf>
    <xf numFmtId="4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164" fontId="3" fillId="0" borderId="5" xfId="2" applyNumberFormat="1" applyFont="1" applyFill="1" applyBorder="1" applyAlignment="1">
      <alignment vertical="center"/>
    </xf>
    <xf numFmtId="0" fontId="18" fillId="0" borderId="4" xfId="8" applyFont="1" applyBorder="1" applyAlignment="1">
      <alignment horizontal="left" vertical="center" wrapText="1" indent="1"/>
    </xf>
    <xf numFmtId="4" fontId="6" fillId="0" borderId="22" xfId="0" applyNumberFormat="1" applyFont="1" applyFill="1" applyBorder="1" applyAlignment="1">
      <alignment horizontal="right"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19" xfId="1" applyNumberFormat="1" applyFont="1" applyFill="1" applyBorder="1" applyAlignment="1">
      <alignment horizontal="center" vertical="center"/>
    </xf>
    <xf numFmtId="4" fontId="2" fillId="0" borderId="0" xfId="2" applyNumberFormat="1" applyFill="1" applyAlignment="1"/>
    <xf numFmtId="4" fontId="0" fillId="0" borderId="0" xfId="0" applyNumberFormat="1"/>
    <xf numFmtId="164" fontId="6" fillId="0" borderId="31" xfId="0" applyNumberFormat="1" applyFont="1" applyFill="1" applyBorder="1" applyAlignment="1">
      <alignment horizontal="right" vertical="center"/>
    </xf>
    <xf numFmtId="164" fontId="9" fillId="0" borderId="25" xfId="0" applyNumberFormat="1" applyFont="1" applyFill="1" applyBorder="1" applyAlignment="1">
      <alignment vertical="center"/>
    </xf>
    <xf numFmtId="164" fontId="7" fillId="0" borderId="10" xfId="0" applyNumberFormat="1" applyFont="1" applyFill="1" applyBorder="1" applyAlignment="1">
      <alignment vertical="center"/>
    </xf>
    <xf numFmtId="164" fontId="7" fillId="0" borderId="11" xfId="0" applyNumberFormat="1" applyFont="1" applyFill="1" applyBorder="1" applyAlignment="1">
      <alignment vertical="center"/>
    </xf>
    <xf numFmtId="164" fontId="3" fillId="0" borderId="10" xfId="0" applyNumberFormat="1" applyFont="1" applyFill="1" applyBorder="1" applyAlignment="1">
      <alignment vertical="center"/>
    </xf>
    <xf numFmtId="164" fontId="7" fillId="0" borderId="32" xfId="0" applyNumberFormat="1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21" fillId="7" borderId="26" xfId="8" applyFont="1" applyFill="1" applyBorder="1" applyAlignment="1">
      <alignment horizontal="center"/>
    </xf>
    <xf numFmtId="0" fontId="11" fillId="0" borderId="0" xfId="4" applyFont="1" applyFill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4" applyFont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9">
    <cellStyle name="Normální" xfId="0" builtinId="0"/>
    <cellStyle name="Normální 2" xfId="7"/>
    <cellStyle name="Normální 3" xfId="8"/>
    <cellStyle name="normální_2. Rozpočet 2007 - tabulky" xfId="4"/>
    <cellStyle name="Normální_List1" xfId="1"/>
    <cellStyle name="normální_Rozpis výdajů 03 bez PO" xfId="2"/>
    <cellStyle name="normální_Rozpis výdajů 03 bez PO 2" xfId="6"/>
    <cellStyle name="normální_Rozpis výdajů 03 bez PO 3" xfId="5"/>
    <cellStyle name="normální_Rozpočet 2004 (ZK)" xfId="3"/>
  </cellStyles>
  <dxfs count="0"/>
  <tableStyles count="0" defaultTableStyle="TableStyleMedium2" defaultPivotStyle="PivotStyleLight16"/>
  <colors>
    <mruColors>
      <color rgb="FFFFCC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ecknovav/AppData/Local/Microsoft/Windows/Temporary%20Internet%20Files/Content.Outlook/HRP9LXMP/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 refreshError="1"/>
      <sheetData sheetId="1" refreshError="1">
        <row r="4">
          <cell r="M4">
            <v>60887</v>
          </cell>
        </row>
        <row r="395">
          <cell r="C395">
            <v>2108256.29</v>
          </cell>
          <cell r="D395">
            <v>305188.22700000001</v>
          </cell>
          <cell r="E395">
            <v>13625.32</v>
          </cell>
          <cell r="F395">
            <v>25749.48</v>
          </cell>
          <cell r="G395">
            <v>800.05000000000007</v>
          </cell>
          <cell r="H395">
            <v>3871049.1904699998</v>
          </cell>
          <cell r="I395">
            <v>4527.1099999999997</v>
          </cell>
          <cell r="J395">
            <v>313099.27999999997</v>
          </cell>
          <cell r="K395">
            <v>0</v>
          </cell>
          <cell r="L395">
            <v>1000</v>
          </cell>
          <cell r="N395">
            <v>40.479999999999997</v>
          </cell>
          <cell r="O395">
            <v>79520.92</v>
          </cell>
          <cell r="P395">
            <v>253299.98</v>
          </cell>
          <cell r="Q395">
            <v>751943.82399999991</v>
          </cell>
          <cell r="S395">
            <v>254742.21000000002</v>
          </cell>
          <cell r="T395">
            <v>-46875</v>
          </cell>
        </row>
      </sheetData>
      <sheetData sheetId="2" refreshError="1">
        <row r="396">
          <cell r="B396">
            <v>31805.08</v>
          </cell>
          <cell r="C396">
            <v>210465.2</v>
          </cell>
          <cell r="D396">
            <v>920631.96</v>
          </cell>
          <cell r="E396">
            <v>1059935.129</v>
          </cell>
          <cell r="F396">
            <v>182320</v>
          </cell>
          <cell r="G396">
            <v>3494680.727990001</v>
          </cell>
          <cell r="H396">
            <v>27235.869999999995</v>
          </cell>
          <cell r="I396">
            <v>669710.62699999998</v>
          </cell>
          <cell r="J396">
            <v>0</v>
          </cell>
          <cell r="K396">
            <v>931749.12999999989</v>
          </cell>
          <cell r="L396">
            <v>301337.21000000002</v>
          </cell>
          <cell r="M396">
            <v>5445.5886300000002</v>
          </cell>
          <cell r="N396">
            <v>76860</v>
          </cell>
          <cell r="O396">
            <v>3</v>
          </cell>
          <cell r="P396">
            <v>68585.667520000003</v>
          </cell>
          <cell r="Q396">
            <v>3</v>
          </cell>
          <cell r="R396">
            <v>4003</v>
          </cell>
          <cell r="S396">
            <v>12042.17</v>
          </cell>
          <cell r="T396">
            <v>41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Normal="100" workbookViewId="0">
      <selection activeCell="I26" sqref="I26"/>
    </sheetView>
  </sheetViews>
  <sheetFormatPr defaultRowHeight="12.75" x14ac:dyDescent="0.2"/>
  <cols>
    <col min="1" max="1" width="36.5703125" style="124" bestFit="1" customWidth="1"/>
    <col min="2" max="2" width="7.28515625" style="124" customWidth="1"/>
    <col min="3" max="3" width="13.85546875" style="124" customWidth="1"/>
    <col min="4" max="4" width="10.85546875" style="124" customWidth="1"/>
    <col min="5" max="5" width="14.140625" style="124" customWidth="1"/>
    <col min="6" max="247" width="9.140625" style="124"/>
    <col min="248" max="248" width="36.5703125" style="124" bestFit="1" customWidth="1"/>
    <col min="249" max="249" width="7.28515625" style="124" customWidth="1"/>
    <col min="250" max="250" width="13.85546875" style="124" customWidth="1"/>
    <col min="251" max="251" width="8.7109375" style="124" bestFit="1" customWidth="1"/>
    <col min="252" max="252" width="14.140625" style="124" customWidth="1"/>
    <col min="253" max="256" width="9.140625" style="124"/>
    <col min="257" max="257" width="11.7109375" style="124" bestFit="1" customWidth="1"/>
    <col min="258" max="503" width="9.140625" style="124"/>
    <col min="504" max="504" width="36.5703125" style="124" bestFit="1" customWidth="1"/>
    <col min="505" max="505" width="7.28515625" style="124" customWidth="1"/>
    <col min="506" max="506" width="13.85546875" style="124" customWidth="1"/>
    <col min="507" max="507" width="8.7109375" style="124" bestFit="1" customWidth="1"/>
    <col min="508" max="508" width="14.140625" style="124" customWidth="1"/>
    <col min="509" max="512" width="9.140625" style="124"/>
    <col min="513" max="513" width="11.7109375" style="124" bestFit="1" customWidth="1"/>
    <col min="514" max="759" width="9.140625" style="124"/>
    <col min="760" max="760" width="36.5703125" style="124" bestFit="1" customWidth="1"/>
    <col min="761" max="761" width="7.28515625" style="124" customWidth="1"/>
    <col min="762" max="762" width="13.85546875" style="124" customWidth="1"/>
    <col min="763" max="763" width="8.7109375" style="124" bestFit="1" customWidth="1"/>
    <col min="764" max="764" width="14.140625" style="124" customWidth="1"/>
    <col min="765" max="768" width="9.140625" style="124"/>
    <col min="769" max="769" width="11.7109375" style="124" bestFit="1" customWidth="1"/>
    <col min="770" max="1015" width="9.140625" style="124"/>
    <col min="1016" max="1016" width="36.5703125" style="124" bestFit="1" customWidth="1"/>
    <col min="1017" max="1017" width="7.28515625" style="124" customWidth="1"/>
    <col min="1018" max="1018" width="13.85546875" style="124" customWidth="1"/>
    <col min="1019" max="1019" width="8.7109375" style="124" bestFit="1" customWidth="1"/>
    <col min="1020" max="1020" width="14.140625" style="124" customWidth="1"/>
    <col min="1021" max="1024" width="9.140625" style="124"/>
    <col min="1025" max="1025" width="11.7109375" style="124" bestFit="1" customWidth="1"/>
    <col min="1026" max="1271" width="9.140625" style="124"/>
    <col min="1272" max="1272" width="36.5703125" style="124" bestFit="1" customWidth="1"/>
    <col min="1273" max="1273" width="7.28515625" style="124" customWidth="1"/>
    <col min="1274" max="1274" width="13.85546875" style="124" customWidth="1"/>
    <col min="1275" max="1275" width="8.7109375" style="124" bestFit="1" customWidth="1"/>
    <col min="1276" max="1276" width="14.140625" style="124" customWidth="1"/>
    <col min="1277" max="1280" width="9.140625" style="124"/>
    <col min="1281" max="1281" width="11.7109375" style="124" bestFit="1" customWidth="1"/>
    <col min="1282" max="1527" width="9.140625" style="124"/>
    <col min="1528" max="1528" width="36.5703125" style="124" bestFit="1" customWidth="1"/>
    <col min="1529" max="1529" width="7.28515625" style="124" customWidth="1"/>
    <col min="1530" max="1530" width="13.85546875" style="124" customWidth="1"/>
    <col min="1531" max="1531" width="8.7109375" style="124" bestFit="1" customWidth="1"/>
    <col min="1532" max="1532" width="14.140625" style="124" customWidth="1"/>
    <col min="1533" max="1536" width="9.140625" style="124"/>
    <col min="1537" max="1537" width="11.7109375" style="124" bestFit="1" customWidth="1"/>
    <col min="1538" max="1783" width="9.140625" style="124"/>
    <col min="1784" max="1784" width="36.5703125" style="124" bestFit="1" customWidth="1"/>
    <col min="1785" max="1785" width="7.28515625" style="124" customWidth="1"/>
    <col min="1786" max="1786" width="13.85546875" style="124" customWidth="1"/>
    <col min="1787" max="1787" width="8.7109375" style="124" bestFit="1" customWidth="1"/>
    <col min="1788" max="1788" width="14.140625" style="124" customWidth="1"/>
    <col min="1789" max="1792" width="9.140625" style="124"/>
    <col min="1793" max="1793" width="11.7109375" style="124" bestFit="1" customWidth="1"/>
    <col min="1794" max="2039" width="9.140625" style="124"/>
    <col min="2040" max="2040" width="36.5703125" style="124" bestFit="1" customWidth="1"/>
    <col min="2041" max="2041" width="7.28515625" style="124" customWidth="1"/>
    <col min="2042" max="2042" width="13.85546875" style="124" customWidth="1"/>
    <col min="2043" max="2043" width="8.7109375" style="124" bestFit="1" customWidth="1"/>
    <col min="2044" max="2044" width="14.140625" style="124" customWidth="1"/>
    <col min="2045" max="2048" width="9.140625" style="124"/>
    <col min="2049" max="2049" width="11.7109375" style="124" bestFit="1" customWidth="1"/>
    <col min="2050" max="2295" width="9.140625" style="124"/>
    <col min="2296" max="2296" width="36.5703125" style="124" bestFit="1" customWidth="1"/>
    <col min="2297" max="2297" width="7.28515625" style="124" customWidth="1"/>
    <col min="2298" max="2298" width="13.85546875" style="124" customWidth="1"/>
    <col min="2299" max="2299" width="8.7109375" style="124" bestFit="1" customWidth="1"/>
    <col min="2300" max="2300" width="14.140625" style="124" customWidth="1"/>
    <col min="2301" max="2304" width="9.140625" style="124"/>
    <col min="2305" max="2305" width="11.7109375" style="124" bestFit="1" customWidth="1"/>
    <col min="2306" max="2551" width="9.140625" style="124"/>
    <col min="2552" max="2552" width="36.5703125" style="124" bestFit="1" customWidth="1"/>
    <col min="2553" max="2553" width="7.28515625" style="124" customWidth="1"/>
    <col min="2554" max="2554" width="13.85546875" style="124" customWidth="1"/>
    <col min="2555" max="2555" width="8.7109375" style="124" bestFit="1" customWidth="1"/>
    <col min="2556" max="2556" width="14.140625" style="124" customWidth="1"/>
    <col min="2557" max="2560" width="9.140625" style="124"/>
    <col min="2561" max="2561" width="11.7109375" style="124" bestFit="1" customWidth="1"/>
    <col min="2562" max="2807" width="9.140625" style="124"/>
    <col min="2808" max="2808" width="36.5703125" style="124" bestFit="1" customWidth="1"/>
    <col min="2809" max="2809" width="7.28515625" style="124" customWidth="1"/>
    <col min="2810" max="2810" width="13.85546875" style="124" customWidth="1"/>
    <col min="2811" max="2811" width="8.7109375" style="124" bestFit="1" customWidth="1"/>
    <col min="2812" max="2812" width="14.140625" style="124" customWidth="1"/>
    <col min="2813" max="2816" width="9.140625" style="124"/>
    <col min="2817" max="2817" width="11.7109375" style="124" bestFit="1" customWidth="1"/>
    <col min="2818" max="3063" width="9.140625" style="124"/>
    <col min="3064" max="3064" width="36.5703125" style="124" bestFit="1" customWidth="1"/>
    <col min="3065" max="3065" width="7.28515625" style="124" customWidth="1"/>
    <col min="3066" max="3066" width="13.85546875" style="124" customWidth="1"/>
    <col min="3067" max="3067" width="8.7109375" style="124" bestFit="1" customWidth="1"/>
    <col min="3068" max="3068" width="14.140625" style="124" customWidth="1"/>
    <col min="3069" max="3072" width="9.140625" style="124"/>
    <col min="3073" max="3073" width="11.7109375" style="124" bestFit="1" customWidth="1"/>
    <col min="3074" max="3319" width="9.140625" style="124"/>
    <col min="3320" max="3320" width="36.5703125" style="124" bestFit="1" customWidth="1"/>
    <col min="3321" max="3321" width="7.28515625" style="124" customWidth="1"/>
    <col min="3322" max="3322" width="13.85546875" style="124" customWidth="1"/>
    <col min="3323" max="3323" width="8.7109375" style="124" bestFit="1" customWidth="1"/>
    <col min="3324" max="3324" width="14.140625" style="124" customWidth="1"/>
    <col min="3325" max="3328" width="9.140625" style="124"/>
    <col min="3329" max="3329" width="11.7109375" style="124" bestFit="1" customWidth="1"/>
    <col min="3330" max="3575" width="9.140625" style="124"/>
    <col min="3576" max="3576" width="36.5703125" style="124" bestFit="1" customWidth="1"/>
    <col min="3577" max="3577" width="7.28515625" style="124" customWidth="1"/>
    <col min="3578" max="3578" width="13.85546875" style="124" customWidth="1"/>
    <col min="3579" max="3579" width="8.7109375" style="124" bestFit="1" customWidth="1"/>
    <col min="3580" max="3580" width="14.140625" style="124" customWidth="1"/>
    <col min="3581" max="3584" width="9.140625" style="124"/>
    <col min="3585" max="3585" width="11.7109375" style="124" bestFit="1" customWidth="1"/>
    <col min="3586" max="3831" width="9.140625" style="124"/>
    <col min="3832" max="3832" width="36.5703125" style="124" bestFit="1" customWidth="1"/>
    <col min="3833" max="3833" width="7.28515625" style="124" customWidth="1"/>
    <col min="3834" max="3834" width="13.85546875" style="124" customWidth="1"/>
    <col min="3835" max="3835" width="8.7109375" style="124" bestFit="1" customWidth="1"/>
    <col min="3836" max="3836" width="14.140625" style="124" customWidth="1"/>
    <col min="3837" max="3840" width="9.140625" style="124"/>
    <col min="3841" max="3841" width="11.7109375" style="124" bestFit="1" customWidth="1"/>
    <col min="3842" max="4087" width="9.140625" style="124"/>
    <col min="4088" max="4088" width="36.5703125" style="124" bestFit="1" customWidth="1"/>
    <col min="4089" max="4089" width="7.28515625" style="124" customWidth="1"/>
    <col min="4090" max="4090" width="13.85546875" style="124" customWidth="1"/>
    <col min="4091" max="4091" width="8.7109375" style="124" bestFit="1" customWidth="1"/>
    <col min="4092" max="4092" width="14.140625" style="124" customWidth="1"/>
    <col min="4093" max="4096" width="9.140625" style="124"/>
    <col min="4097" max="4097" width="11.7109375" style="124" bestFit="1" customWidth="1"/>
    <col min="4098" max="4343" width="9.140625" style="124"/>
    <col min="4344" max="4344" width="36.5703125" style="124" bestFit="1" customWidth="1"/>
    <col min="4345" max="4345" width="7.28515625" style="124" customWidth="1"/>
    <col min="4346" max="4346" width="13.85546875" style="124" customWidth="1"/>
    <col min="4347" max="4347" width="8.7109375" style="124" bestFit="1" customWidth="1"/>
    <col min="4348" max="4348" width="14.140625" style="124" customWidth="1"/>
    <col min="4349" max="4352" width="9.140625" style="124"/>
    <col min="4353" max="4353" width="11.7109375" style="124" bestFit="1" customWidth="1"/>
    <col min="4354" max="4599" width="9.140625" style="124"/>
    <col min="4600" max="4600" width="36.5703125" style="124" bestFit="1" customWidth="1"/>
    <col min="4601" max="4601" width="7.28515625" style="124" customWidth="1"/>
    <col min="4602" max="4602" width="13.85546875" style="124" customWidth="1"/>
    <col min="4603" max="4603" width="8.7109375" style="124" bestFit="1" customWidth="1"/>
    <col min="4604" max="4604" width="14.140625" style="124" customWidth="1"/>
    <col min="4605" max="4608" width="9.140625" style="124"/>
    <col min="4609" max="4609" width="11.7109375" style="124" bestFit="1" customWidth="1"/>
    <col min="4610" max="4855" width="9.140625" style="124"/>
    <col min="4856" max="4856" width="36.5703125" style="124" bestFit="1" customWidth="1"/>
    <col min="4857" max="4857" width="7.28515625" style="124" customWidth="1"/>
    <col min="4858" max="4858" width="13.85546875" style="124" customWidth="1"/>
    <col min="4859" max="4859" width="8.7109375" style="124" bestFit="1" customWidth="1"/>
    <col min="4860" max="4860" width="14.140625" style="124" customWidth="1"/>
    <col min="4861" max="4864" width="9.140625" style="124"/>
    <col min="4865" max="4865" width="11.7109375" style="124" bestFit="1" customWidth="1"/>
    <col min="4866" max="5111" width="9.140625" style="124"/>
    <col min="5112" max="5112" width="36.5703125" style="124" bestFit="1" customWidth="1"/>
    <col min="5113" max="5113" width="7.28515625" style="124" customWidth="1"/>
    <col min="5114" max="5114" width="13.85546875" style="124" customWidth="1"/>
    <col min="5115" max="5115" width="8.7109375" style="124" bestFit="1" customWidth="1"/>
    <col min="5116" max="5116" width="14.140625" style="124" customWidth="1"/>
    <col min="5117" max="5120" width="9.140625" style="124"/>
    <col min="5121" max="5121" width="11.7109375" style="124" bestFit="1" customWidth="1"/>
    <col min="5122" max="5367" width="9.140625" style="124"/>
    <col min="5368" max="5368" width="36.5703125" style="124" bestFit="1" customWidth="1"/>
    <col min="5369" max="5369" width="7.28515625" style="124" customWidth="1"/>
    <col min="5370" max="5370" width="13.85546875" style="124" customWidth="1"/>
    <col min="5371" max="5371" width="8.7109375" style="124" bestFit="1" customWidth="1"/>
    <col min="5372" max="5372" width="14.140625" style="124" customWidth="1"/>
    <col min="5373" max="5376" width="9.140625" style="124"/>
    <col min="5377" max="5377" width="11.7109375" style="124" bestFit="1" customWidth="1"/>
    <col min="5378" max="5623" width="9.140625" style="124"/>
    <col min="5624" max="5624" width="36.5703125" style="124" bestFit="1" customWidth="1"/>
    <col min="5625" max="5625" width="7.28515625" style="124" customWidth="1"/>
    <col min="5626" max="5626" width="13.85546875" style="124" customWidth="1"/>
    <col min="5627" max="5627" width="8.7109375" style="124" bestFit="1" customWidth="1"/>
    <col min="5628" max="5628" width="14.140625" style="124" customWidth="1"/>
    <col min="5629" max="5632" width="9.140625" style="124"/>
    <col min="5633" max="5633" width="11.7109375" style="124" bestFit="1" customWidth="1"/>
    <col min="5634" max="5879" width="9.140625" style="124"/>
    <col min="5880" max="5880" width="36.5703125" style="124" bestFit="1" customWidth="1"/>
    <col min="5881" max="5881" width="7.28515625" style="124" customWidth="1"/>
    <col min="5882" max="5882" width="13.85546875" style="124" customWidth="1"/>
    <col min="5883" max="5883" width="8.7109375" style="124" bestFit="1" customWidth="1"/>
    <col min="5884" max="5884" width="14.140625" style="124" customWidth="1"/>
    <col min="5885" max="5888" width="9.140625" style="124"/>
    <col min="5889" max="5889" width="11.7109375" style="124" bestFit="1" customWidth="1"/>
    <col min="5890" max="6135" width="9.140625" style="124"/>
    <col min="6136" max="6136" width="36.5703125" style="124" bestFit="1" customWidth="1"/>
    <col min="6137" max="6137" width="7.28515625" style="124" customWidth="1"/>
    <col min="6138" max="6138" width="13.85546875" style="124" customWidth="1"/>
    <col min="6139" max="6139" width="8.7109375" style="124" bestFit="1" customWidth="1"/>
    <col min="6140" max="6140" width="14.140625" style="124" customWidth="1"/>
    <col min="6141" max="6144" width="9.140625" style="124"/>
    <col min="6145" max="6145" width="11.7109375" style="124" bestFit="1" customWidth="1"/>
    <col min="6146" max="6391" width="9.140625" style="124"/>
    <col min="6392" max="6392" width="36.5703125" style="124" bestFit="1" customWidth="1"/>
    <col min="6393" max="6393" width="7.28515625" style="124" customWidth="1"/>
    <col min="6394" max="6394" width="13.85546875" style="124" customWidth="1"/>
    <col min="6395" max="6395" width="8.7109375" style="124" bestFit="1" customWidth="1"/>
    <col min="6396" max="6396" width="14.140625" style="124" customWidth="1"/>
    <col min="6397" max="6400" width="9.140625" style="124"/>
    <col min="6401" max="6401" width="11.7109375" style="124" bestFit="1" customWidth="1"/>
    <col min="6402" max="6647" width="9.140625" style="124"/>
    <col min="6648" max="6648" width="36.5703125" style="124" bestFit="1" customWidth="1"/>
    <col min="6649" max="6649" width="7.28515625" style="124" customWidth="1"/>
    <col min="6650" max="6650" width="13.85546875" style="124" customWidth="1"/>
    <col min="6651" max="6651" width="8.7109375" style="124" bestFit="1" customWidth="1"/>
    <col min="6652" max="6652" width="14.140625" style="124" customWidth="1"/>
    <col min="6653" max="6656" width="9.140625" style="124"/>
    <col min="6657" max="6657" width="11.7109375" style="124" bestFit="1" customWidth="1"/>
    <col min="6658" max="6903" width="9.140625" style="124"/>
    <col min="6904" max="6904" width="36.5703125" style="124" bestFit="1" customWidth="1"/>
    <col min="6905" max="6905" width="7.28515625" style="124" customWidth="1"/>
    <col min="6906" max="6906" width="13.85546875" style="124" customWidth="1"/>
    <col min="6907" max="6907" width="8.7109375" style="124" bestFit="1" customWidth="1"/>
    <col min="6908" max="6908" width="14.140625" style="124" customWidth="1"/>
    <col min="6909" max="6912" width="9.140625" style="124"/>
    <col min="6913" max="6913" width="11.7109375" style="124" bestFit="1" customWidth="1"/>
    <col min="6914" max="7159" width="9.140625" style="124"/>
    <col min="7160" max="7160" width="36.5703125" style="124" bestFit="1" customWidth="1"/>
    <col min="7161" max="7161" width="7.28515625" style="124" customWidth="1"/>
    <col min="7162" max="7162" width="13.85546875" style="124" customWidth="1"/>
    <col min="7163" max="7163" width="8.7109375" style="124" bestFit="1" customWidth="1"/>
    <col min="7164" max="7164" width="14.140625" style="124" customWidth="1"/>
    <col min="7165" max="7168" width="9.140625" style="124"/>
    <col min="7169" max="7169" width="11.7109375" style="124" bestFit="1" customWidth="1"/>
    <col min="7170" max="7415" width="9.140625" style="124"/>
    <col min="7416" max="7416" width="36.5703125" style="124" bestFit="1" customWidth="1"/>
    <col min="7417" max="7417" width="7.28515625" style="124" customWidth="1"/>
    <col min="7418" max="7418" width="13.85546875" style="124" customWidth="1"/>
    <col min="7419" max="7419" width="8.7109375" style="124" bestFit="1" customWidth="1"/>
    <col min="7420" max="7420" width="14.140625" style="124" customWidth="1"/>
    <col min="7421" max="7424" width="9.140625" style="124"/>
    <col min="7425" max="7425" width="11.7109375" style="124" bestFit="1" customWidth="1"/>
    <col min="7426" max="7671" width="9.140625" style="124"/>
    <col min="7672" max="7672" width="36.5703125" style="124" bestFit="1" customWidth="1"/>
    <col min="7673" max="7673" width="7.28515625" style="124" customWidth="1"/>
    <col min="7674" max="7674" width="13.85546875" style="124" customWidth="1"/>
    <col min="7675" max="7675" width="8.7109375" style="124" bestFit="1" customWidth="1"/>
    <col min="7676" max="7676" width="14.140625" style="124" customWidth="1"/>
    <col min="7677" max="7680" width="9.140625" style="124"/>
    <col min="7681" max="7681" width="11.7109375" style="124" bestFit="1" customWidth="1"/>
    <col min="7682" max="7927" width="9.140625" style="124"/>
    <col min="7928" max="7928" width="36.5703125" style="124" bestFit="1" customWidth="1"/>
    <col min="7929" max="7929" width="7.28515625" style="124" customWidth="1"/>
    <col min="7930" max="7930" width="13.85546875" style="124" customWidth="1"/>
    <col min="7931" max="7931" width="8.7109375" style="124" bestFit="1" customWidth="1"/>
    <col min="7932" max="7932" width="14.140625" style="124" customWidth="1"/>
    <col min="7933" max="7936" width="9.140625" style="124"/>
    <col min="7937" max="7937" width="11.7109375" style="124" bestFit="1" customWidth="1"/>
    <col min="7938" max="8183" width="9.140625" style="124"/>
    <col min="8184" max="8184" width="36.5703125" style="124" bestFit="1" customWidth="1"/>
    <col min="8185" max="8185" width="7.28515625" style="124" customWidth="1"/>
    <col min="8186" max="8186" width="13.85546875" style="124" customWidth="1"/>
    <col min="8187" max="8187" width="8.7109375" style="124" bestFit="1" customWidth="1"/>
    <col min="8188" max="8188" width="14.140625" style="124" customWidth="1"/>
    <col min="8189" max="8192" width="9.140625" style="124"/>
    <col min="8193" max="8193" width="11.7109375" style="124" bestFit="1" customWidth="1"/>
    <col min="8194" max="8439" width="9.140625" style="124"/>
    <col min="8440" max="8440" width="36.5703125" style="124" bestFit="1" customWidth="1"/>
    <col min="8441" max="8441" width="7.28515625" style="124" customWidth="1"/>
    <col min="8442" max="8442" width="13.85546875" style="124" customWidth="1"/>
    <col min="8443" max="8443" width="8.7109375" style="124" bestFit="1" customWidth="1"/>
    <col min="8444" max="8444" width="14.140625" style="124" customWidth="1"/>
    <col min="8445" max="8448" width="9.140625" style="124"/>
    <col min="8449" max="8449" width="11.7109375" style="124" bestFit="1" customWidth="1"/>
    <col min="8450" max="8695" width="9.140625" style="124"/>
    <col min="8696" max="8696" width="36.5703125" style="124" bestFit="1" customWidth="1"/>
    <col min="8697" max="8697" width="7.28515625" style="124" customWidth="1"/>
    <col min="8698" max="8698" width="13.85546875" style="124" customWidth="1"/>
    <col min="8699" max="8699" width="8.7109375" style="124" bestFit="1" customWidth="1"/>
    <col min="8700" max="8700" width="14.140625" style="124" customWidth="1"/>
    <col min="8701" max="8704" width="9.140625" style="124"/>
    <col min="8705" max="8705" width="11.7109375" style="124" bestFit="1" customWidth="1"/>
    <col min="8706" max="8951" width="9.140625" style="124"/>
    <col min="8952" max="8952" width="36.5703125" style="124" bestFit="1" customWidth="1"/>
    <col min="8953" max="8953" width="7.28515625" style="124" customWidth="1"/>
    <col min="8954" max="8954" width="13.85546875" style="124" customWidth="1"/>
    <col min="8955" max="8955" width="8.7109375" style="124" bestFit="1" customWidth="1"/>
    <col min="8956" max="8956" width="14.140625" style="124" customWidth="1"/>
    <col min="8957" max="8960" width="9.140625" style="124"/>
    <col min="8961" max="8961" width="11.7109375" style="124" bestFit="1" customWidth="1"/>
    <col min="8962" max="9207" width="9.140625" style="124"/>
    <col min="9208" max="9208" width="36.5703125" style="124" bestFit="1" customWidth="1"/>
    <col min="9209" max="9209" width="7.28515625" style="124" customWidth="1"/>
    <col min="9210" max="9210" width="13.85546875" style="124" customWidth="1"/>
    <col min="9211" max="9211" width="8.7109375" style="124" bestFit="1" customWidth="1"/>
    <col min="9212" max="9212" width="14.140625" style="124" customWidth="1"/>
    <col min="9213" max="9216" width="9.140625" style="124"/>
    <col min="9217" max="9217" width="11.7109375" style="124" bestFit="1" customWidth="1"/>
    <col min="9218" max="9463" width="9.140625" style="124"/>
    <col min="9464" max="9464" width="36.5703125" style="124" bestFit="1" customWidth="1"/>
    <col min="9465" max="9465" width="7.28515625" style="124" customWidth="1"/>
    <col min="9466" max="9466" width="13.85546875" style="124" customWidth="1"/>
    <col min="9467" max="9467" width="8.7109375" style="124" bestFit="1" customWidth="1"/>
    <col min="9468" max="9468" width="14.140625" style="124" customWidth="1"/>
    <col min="9469" max="9472" width="9.140625" style="124"/>
    <col min="9473" max="9473" width="11.7109375" style="124" bestFit="1" customWidth="1"/>
    <col min="9474" max="9719" width="9.140625" style="124"/>
    <col min="9720" max="9720" width="36.5703125" style="124" bestFit="1" customWidth="1"/>
    <col min="9721" max="9721" width="7.28515625" style="124" customWidth="1"/>
    <col min="9722" max="9722" width="13.85546875" style="124" customWidth="1"/>
    <col min="9723" max="9723" width="8.7109375" style="124" bestFit="1" customWidth="1"/>
    <col min="9724" max="9724" width="14.140625" style="124" customWidth="1"/>
    <col min="9725" max="9728" width="9.140625" style="124"/>
    <col min="9729" max="9729" width="11.7109375" style="124" bestFit="1" customWidth="1"/>
    <col min="9730" max="9975" width="9.140625" style="124"/>
    <col min="9976" max="9976" width="36.5703125" style="124" bestFit="1" customWidth="1"/>
    <col min="9977" max="9977" width="7.28515625" style="124" customWidth="1"/>
    <col min="9978" max="9978" width="13.85546875" style="124" customWidth="1"/>
    <col min="9979" max="9979" width="8.7109375" style="124" bestFit="1" customWidth="1"/>
    <col min="9980" max="9980" width="14.140625" style="124" customWidth="1"/>
    <col min="9981" max="9984" width="9.140625" style="124"/>
    <col min="9985" max="9985" width="11.7109375" style="124" bestFit="1" customWidth="1"/>
    <col min="9986" max="10231" width="9.140625" style="124"/>
    <col min="10232" max="10232" width="36.5703125" style="124" bestFit="1" customWidth="1"/>
    <col min="10233" max="10233" width="7.28515625" style="124" customWidth="1"/>
    <col min="10234" max="10234" width="13.85546875" style="124" customWidth="1"/>
    <col min="10235" max="10235" width="8.7109375" style="124" bestFit="1" customWidth="1"/>
    <col min="10236" max="10236" width="14.140625" style="124" customWidth="1"/>
    <col min="10237" max="10240" width="9.140625" style="124"/>
    <col min="10241" max="10241" width="11.7109375" style="124" bestFit="1" customWidth="1"/>
    <col min="10242" max="10487" width="9.140625" style="124"/>
    <col min="10488" max="10488" width="36.5703125" style="124" bestFit="1" customWidth="1"/>
    <col min="10489" max="10489" width="7.28515625" style="124" customWidth="1"/>
    <col min="10490" max="10490" width="13.85546875" style="124" customWidth="1"/>
    <col min="10491" max="10491" width="8.7109375" style="124" bestFit="1" customWidth="1"/>
    <col min="10492" max="10492" width="14.140625" style="124" customWidth="1"/>
    <col min="10493" max="10496" width="9.140625" style="124"/>
    <col min="10497" max="10497" width="11.7109375" style="124" bestFit="1" customWidth="1"/>
    <col min="10498" max="10743" width="9.140625" style="124"/>
    <col min="10744" max="10744" width="36.5703125" style="124" bestFit="1" customWidth="1"/>
    <col min="10745" max="10745" width="7.28515625" style="124" customWidth="1"/>
    <col min="10746" max="10746" width="13.85546875" style="124" customWidth="1"/>
    <col min="10747" max="10747" width="8.7109375" style="124" bestFit="1" customWidth="1"/>
    <col min="10748" max="10748" width="14.140625" style="124" customWidth="1"/>
    <col min="10749" max="10752" width="9.140625" style="124"/>
    <col min="10753" max="10753" width="11.7109375" style="124" bestFit="1" customWidth="1"/>
    <col min="10754" max="10999" width="9.140625" style="124"/>
    <col min="11000" max="11000" width="36.5703125" style="124" bestFit="1" customWidth="1"/>
    <col min="11001" max="11001" width="7.28515625" style="124" customWidth="1"/>
    <col min="11002" max="11002" width="13.85546875" style="124" customWidth="1"/>
    <col min="11003" max="11003" width="8.7109375" style="124" bestFit="1" customWidth="1"/>
    <col min="11004" max="11004" width="14.140625" style="124" customWidth="1"/>
    <col min="11005" max="11008" width="9.140625" style="124"/>
    <col min="11009" max="11009" width="11.7109375" style="124" bestFit="1" customWidth="1"/>
    <col min="11010" max="11255" width="9.140625" style="124"/>
    <col min="11256" max="11256" width="36.5703125" style="124" bestFit="1" customWidth="1"/>
    <col min="11257" max="11257" width="7.28515625" style="124" customWidth="1"/>
    <col min="11258" max="11258" width="13.85546875" style="124" customWidth="1"/>
    <col min="11259" max="11259" width="8.7109375" style="124" bestFit="1" customWidth="1"/>
    <col min="11260" max="11260" width="14.140625" style="124" customWidth="1"/>
    <col min="11261" max="11264" width="9.140625" style="124"/>
    <col min="11265" max="11265" width="11.7109375" style="124" bestFit="1" customWidth="1"/>
    <col min="11266" max="11511" width="9.140625" style="124"/>
    <col min="11512" max="11512" width="36.5703125" style="124" bestFit="1" customWidth="1"/>
    <col min="11513" max="11513" width="7.28515625" style="124" customWidth="1"/>
    <col min="11514" max="11514" width="13.85546875" style="124" customWidth="1"/>
    <col min="11515" max="11515" width="8.7109375" style="124" bestFit="1" customWidth="1"/>
    <col min="11516" max="11516" width="14.140625" style="124" customWidth="1"/>
    <col min="11517" max="11520" width="9.140625" style="124"/>
    <col min="11521" max="11521" width="11.7109375" style="124" bestFit="1" customWidth="1"/>
    <col min="11522" max="11767" width="9.140625" style="124"/>
    <col min="11768" max="11768" width="36.5703125" style="124" bestFit="1" customWidth="1"/>
    <col min="11769" max="11769" width="7.28515625" style="124" customWidth="1"/>
    <col min="11770" max="11770" width="13.85546875" style="124" customWidth="1"/>
    <col min="11771" max="11771" width="8.7109375" style="124" bestFit="1" customWidth="1"/>
    <col min="11772" max="11772" width="14.140625" style="124" customWidth="1"/>
    <col min="11773" max="11776" width="9.140625" style="124"/>
    <col min="11777" max="11777" width="11.7109375" style="124" bestFit="1" customWidth="1"/>
    <col min="11778" max="12023" width="9.140625" style="124"/>
    <col min="12024" max="12024" width="36.5703125" style="124" bestFit="1" customWidth="1"/>
    <col min="12025" max="12025" width="7.28515625" style="124" customWidth="1"/>
    <col min="12026" max="12026" width="13.85546875" style="124" customWidth="1"/>
    <col min="12027" max="12027" width="8.7109375" style="124" bestFit="1" customWidth="1"/>
    <col min="12028" max="12028" width="14.140625" style="124" customWidth="1"/>
    <col min="12029" max="12032" width="9.140625" style="124"/>
    <col min="12033" max="12033" width="11.7109375" style="124" bestFit="1" customWidth="1"/>
    <col min="12034" max="12279" width="9.140625" style="124"/>
    <col min="12280" max="12280" width="36.5703125" style="124" bestFit="1" customWidth="1"/>
    <col min="12281" max="12281" width="7.28515625" style="124" customWidth="1"/>
    <col min="12282" max="12282" width="13.85546875" style="124" customWidth="1"/>
    <col min="12283" max="12283" width="8.7109375" style="124" bestFit="1" customWidth="1"/>
    <col min="12284" max="12284" width="14.140625" style="124" customWidth="1"/>
    <col min="12285" max="12288" width="9.140625" style="124"/>
    <col min="12289" max="12289" width="11.7109375" style="124" bestFit="1" customWidth="1"/>
    <col min="12290" max="12535" width="9.140625" style="124"/>
    <col min="12536" max="12536" width="36.5703125" style="124" bestFit="1" customWidth="1"/>
    <col min="12537" max="12537" width="7.28515625" style="124" customWidth="1"/>
    <col min="12538" max="12538" width="13.85546875" style="124" customWidth="1"/>
    <col min="12539" max="12539" width="8.7109375" style="124" bestFit="1" customWidth="1"/>
    <col min="12540" max="12540" width="14.140625" style="124" customWidth="1"/>
    <col min="12541" max="12544" width="9.140625" style="124"/>
    <col min="12545" max="12545" width="11.7109375" style="124" bestFit="1" customWidth="1"/>
    <col min="12546" max="12791" width="9.140625" style="124"/>
    <col min="12792" max="12792" width="36.5703125" style="124" bestFit="1" customWidth="1"/>
    <col min="12793" max="12793" width="7.28515625" style="124" customWidth="1"/>
    <col min="12794" max="12794" width="13.85546875" style="124" customWidth="1"/>
    <col min="12795" max="12795" width="8.7109375" style="124" bestFit="1" customWidth="1"/>
    <col min="12796" max="12796" width="14.140625" style="124" customWidth="1"/>
    <col min="12797" max="12800" width="9.140625" style="124"/>
    <col min="12801" max="12801" width="11.7109375" style="124" bestFit="1" customWidth="1"/>
    <col min="12802" max="13047" width="9.140625" style="124"/>
    <col min="13048" max="13048" width="36.5703125" style="124" bestFit="1" customWidth="1"/>
    <col min="13049" max="13049" width="7.28515625" style="124" customWidth="1"/>
    <col min="13050" max="13050" width="13.85546875" style="124" customWidth="1"/>
    <col min="13051" max="13051" width="8.7109375" style="124" bestFit="1" customWidth="1"/>
    <col min="13052" max="13052" width="14.140625" style="124" customWidth="1"/>
    <col min="13053" max="13056" width="9.140625" style="124"/>
    <col min="13057" max="13057" width="11.7109375" style="124" bestFit="1" customWidth="1"/>
    <col min="13058" max="13303" width="9.140625" style="124"/>
    <col min="13304" max="13304" width="36.5703125" style="124" bestFit="1" customWidth="1"/>
    <col min="13305" max="13305" width="7.28515625" style="124" customWidth="1"/>
    <col min="13306" max="13306" width="13.85546875" style="124" customWidth="1"/>
    <col min="13307" max="13307" width="8.7109375" style="124" bestFit="1" customWidth="1"/>
    <col min="13308" max="13308" width="14.140625" style="124" customWidth="1"/>
    <col min="13309" max="13312" width="9.140625" style="124"/>
    <col min="13313" max="13313" width="11.7109375" style="124" bestFit="1" customWidth="1"/>
    <col min="13314" max="13559" width="9.140625" style="124"/>
    <col min="13560" max="13560" width="36.5703125" style="124" bestFit="1" customWidth="1"/>
    <col min="13561" max="13561" width="7.28515625" style="124" customWidth="1"/>
    <col min="13562" max="13562" width="13.85546875" style="124" customWidth="1"/>
    <col min="13563" max="13563" width="8.7109375" style="124" bestFit="1" customWidth="1"/>
    <col min="13564" max="13564" width="14.140625" style="124" customWidth="1"/>
    <col min="13565" max="13568" width="9.140625" style="124"/>
    <col min="13569" max="13569" width="11.7109375" style="124" bestFit="1" customWidth="1"/>
    <col min="13570" max="13815" width="9.140625" style="124"/>
    <col min="13816" max="13816" width="36.5703125" style="124" bestFit="1" customWidth="1"/>
    <col min="13817" max="13817" width="7.28515625" style="124" customWidth="1"/>
    <col min="13818" max="13818" width="13.85546875" style="124" customWidth="1"/>
    <col min="13819" max="13819" width="8.7109375" style="124" bestFit="1" customWidth="1"/>
    <col min="13820" max="13820" width="14.140625" style="124" customWidth="1"/>
    <col min="13821" max="13824" width="9.140625" style="124"/>
    <col min="13825" max="13825" width="11.7109375" style="124" bestFit="1" customWidth="1"/>
    <col min="13826" max="14071" width="9.140625" style="124"/>
    <col min="14072" max="14072" width="36.5703125" style="124" bestFit="1" customWidth="1"/>
    <col min="14073" max="14073" width="7.28515625" style="124" customWidth="1"/>
    <col min="14074" max="14074" width="13.85546875" style="124" customWidth="1"/>
    <col min="14075" max="14075" width="8.7109375" style="124" bestFit="1" customWidth="1"/>
    <col min="14076" max="14076" width="14.140625" style="124" customWidth="1"/>
    <col min="14077" max="14080" width="9.140625" style="124"/>
    <col min="14081" max="14081" width="11.7109375" style="124" bestFit="1" customWidth="1"/>
    <col min="14082" max="14327" width="9.140625" style="124"/>
    <col min="14328" max="14328" width="36.5703125" style="124" bestFit="1" customWidth="1"/>
    <col min="14329" max="14329" width="7.28515625" style="124" customWidth="1"/>
    <col min="14330" max="14330" width="13.85546875" style="124" customWidth="1"/>
    <col min="14331" max="14331" width="8.7109375" style="124" bestFit="1" customWidth="1"/>
    <col min="14332" max="14332" width="14.140625" style="124" customWidth="1"/>
    <col min="14333" max="14336" width="9.140625" style="124"/>
    <col min="14337" max="14337" width="11.7109375" style="124" bestFit="1" customWidth="1"/>
    <col min="14338" max="14583" width="9.140625" style="124"/>
    <col min="14584" max="14584" width="36.5703125" style="124" bestFit="1" customWidth="1"/>
    <col min="14585" max="14585" width="7.28515625" style="124" customWidth="1"/>
    <col min="14586" max="14586" width="13.85546875" style="124" customWidth="1"/>
    <col min="14587" max="14587" width="8.7109375" style="124" bestFit="1" customWidth="1"/>
    <col min="14588" max="14588" width="14.140625" style="124" customWidth="1"/>
    <col min="14589" max="14592" width="9.140625" style="124"/>
    <col min="14593" max="14593" width="11.7109375" style="124" bestFit="1" customWidth="1"/>
    <col min="14594" max="14839" width="9.140625" style="124"/>
    <col min="14840" max="14840" width="36.5703125" style="124" bestFit="1" customWidth="1"/>
    <col min="14841" max="14841" width="7.28515625" style="124" customWidth="1"/>
    <col min="14842" max="14842" width="13.85546875" style="124" customWidth="1"/>
    <col min="14843" max="14843" width="8.7109375" style="124" bestFit="1" customWidth="1"/>
    <col min="14844" max="14844" width="14.140625" style="124" customWidth="1"/>
    <col min="14845" max="14848" width="9.140625" style="124"/>
    <col min="14849" max="14849" width="11.7109375" style="124" bestFit="1" customWidth="1"/>
    <col min="14850" max="15095" width="9.140625" style="124"/>
    <col min="15096" max="15096" width="36.5703125" style="124" bestFit="1" customWidth="1"/>
    <col min="15097" max="15097" width="7.28515625" style="124" customWidth="1"/>
    <col min="15098" max="15098" width="13.85546875" style="124" customWidth="1"/>
    <col min="15099" max="15099" width="8.7109375" style="124" bestFit="1" customWidth="1"/>
    <col min="15100" max="15100" width="14.140625" style="124" customWidth="1"/>
    <col min="15101" max="15104" width="9.140625" style="124"/>
    <col min="15105" max="15105" width="11.7109375" style="124" bestFit="1" customWidth="1"/>
    <col min="15106" max="15351" width="9.140625" style="124"/>
    <col min="15352" max="15352" width="36.5703125" style="124" bestFit="1" customWidth="1"/>
    <col min="15353" max="15353" width="7.28515625" style="124" customWidth="1"/>
    <col min="15354" max="15354" width="13.85546875" style="124" customWidth="1"/>
    <col min="15355" max="15355" width="8.7109375" style="124" bestFit="1" customWidth="1"/>
    <col min="15356" max="15356" width="14.140625" style="124" customWidth="1"/>
    <col min="15357" max="15360" width="9.140625" style="124"/>
    <col min="15361" max="15361" width="11.7109375" style="124" bestFit="1" customWidth="1"/>
    <col min="15362" max="15607" width="9.140625" style="124"/>
    <col min="15608" max="15608" width="36.5703125" style="124" bestFit="1" customWidth="1"/>
    <col min="15609" max="15609" width="7.28515625" style="124" customWidth="1"/>
    <col min="15610" max="15610" width="13.85546875" style="124" customWidth="1"/>
    <col min="15611" max="15611" width="8.7109375" style="124" bestFit="1" customWidth="1"/>
    <col min="15612" max="15612" width="14.140625" style="124" customWidth="1"/>
    <col min="15613" max="15616" width="9.140625" style="124"/>
    <col min="15617" max="15617" width="11.7109375" style="124" bestFit="1" customWidth="1"/>
    <col min="15618" max="15863" width="9.140625" style="124"/>
    <col min="15864" max="15864" width="36.5703125" style="124" bestFit="1" customWidth="1"/>
    <col min="15865" max="15865" width="7.28515625" style="124" customWidth="1"/>
    <col min="15866" max="15866" width="13.85546875" style="124" customWidth="1"/>
    <col min="15867" max="15867" width="8.7109375" style="124" bestFit="1" customWidth="1"/>
    <col min="15868" max="15868" width="14.140625" style="124" customWidth="1"/>
    <col min="15869" max="15872" width="9.140625" style="124"/>
    <col min="15873" max="15873" width="11.7109375" style="124" bestFit="1" customWidth="1"/>
    <col min="15874" max="16119" width="9.140625" style="124"/>
    <col min="16120" max="16120" width="36.5703125" style="124" bestFit="1" customWidth="1"/>
    <col min="16121" max="16121" width="7.28515625" style="124" customWidth="1"/>
    <col min="16122" max="16122" width="13.85546875" style="124" customWidth="1"/>
    <col min="16123" max="16123" width="8.7109375" style="124" bestFit="1" customWidth="1"/>
    <col min="16124" max="16124" width="14.140625" style="124" customWidth="1"/>
    <col min="16125" max="16128" width="9.140625" style="124"/>
    <col min="16129" max="16129" width="11.7109375" style="124" bestFit="1" customWidth="1"/>
    <col min="16130" max="16384" width="9.140625" style="124"/>
  </cols>
  <sheetData>
    <row r="1" spans="1:5" ht="13.5" thickBot="1" x14ac:dyDescent="0.25">
      <c r="A1" s="179" t="s">
        <v>32</v>
      </c>
      <c r="B1" s="179"/>
      <c r="C1" s="122"/>
      <c r="D1" s="122"/>
      <c r="E1" s="123" t="s">
        <v>17</v>
      </c>
    </row>
    <row r="2" spans="1:5" ht="24.75" thickBot="1" x14ac:dyDescent="0.25">
      <c r="A2" s="125" t="s">
        <v>10</v>
      </c>
      <c r="B2" s="126" t="s">
        <v>33</v>
      </c>
      <c r="C2" s="126" t="s">
        <v>34</v>
      </c>
      <c r="D2" s="126" t="s">
        <v>146</v>
      </c>
      <c r="E2" s="127" t="s">
        <v>35</v>
      </c>
    </row>
    <row r="3" spans="1:5" ht="14.25" customHeight="1" x14ac:dyDescent="0.2">
      <c r="A3" s="128" t="s">
        <v>36</v>
      </c>
      <c r="B3" s="129" t="s">
        <v>37</v>
      </c>
      <c r="C3" s="130">
        <f>C4+C5+C6</f>
        <v>2427069.8369999998</v>
      </c>
      <c r="D3" s="130">
        <v>295.41332</v>
      </c>
      <c r="E3" s="131">
        <f t="shared" ref="E3:E26" si="0">C3+D3</f>
        <v>2427365.2503199996</v>
      </c>
    </row>
    <row r="4" spans="1:5" ht="14.25" customHeight="1" x14ac:dyDescent="0.2">
      <c r="A4" s="132" t="s">
        <v>38</v>
      </c>
      <c r="B4" s="133" t="s">
        <v>39</v>
      </c>
      <c r="C4" s="134">
        <f>[1]příjmy!$C$395</f>
        <v>2108256.29</v>
      </c>
      <c r="D4" s="135">
        <v>0</v>
      </c>
      <c r="E4" s="136">
        <f t="shared" si="0"/>
        <v>2108256.29</v>
      </c>
    </row>
    <row r="5" spans="1:5" ht="14.25" customHeight="1" x14ac:dyDescent="0.2">
      <c r="A5" s="132" t="s">
        <v>40</v>
      </c>
      <c r="B5" s="133" t="s">
        <v>41</v>
      </c>
      <c r="C5" s="134">
        <f>[1]příjmy!$D$395</f>
        <v>305188.22700000001</v>
      </c>
      <c r="D5" s="137">
        <v>295.41332</v>
      </c>
      <c r="E5" s="136">
        <f t="shared" si="0"/>
        <v>305483.64032000001</v>
      </c>
    </row>
    <row r="6" spans="1:5" ht="14.25" customHeight="1" x14ac:dyDescent="0.2">
      <c r="A6" s="132" t="s">
        <v>42</v>
      </c>
      <c r="B6" s="133" t="s">
        <v>43</v>
      </c>
      <c r="C6" s="134">
        <f>[1]příjmy!$E$395</f>
        <v>13625.32</v>
      </c>
      <c r="D6" s="134">
        <v>0</v>
      </c>
      <c r="E6" s="136">
        <f t="shared" si="0"/>
        <v>13625.32</v>
      </c>
    </row>
    <row r="7" spans="1:5" ht="14.25" customHeight="1" x14ac:dyDescent="0.2">
      <c r="A7" s="138" t="s">
        <v>44</v>
      </c>
      <c r="B7" s="133" t="s">
        <v>45</v>
      </c>
      <c r="C7" s="139">
        <f>C8+C14</f>
        <v>4277152.5904699992</v>
      </c>
      <c r="D7" s="139">
        <v>21707.442149999999</v>
      </c>
      <c r="E7" s="140">
        <f t="shared" si="0"/>
        <v>4298860.0326199988</v>
      </c>
    </row>
    <row r="8" spans="1:5" ht="14.25" customHeight="1" x14ac:dyDescent="0.2">
      <c r="A8" s="132" t="s">
        <v>46</v>
      </c>
      <c r="B8" s="133" t="s">
        <v>47</v>
      </c>
      <c r="C8" s="134">
        <f>C9+C10+C11+C12+C13</f>
        <v>3963012.8304699995</v>
      </c>
      <c r="D8" s="134">
        <v>5175.1538099999998</v>
      </c>
      <c r="E8" s="141">
        <f t="shared" si="0"/>
        <v>3968187.9842799995</v>
      </c>
    </row>
    <row r="9" spans="1:5" ht="14.25" customHeight="1" x14ac:dyDescent="0.2">
      <c r="A9" s="132" t="s">
        <v>48</v>
      </c>
      <c r="B9" s="133" t="s">
        <v>49</v>
      </c>
      <c r="C9" s="134">
        <f>[1]příjmy!$M$4</f>
        <v>60887</v>
      </c>
      <c r="D9" s="134">
        <v>0</v>
      </c>
      <c r="E9" s="141">
        <f t="shared" si="0"/>
        <v>60887</v>
      </c>
    </row>
    <row r="10" spans="1:5" ht="14.25" customHeight="1" x14ac:dyDescent="0.2">
      <c r="A10" s="132" t="s">
        <v>50</v>
      </c>
      <c r="B10" s="133" t="s">
        <v>47</v>
      </c>
      <c r="C10" s="134">
        <f>[1]příjmy!$G$395+[1]příjmy!$H$395</f>
        <v>3871849.2404699996</v>
      </c>
      <c r="D10" s="134">
        <v>241.03024000000002</v>
      </c>
      <c r="E10" s="141">
        <f t="shared" si="0"/>
        <v>3872090.2707099998</v>
      </c>
    </row>
    <row r="11" spans="1:5" ht="14.25" customHeight="1" x14ac:dyDescent="0.2">
      <c r="A11" s="132" t="s">
        <v>51</v>
      </c>
      <c r="B11" s="133" t="s">
        <v>52</v>
      </c>
      <c r="C11" s="134">
        <f>[1]příjmy!$I$395</f>
        <v>4527.1099999999997</v>
      </c>
      <c r="D11" s="134">
        <v>3723.69821</v>
      </c>
      <c r="E11" s="141">
        <f>SUM(C11:D11)</f>
        <v>8250.8082099999992</v>
      </c>
    </row>
    <row r="12" spans="1:5" ht="14.25" customHeight="1" x14ac:dyDescent="0.2">
      <c r="A12" s="132" t="s">
        <v>53</v>
      </c>
      <c r="B12" s="133">
        <v>4121</v>
      </c>
      <c r="C12" s="134">
        <f>[1]příjmy!$F$395</f>
        <v>25749.48</v>
      </c>
      <c r="D12" s="134">
        <v>0</v>
      </c>
      <c r="E12" s="141">
        <f>SUM(C12:D12)</f>
        <v>25749.48</v>
      </c>
    </row>
    <row r="13" spans="1:5" ht="14.25" customHeight="1" x14ac:dyDescent="0.2">
      <c r="A13" s="165" t="s">
        <v>143</v>
      </c>
      <c r="B13" s="133" t="s">
        <v>142</v>
      </c>
      <c r="C13" s="134">
        <v>0</v>
      </c>
      <c r="D13" s="134">
        <v>1210.4253600000002</v>
      </c>
      <c r="E13" s="141">
        <f>SUM(C13:D13)</f>
        <v>1210.4253600000002</v>
      </c>
    </row>
    <row r="14" spans="1:5" ht="14.25" customHeight="1" x14ac:dyDescent="0.2">
      <c r="A14" s="132" t="s">
        <v>54</v>
      </c>
      <c r="B14" s="133" t="s">
        <v>55</v>
      </c>
      <c r="C14" s="134">
        <f>C15+C16+C17+C18</f>
        <v>314139.75999999995</v>
      </c>
      <c r="D14" s="134">
        <v>16532.288339999999</v>
      </c>
      <c r="E14" s="141">
        <f t="shared" si="0"/>
        <v>330672.04833999998</v>
      </c>
    </row>
    <row r="15" spans="1:5" ht="14.25" customHeight="1" x14ac:dyDescent="0.2">
      <c r="A15" s="132" t="s">
        <v>56</v>
      </c>
      <c r="B15" s="133" t="s">
        <v>55</v>
      </c>
      <c r="C15" s="134">
        <f>[1]příjmy!$J$395+[1]příjmy!$N$395</f>
        <v>313139.75999999995</v>
      </c>
      <c r="D15" s="134">
        <v>9651.2822000000015</v>
      </c>
      <c r="E15" s="141">
        <f t="shared" si="0"/>
        <v>322791.04219999997</v>
      </c>
    </row>
    <row r="16" spans="1:5" ht="14.25" customHeight="1" x14ac:dyDescent="0.2">
      <c r="A16" s="132" t="s">
        <v>57</v>
      </c>
      <c r="B16" s="133">
        <v>4221</v>
      </c>
      <c r="C16" s="134">
        <f>[1]příjmy!$L$395</f>
        <v>1000</v>
      </c>
      <c r="D16" s="134">
        <v>0</v>
      </c>
      <c r="E16" s="141">
        <f>SUM(C16:D16)</f>
        <v>1000</v>
      </c>
    </row>
    <row r="17" spans="1:5" ht="14.25" customHeight="1" x14ac:dyDescent="0.2">
      <c r="A17" s="165" t="s">
        <v>144</v>
      </c>
      <c r="B17" s="133" t="s">
        <v>145</v>
      </c>
      <c r="C17" s="134">
        <v>0</v>
      </c>
      <c r="D17" s="134">
        <v>6881.0061399999995</v>
      </c>
      <c r="E17" s="141">
        <f>SUM(C17:D17)</f>
        <v>6881.0061399999995</v>
      </c>
    </row>
    <row r="18" spans="1:5" ht="14.25" customHeight="1" x14ac:dyDescent="0.2">
      <c r="A18" s="132" t="s">
        <v>58</v>
      </c>
      <c r="B18" s="133">
        <v>4232</v>
      </c>
      <c r="C18" s="134">
        <f>[1]příjmy!$K$395</f>
        <v>0</v>
      </c>
      <c r="D18" s="134">
        <v>0</v>
      </c>
      <c r="E18" s="141">
        <f>SUM(C18:D18)</f>
        <v>0</v>
      </c>
    </row>
    <row r="19" spans="1:5" ht="14.25" customHeight="1" x14ac:dyDescent="0.2">
      <c r="A19" s="138" t="s">
        <v>59</v>
      </c>
      <c r="B19" s="142" t="s">
        <v>60</v>
      </c>
      <c r="C19" s="139">
        <f>C3+C7</f>
        <v>6704222.4274699986</v>
      </c>
      <c r="D19" s="139">
        <v>22002.855469999999</v>
      </c>
      <c r="E19" s="140">
        <f t="shared" si="0"/>
        <v>6726225.2829399984</v>
      </c>
    </row>
    <row r="20" spans="1:5" ht="14.25" customHeight="1" x14ac:dyDescent="0.2">
      <c r="A20" s="138" t="s">
        <v>61</v>
      </c>
      <c r="B20" s="142" t="s">
        <v>62</v>
      </c>
      <c r="C20" s="139">
        <f>SUM(C21:C25)</f>
        <v>1292631.9339999999</v>
      </c>
      <c r="D20" s="139">
        <v>0</v>
      </c>
      <c r="E20" s="140">
        <f t="shared" si="0"/>
        <v>1292631.9339999999</v>
      </c>
    </row>
    <row r="21" spans="1:5" ht="14.25" customHeight="1" x14ac:dyDescent="0.2">
      <c r="A21" s="132" t="s">
        <v>63</v>
      </c>
      <c r="B21" s="133" t="s">
        <v>64</v>
      </c>
      <c r="C21" s="134">
        <f>[1]příjmy!$O$395</f>
        <v>79520.92</v>
      </c>
      <c r="D21" s="134">
        <v>0</v>
      </c>
      <c r="E21" s="141">
        <f t="shared" si="0"/>
        <v>79520.92</v>
      </c>
    </row>
    <row r="22" spans="1:5" ht="14.25" customHeight="1" x14ac:dyDescent="0.2">
      <c r="A22" s="132" t="s">
        <v>65</v>
      </c>
      <c r="B22" s="133">
        <v>8115</v>
      </c>
      <c r="C22" s="134">
        <f>[1]příjmy!$P$395</f>
        <v>253299.98</v>
      </c>
      <c r="D22" s="134">
        <v>0</v>
      </c>
      <c r="E22" s="141">
        <f>SUM(C22:D22)</f>
        <v>253299.98</v>
      </c>
    </row>
    <row r="23" spans="1:5" ht="14.25" customHeight="1" x14ac:dyDescent="0.2">
      <c r="A23" s="132" t="s">
        <v>66</v>
      </c>
      <c r="B23" s="133" t="s">
        <v>64</v>
      </c>
      <c r="C23" s="134">
        <f>[1]příjmy!$Q$395</f>
        <v>751943.82399999991</v>
      </c>
      <c r="D23" s="134">
        <v>0</v>
      </c>
      <c r="E23" s="141">
        <f t="shared" si="0"/>
        <v>751943.82399999991</v>
      </c>
    </row>
    <row r="24" spans="1:5" ht="14.25" customHeight="1" x14ac:dyDescent="0.2">
      <c r="A24" s="132" t="s">
        <v>67</v>
      </c>
      <c r="B24" s="133">
        <v>8123</v>
      </c>
      <c r="C24" s="134">
        <f>[1]příjmy!$S$395</f>
        <v>254742.21000000002</v>
      </c>
      <c r="D24" s="134">
        <v>0</v>
      </c>
      <c r="E24" s="141">
        <f>C24+D24</f>
        <v>254742.21000000002</v>
      </c>
    </row>
    <row r="25" spans="1:5" ht="14.25" customHeight="1" thickBot="1" x14ac:dyDescent="0.25">
      <c r="A25" s="143" t="s">
        <v>68</v>
      </c>
      <c r="B25" s="144">
        <v>-8124</v>
      </c>
      <c r="C25" s="145">
        <f>[1]příjmy!$T$395</f>
        <v>-46875</v>
      </c>
      <c r="D25" s="145">
        <v>0</v>
      </c>
      <c r="E25" s="146">
        <f>C25+D25</f>
        <v>-46875</v>
      </c>
    </row>
    <row r="26" spans="1:5" ht="15" customHeight="1" thickBot="1" x14ac:dyDescent="0.25">
      <c r="A26" s="147" t="s">
        <v>69</v>
      </c>
      <c r="B26" s="148"/>
      <c r="C26" s="149">
        <f>C3+C7+C20</f>
        <v>7996854.361469999</v>
      </c>
      <c r="D26" s="149">
        <v>22002.855469999999</v>
      </c>
      <c r="E26" s="150">
        <f t="shared" si="0"/>
        <v>8018857.2169399988</v>
      </c>
    </row>
    <row r="27" spans="1:5" ht="13.5" thickBot="1" x14ac:dyDescent="0.25">
      <c r="A27" s="179" t="s">
        <v>70</v>
      </c>
      <c r="B27" s="179"/>
      <c r="C27" s="151"/>
      <c r="D27" s="151"/>
      <c r="E27" s="152" t="s">
        <v>17</v>
      </c>
    </row>
    <row r="28" spans="1:5" ht="24.75" thickBot="1" x14ac:dyDescent="0.25">
      <c r="A28" s="125" t="s">
        <v>10</v>
      </c>
      <c r="B28" s="126" t="s">
        <v>33</v>
      </c>
      <c r="C28" s="126" t="s">
        <v>34</v>
      </c>
      <c r="D28" s="126" t="s">
        <v>146</v>
      </c>
      <c r="E28" s="127" t="s">
        <v>35</v>
      </c>
    </row>
    <row r="29" spans="1:5" ht="15" customHeight="1" x14ac:dyDescent="0.2">
      <c r="A29" s="153" t="s">
        <v>71</v>
      </c>
      <c r="B29" s="154" t="s">
        <v>72</v>
      </c>
      <c r="C29" s="137">
        <f>[1]výdaje!$B$396</f>
        <v>31805.08</v>
      </c>
      <c r="D29" s="137">
        <v>0</v>
      </c>
      <c r="E29" s="155">
        <f>C29+D29</f>
        <v>31805.08</v>
      </c>
    </row>
    <row r="30" spans="1:5" ht="15" customHeight="1" x14ac:dyDescent="0.2">
      <c r="A30" s="156" t="s">
        <v>73</v>
      </c>
      <c r="B30" s="133" t="s">
        <v>72</v>
      </c>
      <c r="C30" s="134">
        <f>[1]výdaje!$C$396</f>
        <v>210465.2</v>
      </c>
      <c r="D30" s="137">
        <v>0</v>
      </c>
      <c r="E30" s="155">
        <f t="shared" ref="E30:E47" si="1">C30+D30</f>
        <v>210465.2</v>
      </c>
    </row>
    <row r="31" spans="1:5" ht="15" customHeight="1" x14ac:dyDescent="0.2">
      <c r="A31" s="156" t="s">
        <v>74</v>
      </c>
      <c r="B31" s="133" t="s">
        <v>72</v>
      </c>
      <c r="C31" s="134">
        <f>[1]výdaje!$D$396</f>
        <v>920631.96</v>
      </c>
      <c r="D31" s="137">
        <v>0</v>
      </c>
      <c r="E31" s="155">
        <f t="shared" si="1"/>
        <v>920631.96</v>
      </c>
    </row>
    <row r="32" spans="1:5" ht="15" customHeight="1" x14ac:dyDescent="0.2">
      <c r="A32" s="156" t="s">
        <v>75</v>
      </c>
      <c r="B32" s="133" t="s">
        <v>72</v>
      </c>
      <c r="C32" s="134">
        <f>[1]výdaje!$E$396</f>
        <v>1059935.129</v>
      </c>
      <c r="D32" s="137">
        <v>0</v>
      </c>
      <c r="E32" s="155">
        <f t="shared" si="1"/>
        <v>1059935.129</v>
      </c>
    </row>
    <row r="33" spans="1:5" ht="15" customHeight="1" x14ac:dyDescent="0.2">
      <c r="A33" s="156" t="s">
        <v>76</v>
      </c>
      <c r="B33" s="133" t="s">
        <v>72</v>
      </c>
      <c r="C33" s="134">
        <f>[1]výdaje!$F$396</f>
        <v>182320</v>
      </c>
      <c r="D33" s="137">
        <v>0</v>
      </c>
      <c r="E33" s="155">
        <f>C33+D33</f>
        <v>182320</v>
      </c>
    </row>
    <row r="34" spans="1:5" ht="15" customHeight="1" x14ac:dyDescent="0.2">
      <c r="A34" s="156" t="s">
        <v>77</v>
      </c>
      <c r="B34" s="133" t="s">
        <v>72</v>
      </c>
      <c r="C34" s="134">
        <f>[1]výdaje!$G$396</f>
        <v>3494680.727990001</v>
      </c>
      <c r="D34" s="137">
        <v>0</v>
      </c>
      <c r="E34" s="155">
        <f t="shared" si="1"/>
        <v>3494680.727990001</v>
      </c>
    </row>
    <row r="35" spans="1:5" ht="15" customHeight="1" x14ac:dyDescent="0.2">
      <c r="A35" s="156" t="s">
        <v>78</v>
      </c>
      <c r="B35" s="133" t="s">
        <v>72</v>
      </c>
      <c r="C35" s="134">
        <f>[1]výdaje!$H$396</f>
        <v>27235.869999999995</v>
      </c>
      <c r="D35" s="137">
        <v>0</v>
      </c>
      <c r="E35" s="155">
        <f t="shared" si="1"/>
        <v>27235.869999999995</v>
      </c>
    </row>
    <row r="36" spans="1:5" ht="15" customHeight="1" x14ac:dyDescent="0.2">
      <c r="A36" s="156" t="s">
        <v>79</v>
      </c>
      <c r="B36" s="133" t="s">
        <v>80</v>
      </c>
      <c r="C36" s="134">
        <f>[1]výdaje!$I$396</f>
        <v>669710.62699999998</v>
      </c>
      <c r="D36" s="137">
        <v>0</v>
      </c>
      <c r="E36" s="155">
        <f t="shared" si="1"/>
        <v>669710.62699999998</v>
      </c>
    </row>
    <row r="37" spans="1:5" ht="15" customHeight="1" x14ac:dyDescent="0.2">
      <c r="A37" s="156" t="s">
        <v>81</v>
      </c>
      <c r="B37" s="133" t="s">
        <v>80</v>
      </c>
      <c r="C37" s="134">
        <f>[1]výdaje!$J$396</f>
        <v>0</v>
      </c>
      <c r="D37" s="137">
        <v>0</v>
      </c>
      <c r="E37" s="155">
        <f t="shared" si="1"/>
        <v>0</v>
      </c>
    </row>
    <row r="38" spans="1:5" ht="15" customHeight="1" x14ac:dyDescent="0.2">
      <c r="A38" s="156" t="s">
        <v>82</v>
      </c>
      <c r="B38" s="133" t="s">
        <v>83</v>
      </c>
      <c r="C38" s="134">
        <f>[1]výdaje!$K$396</f>
        <v>931749.12999999989</v>
      </c>
      <c r="D38" s="137">
        <v>22002.855469999999</v>
      </c>
      <c r="E38" s="155">
        <f t="shared" si="1"/>
        <v>953751.98546999984</v>
      </c>
    </row>
    <row r="39" spans="1:5" ht="15" customHeight="1" x14ac:dyDescent="0.2">
      <c r="A39" s="156" t="s">
        <v>84</v>
      </c>
      <c r="B39" s="133" t="s">
        <v>83</v>
      </c>
      <c r="C39" s="134">
        <f>[1]výdaje!$L$396</f>
        <v>301337.21000000002</v>
      </c>
      <c r="D39" s="137">
        <v>0</v>
      </c>
      <c r="E39" s="155">
        <f t="shared" si="1"/>
        <v>301337.21000000002</v>
      </c>
    </row>
    <row r="40" spans="1:5" ht="15" customHeight="1" x14ac:dyDescent="0.2">
      <c r="A40" s="156" t="s">
        <v>85</v>
      </c>
      <c r="B40" s="133" t="s">
        <v>72</v>
      </c>
      <c r="C40" s="134">
        <f>[1]výdaje!$M$396</f>
        <v>5445.5886300000002</v>
      </c>
      <c r="D40" s="137">
        <v>0</v>
      </c>
      <c r="E40" s="155">
        <f t="shared" si="1"/>
        <v>5445.5886300000002</v>
      </c>
    </row>
    <row r="41" spans="1:5" ht="15" customHeight="1" x14ac:dyDescent="0.2">
      <c r="A41" s="156" t="s">
        <v>86</v>
      </c>
      <c r="B41" s="133" t="s">
        <v>83</v>
      </c>
      <c r="C41" s="134">
        <f>[1]výdaje!$N$396</f>
        <v>76860</v>
      </c>
      <c r="D41" s="137">
        <v>0</v>
      </c>
      <c r="E41" s="155">
        <f>C41+D41</f>
        <v>76860</v>
      </c>
    </row>
    <row r="42" spans="1:5" ht="15" customHeight="1" x14ac:dyDescent="0.2">
      <c r="A42" s="156" t="s">
        <v>87</v>
      </c>
      <c r="B42" s="133" t="s">
        <v>83</v>
      </c>
      <c r="C42" s="134">
        <f>[1]výdaje!$O$396</f>
        <v>3</v>
      </c>
      <c r="D42" s="137">
        <v>0</v>
      </c>
      <c r="E42" s="155">
        <f t="shared" si="1"/>
        <v>3</v>
      </c>
    </row>
    <row r="43" spans="1:5" ht="15" customHeight="1" x14ac:dyDescent="0.2">
      <c r="A43" s="156" t="s">
        <v>88</v>
      </c>
      <c r="B43" s="133" t="s">
        <v>83</v>
      </c>
      <c r="C43" s="134">
        <f>[1]výdaje!$P$396</f>
        <v>68585.667520000003</v>
      </c>
      <c r="D43" s="137">
        <v>0</v>
      </c>
      <c r="E43" s="155">
        <f t="shared" si="1"/>
        <v>68585.667520000003</v>
      </c>
    </row>
    <row r="44" spans="1:5" ht="15" customHeight="1" x14ac:dyDescent="0.2">
      <c r="A44" s="156" t="s">
        <v>89</v>
      </c>
      <c r="B44" s="133" t="s">
        <v>83</v>
      </c>
      <c r="C44" s="134">
        <f>[1]výdaje!$Q$396</f>
        <v>3</v>
      </c>
      <c r="D44" s="137">
        <v>0</v>
      </c>
      <c r="E44" s="155">
        <f t="shared" si="1"/>
        <v>3</v>
      </c>
    </row>
    <row r="45" spans="1:5" ht="15" customHeight="1" x14ac:dyDescent="0.2">
      <c r="A45" s="156" t="s">
        <v>90</v>
      </c>
      <c r="B45" s="133" t="s">
        <v>83</v>
      </c>
      <c r="C45" s="134">
        <f>[1]výdaje!$R$396</f>
        <v>4003</v>
      </c>
      <c r="D45" s="137">
        <v>0</v>
      </c>
      <c r="E45" s="155">
        <f t="shared" si="1"/>
        <v>4003</v>
      </c>
    </row>
    <row r="46" spans="1:5" ht="15" customHeight="1" x14ac:dyDescent="0.2">
      <c r="A46" s="156" t="s">
        <v>91</v>
      </c>
      <c r="B46" s="133" t="s">
        <v>83</v>
      </c>
      <c r="C46" s="134">
        <f>[1]výdaje!$S$396</f>
        <v>12042.17</v>
      </c>
      <c r="D46" s="137">
        <v>0</v>
      </c>
      <c r="E46" s="155">
        <f t="shared" si="1"/>
        <v>12042.17</v>
      </c>
    </row>
    <row r="47" spans="1:5" ht="15" customHeight="1" thickBot="1" x14ac:dyDescent="0.25">
      <c r="A47" s="157" t="s">
        <v>92</v>
      </c>
      <c r="B47" s="144" t="s">
        <v>83</v>
      </c>
      <c r="C47" s="145">
        <f>[1]výdaje!$T$396</f>
        <v>41</v>
      </c>
      <c r="D47" s="158">
        <v>0</v>
      </c>
      <c r="E47" s="159">
        <f t="shared" si="1"/>
        <v>41</v>
      </c>
    </row>
    <row r="48" spans="1:5" ht="15" customHeight="1" thickBot="1" x14ac:dyDescent="0.25">
      <c r="A48" s="160" t="s">
        <v>93</v>
      </c>
      <c r="B48" s="148"/>
      <c r="C48" s="149">
        <f>SUM(C29:C47)</f>
        <v>7996854.3601400005</v>
      </c>
      <c r="D48" s="149">
        <v>22002.855469999999</v>
      </c>
      <c r="E48" s="150">
        <f>SUM(E29:E47)</f>
        <v>8018857.2156100003</v>
      </c>
    </row>
  </sheetData>
  <mergeCells count="2">
    <mergeCell ref="A1:B1"/>
    <mergeCell ref="A27:B27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&amp;C&amp;"Times New Roman,Tučné"&amp;11Vliv úprav na celkovou bilanci rozpočtu kraje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M47"/>
  <sheetViews>
    <sheetView workbookViewId="0">
      <selection activeCell="L17" sqref="L17"/>
    </sheetView>
  </sheetViews>
  <sheetFormatPr defaultRowHeight="15" x14ac:dyDescent="0.25"/>
  <cols>
    <col min="1" max="1" width="4.7109375" customWidth="1"/>
    <col min="2" max="2" width="9.5703125" style="58" bestFit="1" customWidth="1"/>
    <col min="3" max="3" width="5.140625" style="58" customWidth="1"/>
    <col min="4" max="4" width="5.5703125" style="58" customWidth="1"/>
    <col min="5" max="5" width="7.85546875" style="58" bestFit="1" customWidth="1"/>
    <col min="6" max="6" width="36.5703125" customWidth="1"/>
    <col min="7" max="7" width="7.5703125" customWidth="1"/>
    <col min="8" max="9" width="10.85546875" customWidth="1"/>
    <col min="10" max="10" width="12.5703125" customWidth="1"/>
    <col min="11" max="11" width="13.140625" bestFit="1" customWidth="1"/>
    <col min="12" max="13" width="10.7109375" customWidth="1"/>
  </cols>
  <sheetData>
    <row r="1" spans="1:13" s="4" customFormat="1" ht="12.75" x14ac:dyDescent="0.2">
      <c r="A1" s="1"/>
      <c r="B1" s="1"/>
      <c r="C1" s="1"/>
      <c r="D1" s="1"/>
      <c r="E1" s="1"/>
      <c r="F1" s="2"/>
      <c r="G1" s="3"/>
      <c r="H1" s="59"/>
      <c r="I1" s="60" t="s">
        <v>94</v>
      </c>
    </row>
    <row r="2" spans="1:13" s="5" customFormat="1" ht="18" x14ac:dyDescent="0.25">
      <c r="A2" s="180" t="s">
        <v>95</v>
      </c>
      <c r="B2" s="180"/>
      <c r="C2" s="180"/>
      <c r="D2" s="180"/>
      <c r="E2" s="180"/>
      <c r="F2" s="180"/>
      <c r="G2" s="180"/>
      <c r="H2" s="180"/>
      <c r="I2" s="180"/>
    </row>
    <row r="3" spans="1:13" s="5" customFormat="1" ht="12.75" x14ac:dyDescent="0.2">
      <c r="A3" s="1"/>
      <c r="B3" s="1"/>
      <c r="C3" s="1"/>
      <c r="D3" s="1"/>
      <c r="E3" s="1"/>
      <c r="F3" s="2"/>
      <c r="G3" s="3"/>
      <c r="H3" s="61"/>
      <c r="I3" s="61"/>
    </row>
    <row r="4" spans="1:13" s="5" customFormat="1" ht="15.75" x14ac:dyDescent="0.25">
      <c r="A4" s="181" t="s">
        <v>4</v>
      </c>
      <c r="B4" s="181"/>
      <c r="C4" s="181"/>
      <c r="D4" s="181"/>
      <c r="E4" s="181"/>
      <c r="F4" s="181"/>
      <c r="G4" s="181"/>
      <c r="H4" s="181"/>
      <c r="I4" s="181"/>
    </row>
    <row r="5" spans="1:13" s="5" customFormat="1" ht="12.75" x14ac:dyDescent="0.2">
      <c r="A5" s="6"/>
      <c r="B5" s="6"/>
      <c r="C5" s="6"/>
      <c r="D5" s="6"/>
      <c r="E5" s="6"/>
      <c r="F5" s="7"/>
      <c r="G5" s="8"/>
    </row>
    <row r="6" spans="1:13" s="5" customFormat="1" ht="12.75" x14ac:dyDescent="0.2">
      <c r="A6" s="182" t="s">
        <v>5</v>
      </c>
      <c r="B6" s="182"/>
      <c r="C6" s="182"/>
      <c r="D6" s="182"/>
      <c r="E6" s="182"/>
      <c r="F6" s="182"/>
      <c r="G6" s="182"/>
      <c r="H6" s="182"/>
      <c r="I6" s="182"/>
    </row>
    <row r="7" spans="1:13" s="16" customFormat="1" ht="12" thickBot="1" x14ac:dyDescent="0.25">
      <c r="A7" s="9"/>
      <c r="B7" s="10"/>
      <c r="C7" s="10"/>
      <c r="D7" s="10"/>
      <c r="E7" s="10"/>
      <c r="F7" s="11"/>
      <c r="G7" s="12"/>
      <c r="H7" s="13"/>
      <c r="I7" s="14" t="s">
        <v>17</v>
      </c>
      <c r="J7" s="15"/>
      <c r="L7" s="17"/>
      <c r="M7" s="18"/>
    </row>
    <row r="8" spans="1:13" s="9" customFormat="1" ht="23.25" thickBot="1" x14ac:dyDescent="0.3">
      <c r="A8" s="19" t="s">
        <v>0</v>
      </c>
      <c r="B8" s="20" t="s">
        <v>6</v>
      </c>
      <c r="C8" s="20" t="s">
        <v>7</v>
      </c>
      <c r="D8" s="20" t="s">
        <v>8</v>
      </c>
      <c r="E8" s="20" t="s">
        <v>9</v>
      </c>
      <c r="F8" s="21" t="s">
        <v>10</v>
      </c>
      <c r="G8" s="22" t="s">
        <v>11</v>
      </c>
      <c r="H8" s="22" t="s">
        <v>96</v>
      </c>
      <c r="I8" s="23" t="s">
        <v>12</v>
      </c>
      <c r="J8" s="24"/>
      <c r="K8" s="25"/>
      <c r="L8" s="14"/>
      <c r="M8" s="26"/>
    </row>
    <row r="9" spans="1:13" s="9" customFormat="1" ht="18.75" customHeight="1" thickBot="1" x14ac:dyDescent="0.3">
      <c r="A9" s="48" t="s">
        <v>3</v>
      </c>
      <c r="B9" s="49" t="s">
        <v>3</v>
      </c>
      <c r="C9" s="49" t="s">
        <v>3</v>
      </c>
      <c r="D9" s="49" t="s">
        <v>3</v>
      </c>
      <c r="E9" s="49" t="s">
        <v>3</v>
      </c>
      <c r="F9" s="50" t="s">
        <v>13</v>
      </c>
      <c r="G9" s="166">
        <f>G10+G13+G16+G19+G22+G25+G28+G31+G33+G36+G39+G42+G45</f>
        <v>0</v>
      </c>
      <c r="H9" s="171">
        <f>H10+H13+H16+H19+H22+H25+H28+H31+H33+H36+H39+H42+H45</f>
        <v>22002.855469999991</v>
      </c>
      <c r="I9" s="51">
        <f>G9+H9</f>
        <v>22002.855469999991</v>
      </c>
      <c r="J9" s="27"/>
      <c r="K9" s="161"/>
      <c r="L9" s="14"/>
      <c r="M9" s="26"/>
    </row>
    <row r="10" spans="1:13" s="39" customFormat="1" x14ac:dyDescent="0.25">
      <c r="A10" s="28">
        <v>2306</v>
      </c>
      <c r="B10" s="54" t="s">
        <v>98</v>
      </c>
      <c r="C10" s="54" t="s">
        <v>3</v>
      </c>
      <c r="D10" s="54" t="s">
        <v>3</v>
      </c>
      <c r="E10" s="54" t="s">
        <v>3</v>
      </c>
      <c r="F10" s="38" t="s">
        <v>97</v>
      </c>
      <c r="G10" s="29">
        <f>SUM(G11:G12)</f>
        <v>0</v>
      </c>
      <c r="H10" s="172">
        <f>SUM(H11:H12)</f>
        <v>1308.7618299999999</v>
      </c>
      <c r="I10" s="30">
        <f t="shared" ref="I10:I47" si="0">G10+H10</f>
        <v>1308.7618299999999</v>
      </c>
      <c r="K10" s="162"/>
    </row>
    <row r="11" spans="1:13" s="43" customFormat="1" ht="12" customHeight="1" x14ac:dyDescent="0.25">
      <c r="A11" s="35">
        <v>2306</v>
      </c>
      <c r="B11" s="56" t="s">
        <v>98</v>
      </c>
      <c r="C11" s="56">
        <v>0</v>
      </c>
      <c r="D11" s="56">
        <v>4152</v>
      </c>
      <c r="E11" s="56" t="s">
        <v>99</v>
      </c>
      <c r="F11" s="113" t="s">
        <v>100</v>
      </c>
      <c r="G11" s="114">
        <v>0</v>
      </c>
      <c r="H11" s="173">
        <v>1235.5174099999999</v>
      </c>
      <c r="I11" s="115">
        <f t="shared" si="0"/>
        <v>1235.5174099999999</v>
      </c>
      <c r="K11" s="163"/>
    </row>
    <row r="12" spans="1:13" s="41" customFormat="1" ht="12" customHeight="1" thickBot="1" x14ac:dyDescent="0.3">
      <c r="A12" s="31">
        <v>2306</v>
      </c>
      <c r="B12" s="55" t="s">
        <v>98</v>
      </c>
      <c r="C12" s="120" t="s">
        <v>108</v>
      </c>
      <c r="D12" s="120" t="s">
        <v>109</v>
      </c>
      <c r="E12" s="120" t="s">
        <v>102</v>
      </c>
      <c r="F12" s="121" t="s">
        <v>103</v>
      </c>
      <c r="G12" s="32">
        <v>0</v>
      </c>
      <c r="H12" s="174">
        <v>73.244420000000005</v>
      </c>
      <c r="I12" s="40">
        <f t="shared" si="0"/>
        <v>73.244420000000005</v>
      </c>
    </row>
    <row r="13" spans="1:13" s="39" customFormat="1" x14ac:dyDescent="0.25">
      <c r="A13" s="28">
        <v>2311</v>
      </c>
      <c r="B13" s="54" t="s">
        <v>101</v>
      </c>
      <c r="C13" s="54" t="s">
        <v>3</v>
      </c>
      <c r="D13" s="54" t="s">
        <v>3</v>
      </c>
      <c r="E13" s="54" t="s">
        <v>3</v>
      </c>
      <c r="F13" s="38" t="s">
        <v>104</v>
      </c>
      <c r="G13" s="29">
        <f>SUM(G14:G15)</f>
        <v>0</v>
      </c>
      <c r="H13" s="172">
        <f>SUM(H14:H15)</f>
        <v>363.27269999999999</v>
      </c>
      <c r="I13" s="30">
        <f t="shared" si="0"/>
        <v>363.27269999999999</v>
      </c>
      <c r="K13" s="178"/>
    </row>
    <row r="14" spans="1:13" s="43" customFormat="1" ht="12" customHeight="1" x14ac:dyDescent="0.25">
      <c r="A14" s="35">
        <v>2311</v>
      </c>
      <c r="B14" s="56" t="s">
        <v>101</v>
      </c>
      <c r="C14" s="56">
        <v>0</v>
      </c>
      <c r="D14" s="56">
        <v>4116</v>
      </c>
      <c r="E14" s="56" t="s">
        <v>102</v>
      </c>
      <c r="F14" s="42" t="s">
        <v>103</v>
      </c>
      <c r="G14" s="36">
        <v>0</v>
      </c>
      <c r="H14" s="175">
        <v>20.15577</v>
      </c>
      <c r="I14" s="37">
        <f t="shared" si="0"/>
        <v>20.15577</v>
      </c>
    </row>
    <row r="15" spans="1:13" s="41" customFormat="1" ht="12" customHeight="1" thickBot="1" x14ac:dyDescent="0.3">
      <c r="A15" s="33">
        <v>2311</v>
      </c>
      <c r="B15" s="57" t="s">
        <v>101</v>
      </c>
      <c r="C15" s="57">
        <v>0</v>
      </c>
      <c r="D15" s="57">
        <v>4152</v>
      </c>
      <c r="E15" s="57" t="s">
        <v>99</v>
      </c>
      <c r="F15" s="42" t="s">
        <v>100</v>
      </c>
      <c r="G15" s="34">
        <v>0</v>
      </c>
      <c r="H15" s="176">
        <v>343.11692999999997</v>
      </c>
      <c r="I15" s="44">
        <f t="shared" si="0"/>
        <v>343.11692999999997</v>
      </c>
    </row>
    <row r="16" spans="1:13" s="39" customFormat="1" ht="33.75" x14ac:dyDescent="0.25">
      <c r="A16" s="28">
        <v>2314</v>
      </c>
      <c r="B16" s="54" t="s">
        <v>105</v>
      </c>
      <c r="C16" s="54" t="s">
        <v>3</v>
      </c>
      <c r="D16" s="54" t="s">
        <v>3</v>
      </c>
      <c r="E16" s="54" t="s">
        <v>3</v>
      </c>
      <c r="F16" s="47" t="s">
        <v>106</v>
      </c>
      <c r="G16" s="29">
        <f>SUM(G17:G18)</f>
        <v>0</v>
      </c>
      <c r="H16" s="172">
        <f>SUM(H17:H18)</f>
        <v>8752.9302000000007</v>
      </c>
      <c r="I16" s="30">
        <f t="shared" si="0"/>
        <v>8752.9302000000007</v>
      </c>
      <c r="J16" s="46"/>
    </row>
    <row r="17" spans="1:10" s="43" customFormat="1" ht="12" customHeight="1" x14ac:dyDescent="0.25">
      <c r="A17" s="35">
        <v>2314</v>
      </c>
      <c r="B17" s="56" t="s">
        <v>105</v>
      </c>
      <c r="C17" s="167" t="s">
        <v>108</v>
      </c>
      <c r="D17" s="167" t="s">
        <v>139</v>
      </c>
      <c r="E17" s="167" t="s">
        <v>140</v>
      </c>
      <c r="F17" s="42" t="s">
        <v>125</v>
      </c>
      <c r="G17" s="36">
        <v>0</v>
      </c>
      <c r="H17" s="175">
        <v>8266.6563000000006</v>
      </c>
      <c r="I17" s="37">
        <f t="shared" si="0"/>
        <v>8266.6563000000006</v>
      </c>
    </row>
    <row r="18" spans="1:10" s="41" customFormat="1" ht="12" customHeight="1" thickBot="1" x14ac:dyDescent="0.3">
      <c r="A18" s="33">
        <v>2314</v>
      </c>
      <c r="B18" s="57" t="s">
        <v>105</v>
      </c>
      <c r="C18" s="168" t="s">
        <v>108</v>
      </c>
      <c r="D18" s="168" t="s">
        <v>137</v>
      </c>
      <c r="E18" s="168" t="s">
        <v>138</v>
      </c>
      <c r="F18" s="42" t="s">
        <v>141</v>
      </c>
      <c r="G18" s="34">
        <v>0</v>
      </c>
      <c r="H18" s="176">
        <v>486.27390000000003</v>
      </c>
      <c r="I18" s="44">
        <f t="shared" si="0"/>
        <v>486.27390000000003</v>
      </c>
    </row>
    <row r="19" spans="1:10" s="39" customFormat="1" ht="22.5" x14ac:dyDescent="0.25">
      <c r="A19" s="28">
        <v>2302</v>
      </c>
      <c r="B19" s="54" t="s">
        <v>107</v>
      </c>
      <c r="C19" s="54" t="s">
        <v>3</v>
      </c>
      <c r="D19" s="54" t="s">
        <v>3</v>
      </c>
      <c r="E19" s="54" t="s">
        <v>3</v>
      </c>
      <c r="F19" s="47" t="s">
        <v>119</v>
      </c>
      <c r="G19" s="29">
        <f>SUM(G20:G21)</f>
        <v>0</v>
      </c>
      <c r="H19" s="172">
        <f>SUM(H20:H21)</f>
        <v>542.68983000000003</v>
      </c>
      <c r="I19" s="30">
        <f t="shared" si="0"/>
        <v>542.68983000000003</v>
      </c>
      <c r="J19" s="46"/>
    </row>
    <row r="20" spans="1:10" s="43" customFormat="1" ht="12" customHeight="1" x14ac:dyDescent="0.25">
      <c r="A20" s="35">
        <v>2302</v>
      </c>
      <c r="B20" s="56" t="s">
        <v>107</v>
      </c>
      <c r="C20" s="56">
        <v>0</v>
      </c>
      <c r="D20" s="56">
        <v>4152</v>
      </c>
      <c r="E20" s="56" t="s">
        <v>99</v>
      </c>
      <c r="F20" s="42" t="s">
        <v>100</v>
      </c>
      <c r="G20" s="36">
        <v>0</v>
      </c>
      <c r="H20" s="175">
        <v>512.35770000000002</v>
      </c>
      <c r="I20" s="37">
        <f t="shared" si="0"/>
        <v>512.35770000000002</v>
      </c>
    </row>
    <row r="21" spans="1:10" s="41" customFormat="1" ht="12" customHeight="1" thickBot="1" x14ac:dyDescent="0.3">
      <c r="A21" s="33">
        <v>2302</v>
      </c>
      <c r="B21" s="57" t="s">
        <v>107</v>
      </c>
      <c r="C21" s="57" t="s">
        <v>108</v>
      </c>
      <c r="D21" s="57" t="s">
        <v>109</v>
      </c>
      <c r="E21" s="57" t="s">
        <v>102</v>
      </c>
      <c r="F21" s="45" t="s">
        <v>103</v>
      </c>
      <c r="G21" s="34">
        <v>0</v>
      </c>
      <c r="H21" s="176">
        <v>30.332129999999999</v>
      </c>
      <c r="I21" s="44">
        <f t="shared" si="0"/>
        <v>30.332129999999999</v>
      </c>
    </row>
    <row r="22" spans="1:10" s="39" customFormat="1" ht="33.75" x14ac:dyDescent="0.25">
      <c r="A22" s="28">
        <v>2314</v>
      </c>
      <c r="B22" s="54" t="s">
        <v>110</v>
      </c>
      <c r="C22" s="54" t="s">
        <v>3</v>
      </c>
      <c r="D22" s="54" t="s">
        <v>3</v>
      </c>
      <c r="E22" s="54" t="s">
        <v>3</v>
      </c>
      <c r="F22" s="38" t="s">
        <v>118</v>
      </c>
      <c r="G22" s="29">
        <f>SUM(G23:G24)</f>
        <v>0</v>
      </c>
      <c r="H22" s="172">
        <f>SUM(H23:H24)</f>
        <v>8091.4314999999997</v>
      </c>
      <c r="I22" s="30">
        <f t="shared" si="0"/>
        <v>8091.4314999999997</v>
      </c>
    </row>
    <row r="23" spans="1:10" s="43" customFormat="1" ht="12" customHeight="1" x14ac:dyDescent="0.25">
      <c r="A23" s="35">
        <v>2314</v>
      </c>
      <c r="B23" s="56" t="s">
        <v>110</v>
      </c>
      <c r="C23" s="56" t="s">
        <v>108</v>
      </c>
      <c r="D23" s="56" t="s">
        <v>113</v>
      </c>
      <c r="E23" s="56" t="s">
        <v>112</v>
      </c>
      <c r="F23" s="42" t="s">
        <v>114</v>
      </c>
      <c r="G23" s="36">
        <v>0</v>
      </c>
      <c r="H23" s="175">
        <v>1210.4253600000002</v>
      </c>
      <c r="I23" s="37">
        <f t="shared" si="0"/>
        <v>1210.4253600000002</v>
      </c>
    </row>
    <row r="24" spans="1:10" s="41" customFormat="1" ht="12" customHeight="1" thickBot="1" x14ac:dyDescent="0.3">
      <c r="A24" s="33">
        <v>2314</v>
      </c>
      <c r="B24" s="57" t="s">
        <v>110</v>
      </c>
      <c r="C24" s="57" t="s">
        <v>108</v>
      </c>
      <c r="D24" s="57" t="s">
        <v>111</v>
      </c>
      <c r="E24" s="57" t="s">
        <v>115</v>
      </c>
      <c r="F24" s="42" t="s">
        <v>116</v>
      </c>
      <c r="G24" s="34">
        <v>0</v>
      </c>
      <c r="H24" s="176">
        <v>6881.0061399999995</v>
      </c>
      <c r="I24" s="44">
        <f t="shared" si="0"/>
        <v>6881.0061399999995</v>
      </c>
    </row>
    <row r="25" spans="1:10" s="39" customFormat="1" x14ac:dyDescent="0.25">
      <c r="A25" s="28">
        <v>2302</v>
      </c>
      <c r="B25" s="54" t="s">
        <v>117</v>
      </c>
      <c r="C25" s="54" t="s">
        <v>3</v>
      </c>
      <c r="D25" s="54" t="s">
        <v>3</v>
      </c>
      <c r="E25" s="54" t="s">
        <v>3</v>
      </c>
      <c r="F25" s="38" t="s">
        <v>1</v>
      </c>
      <c r="G25" s="29">
        <f>SUM(G26:G27)</f>
        <v>0</v>
      </c>
      <c r="H25" s="172">
        <f>SUM(H26:H27)</f>
        <v>190.29915</v>
      </c>
      <c r="I25" s="30">
        <f t="shared" si="0"/>
        <v>190.29915</v>
      </c>
    </row>
    <row r="26" spans="1:10" s="43" customFormat="1" ht="12" customHeight="1" x14ac:dyDescent="0.25">
      <c r="A26" s="35">
        <v>2302</v>
      </c>
      <c r="B26" s="56" t="s">
        <v>117</v>
      </c>
      <c r="C26" s="56">
        <v>0</v>
      </c>
      <c r="D26" s="56">
        <v>4116</v>
      </c>
      <c r="E26" s="56">
        <v>41117007</v>
      </c>
      <c r="F26" s="42" t="s">
        <v>103</v>
      </c>
      <c r="G26" s="36">
        <v>0</v>
      </c>
      <c r="H26" s="175">
        <v>13.34892</v>
      </c>
      <c r="I26" s="37">
        <f t="shared" si="0"/>
        <v>13.34892</v>
      </c>
    </row>
    <row r="27" spans="1:10" s="41" customFormat="1" ht="12" customHeight="1" thickBot="1" x14ac:dyDescent="0.3">
      <c r="A27" s="33">
        <v>2302</v>
      </c>
      <c r="B27" s="57" t="s">
        <v>117</v>
      </c>
      <c r="C27" s="57">
        <v>0</v>
      </c>
      <c r="D27" s="57">
        <v>4152</v>
      </c>
      <c r="E27" s="57" t="s">
        <v>99</v>
      </c>
      <c r="F27" s="116"/>
      <c r="G27" s="34">
        <v>0</v>
      </c>
      <c r="H27" s="176">
        <v>176.95023</v>
      </c>
      <c r="I27" s="44">
        <f t="shared" si="0"/>
        <v>176.95023</v>
      </c>
    </row>
    <row r="28" spans="1:10" s="39" customFormat="1" ht="22.5" x14ac:dyDescent="0.25">
      <c r="A28" s="28">
        <v>2308</v>
      </c>
      <c r="B28" s="54" t="s">
        <v>120</v>
      </c>
      <c r="C28" s="54" t="s">
        <v>3</v>
      </c>
      <c r="D28" s="54" t="s">
        <v>3</v>
      </c>
      <c r="E28" s="54" t="s">
        <v>3</v>
      </c>
      <c r="F28" s="38" t="s">
        <v>2</v>
      </c>
      <c r="G28" s="29">
        <f>SUM(G29:G30)</f>
        <v>0</v>
      </c>
      <c r="H28" s="172">
        <f>SUM(H29:H30)</f>
        <v>1559.7049400000001</v>
      </c>
      <c r="I28" s="30">
        <f t="shared" si="0"/>
        <v>1559.7049400000001</v>
      </c>
    </row>
    <row r="29" spans="1:10" s="43" customFormat="1" ht="12" customHeight="1" x14ac:dyDescent="0.25">
      <c r="A29" s="35">
        <v>2308</v>
      </c>
      <c r="B29" s="56" t="s">
        <v>120</v>
      </c>
      <c r="C29" s="56">
        <v>0</v>
      </c>
      <c r="D29" s="56">
        <v>4116</v>
      </c>
      <c r="E29" s="56" t="s">
        <v>102</v>
      </c>
      <c r="F29" s="42" t="s">
        <v>103</v>
      </c>
      <c r="G29" s="36">
        <v>0</v>
      </c>
      <c r="H29" s="175">
        <v>103.949</v>
      </c>
      <c r="I29" s="37">
        <f t="shared" si="0"/>
        <v>103.949</v>
      </c>
    </row>
    <row r="30" spans="1:10" s="41" customFormat="1" ht="12" customHeight="1" thickBot="1" x14ac:dyDescent="0.3">
      <c r="A30" s="33">
        <v>2308</v>
      </c>
      <c r="B30" s="57" t="s">
        <v>120</v>
      </c>
      <c r="C30" s="57">
        <v>0</v>
      </c>
      <c r="D30" s="57">
        <v>4152</v>
      </c>
      <c r="E30" s="57">
        <v>41500000</v>
      </c>
      <c r="F30" s="116" t="s">
        <v>100</v>
      </c>
      <c r="G30" s="34">
        <v>0</v>
      </c>
      <c r="H30" s="176">
        <v>1455.75594</v>
      </c>
      <c r="I30" s="44">
        <f t="shared" si="0"/>
        <v>1455.75594</v>
      </c>
    </row>
    <row r="31" spans="1:10" s="39" customFormat="1" x14ac:dyDescent="0.25">
      <c r="A31" s="28">
        <v>2307</v>
      </c>
      <c r="B31" s="54" t="s">
        <v>121</v>
      </c>
      <c r="C31" s="54" t="s">
        <v>3</v>
      </c>
      <c r="D31" s="54" t="s">
        <v>3</v>
      </c>
      <c r="E31" s="54" t="s">
        <v>3</v>
      </c>
      <c r="F31" s="38" t="s">
        <v>123</v>
      </c>
      <c r="G31" s="29">
        <f>SUM(G32)</f>
        <v>0</v>
      </c>
      <c r="H31" s="172">
        <f>SUM(H32)</f>
        <v>295.41332</v>
      </c>
      <c r="I31" s="30">
        <f t="shared" si="0"/>
        <v>295.41332</v>
      </c>
    </row>
    <row r="32" spans="1:10" s="46" customFormat="1" ht="12" customHeight="1" thickBot="1" x14ac:dyDescent="0.3">
      <c r="A32" s="31">
        <v>2307</v>
      </c>
      <c r="B32" s="55" t="s">
        <v>121</v>
      </c>
      <c r="C32" s="55">
        <v>2143</v>
      </c>
      <c r="D32" s="55">
        <v>2329</v>
      </c>
      <c r="E32" s="55" t="s">
        <v>99</v>
      </c>
      <c r="F32" s="45" t="s">
        <v>122</v>
      </c>
      <c r="G32" s="52">
        <v>0</v>
      </c>
      <c r="H32" s="177">
        <v>295.41332</v>
      </c>
      <c r="I32" s="53">
        <f t="shared" si="0"/>
        <v>295.41332</v>
      </c>
    </row>
    <row r="33" spans="1:10" s="39" customFormat="1" ht="22.5" x14ac:dyDescent="0.25">
      <c r="A33" s="28">
        <v>2314</v>
      </c>
      <c r="B33" s="54" t="s">
        <v>124</v>
      </c>
      <c r="C33" s="54" t="s">
        <v>3</v>
      </c>
      <c r="D33" s="54" t="s">
        <v>3</v>
      </c>
      <c r="E33" s="54" t="s">
        <v>3</v>
      </c>
      <c r="F33" s="47" t="s">
        <v>127</v>
      </c>
      <c r="G33" s="29">
        <f>SUM(G34:G35)</f>
        <v>0</v>
      </c>
      <c r="H33" s="172">
        <f>SUM(H34:H35)</f>
        <v>61.778000000000006</v>
      </c>
      <c r="I33" s="30">
        <f t="shared" si="0"/>
        <v>61.778000000000006</v>
      </c>
      <c r="J33" s="46"/>
    </row>
    <row r="34" spans="1:10" s="43" customFormat="1" ht="12" customHeight="1" x14ac:dyDescent="0.25">
      <c r="A34" s="35">
        <v>2314</v>
      </c>
      <c r="B34" s="56" t="s">
        <v>124</v>
      </c>
      <c r="C34" s="117">
        <v>0</v>
      </c>
      <c r="D34" s="118">
        <v>4216</v>
      </c>
      <c r="E34" s="56">
        <v>36513899</v>
      </c>
      <c r="F34" s="119" t="s">
        <v>125</v>
      </c>
      <c r="G34" s="36">
        <v>0</v>
      </c>
      <c r="H34" s="175">
        <v>52.511000000000003</v>
      </c>
      <c r="I34" s="37">
        <f t="shared" si="0"/>
        <v>52.511000000000003</v>
      </c>
    </row>
    <row r="35" spans="1:10" s="41" customFormat="1" ht="12" customHeight="1" thickBot="1" x14ac:dyDescent="0.3">
      <c r="A35" s="33">
        <v>2314</v>
      </c>
      <c r="B35" s="57" t="s">
        <v>124</v>
      </c>
      <c r="C35" s="57">
        <v>0</v>
      </c>
      <c r="D35" s="57">
        <v>4216</v>
      </c>
      <c r="E35" s="57" t="s">
        <v>126</v>
      </c>
      <c r="F35" s="42" t="s">
        <v>125</v>
      </c>
      <c r="G35" s="34">
        <v>0</v>
      </c>
      <c r="H35" s="176">
        <v>9.2669999999999995</v>
      </c>
      <c r="I35" s="44">
        <f t="shared" si="0"/>
        <v>9.2669999999999995</v>
      </c>
    </row>
    <row r="36" spans="1:10" s="39" customFormat="1" ht="22.5" x14ac:dyDescent="0.25">
      <c r="A36" s="28">
        <v>2314</v>
      </c>
      <c r="B36" s="54" t="s">
        <v>128</v>
      </c>
      <c r="C36" s="54" t="s">
        <v>3</v>
      </c>
      <c r="D36" s="54" t="s">
        <v>3</v>
      </c>
      <c r="E36" s="54" t="s">
        <v>3</v>
      </c>
      <c r="F36" s="47" t="s">
        <v>129</v>
      </c>
      <c r="G36" s="29">
        <f t="shared" ref="G36:H36" si="1">SUM(G37:G38)</f>
        <v>0</v>
      </c>
      <c r="H36" s="172">
        <f t="shared" si="1"/>
        <v>483.61799999999999</v>
      </c>
      <c r="I36" s="30">
        <f t="shared" si="0"/>
        <v>483.61799999999999</v>
      </c>
      <c r="J36" s="46"/>
    </row>
    <row r="37" spans="1:10" s="43" customFormat="1" ht="12" customHeight="1" x14ac:dyDescent="0.25">
      <c r="A37" s="35">
        <v>2314</v>
      </c>
      <c r="B37" s="56" t="s">
        <v>128</v>
      </c>
      <c r="C37" s="56">
        <v>0</v>
      </c>
      <c r="D37" s="118">
        <v>4216</v>
      </c>
      <c r="E37" s="56">
        <v>36513899</v>
      </c>
      <c r="F37" s="119" t="s">
        <v>125</v>
      </c>
      <c r="G37" s="36">
        <v>0</v>
      </c>
      <c r="H37" s="175">
        <v>411.07499999999999</v>
      </c>
      <c r="I37" s="37">
        <f t="shared" si="0"/>
        <v>411.07499999999999</v>
      </c>
    </row>
    <row r="38" spans="1:10" s="41" customFormat="1" ht="12" customHeight="1" thickBot="1" x14ac:dyDescent="0.3">
      <c r="A38" s="33">
        <v>2314</v>
      </c>
      <c r="B38" s="57" t="s">
        <v>128</v>
      </c>
      <c r="C38" s="57" t="s">
        <v>108</v>
      </c>
      <c r="D38" s="57">
        <v>4216</v>
      </c>
      <c r="E38" s="57" t="s">
        <v>126</v>
      </c>
      <c r="F38" s="42" t="s">
        <v>125</v>
      </c>
      <c r="G38" s="34">
        <v>0</v>
      </c>
      <c r="H38" s="176">
        <v>72.543000000000006</v>
      </c>
      <c r="I38" s="44">
        <f t="shared" si="0"/>
        <v>72.543000000000006</v>
      </c>
    </row>
    <row r="39" spans="1:10" s="39" customFormat="1" ht="22.5" x14ac:dyDescent="0.25">
      <c r="A39" s="28">
        <v>2314</v>
      </c>
      <c r="B39" s="54" t="s">
        <v>130</v>
      </c>
      <c r="C39" s="54" t="s">
        <v>3</v>
      </c>
      <c r="D39" s="54" t="s">
        <v>3</v>
      </c>
      <c r="E39" s="54" t="s">
        <v>3</v>
      </c>
      <c r="F39" s="47" t="s">
        <v>131</v>
      </c>
      <c r="G39" s="29">
        <f t="shared" ref="G39:H39" si="2">SUM(G40:G41)</f>
        <v>0</v>
      </c>
      <c r="H39" s="172">
        <f t="shared" si="2"/>
        <v>61.778000000000006</v>
      </c>
      <c r="I39" s="30">
        <f t="shared" si="0"/>
        <v>61.778000000000006</v>
      </c>
      <c r="J39" s="46"/>
    </row>
    <row r="40" spans="1:10" s="43" customFormat="1" ht="12" customHeight="1" x14ac:dyDescent="0.25">
      <c r="A40" s="35">
        <v>2314</v>
      </c>
      <c r="B40" s="56" t="s">
        <v>130</v>
      </c>
      <c r="C40" s="56">
        <v>0</v>
      </c>
      <c r="D40" s="118">
        <v>4216</v>
      </c>
      <c r="E40" s="56">
        <v>36513899</v>
      </c>
      <c r="F40" s="119" t="s">
        <v>125</v>
      </c>
      <c r="G40" s="36">
        <v>0</v>
      </c>
      <c r="H40" s="175">
        <v>52.511000000000003</v>
      </c>
      <c r="I40" s="37">
        <f t="shared" si="0"/>
        <v>52.511000000000003</v>
      </c>
    </row>
    <row r="41" spans="1:10" s="41" customFormat="1" ht="12" customHeight="1" thickBot="1" x14ac:dyDescent="0.3">
      <c r="A41" s="33">
        <v>2314</v>
      </c>
      <c r="B41" s="57" t="s">
        <v>130</v>
      </c>
      <c r="C41" s="57" t="s">
        <v>108</v>
      </c>
      <c r="D41" s="57">
        <v>4216</v>
      </c>
      <c r="E41" s="57" t="s">
        <v>126</v>
      </c>
      <c r="F41" s="42" t="s">
        <v>125</v>
      </c>
      <c r="G41" s="34">
        <v>0</v>
      </c>
      <c r="H41" s="176">
        <v>9.2669999999999995</v>
      </c>
      <c r="I41" s="44">
        <f t="shared" si="0"/>
        <v>9.2669999999999995</v>
      </c>
    </row>
    <row r="42" spans="1:10" s="39" customFormat="1" ht="22.5" x14ac:dyDescent="0.25">
      <c r="A42" s="28">
        <v>2314</v>
      </c>
      <c r="B42" s="54" t="s">
        <v>132</v>
      </c>
      <c r="C42" s="54" t="s">
        <v>3</v>
      </c>
      <c r="D42" s="54" t="s">
        <v>3</v>
      </c>
      <c r="E42" s="54" t="s">
        <v>3</v>
      </c>
      <c r="F42" s="47" t="s">
        <v>133</v>
      </c>
      <c r="G42" s="29">
        <f t="shared" ref="G42:H42" si="3">SUM(G43:G44)</f>
        <v>0</v>
      </c>
      <c r="H42" s="172">
        <f t="shared" si="3"/>
        <v>62.378</v>
      </c>
      <c r="I42" s="30">
        <f t="shared" si="0"/>
        <v>62.378</v>
      </c>
      <c r="J42" s="46"/>
    </row>
    <row r="43" spans="1:10" s="43" customFormat="1" ht="12" customHeight="1" x14ac:dyDescent="0.25">
      <c r="A43" s="35">
        <v>2314</v>
      </c>
      <c r="B43" s="56" t="s">
        <v>132</v>
      </c>
      <c r="C43" s="56">
        <v>0</v>
      </c>
      <c r="D43" s="118">
        <v>4216</v>
      </c>
      <c r="E43" s="56">
        <v>36513899</v>
      </c>
      <c r="F43" s="119" t="s">
        <v>125</v>
      </c>
      <c r="G43" s="36">
        <v>0</v>
      </c>
      <c r="H43" s="175">
        <v>53.021000000000001</v>
      </c>
      <c r="I43" s="37">
        <f t="shared" si="0"/>
        <v>53.021000000000001</v>
      </c>
    </row>
    <row r="44" spans="1:10" s="41" customFormat="1" ht="12" customHeight="1" thickBot="1" x14ac:dyDescent="0.3">
      <c r="A44" s="33">
        <v>2314</v>
      </c>
      <c r="B44" s="57" t="s">
        <v>132</v>
      </c>
      <c r="C44" s="57" t="s">
        <v>108</v>
      </c>
      <c r="D44" s="57">
        <v>4216</v>
      </c>
      <c r="E44" s="57" t="s">
        <v>126</v>
      </c>
      <c r="F44" s="42" t="s">
        <v>125</v>
      </c>
      <c r="G44" s="34">
        <v>0</v>
      </c>
      <c r="H44" s="176">
        <v>9.3569999999999993</v>
      </c>
      <c r="I44" s="44">
        <f t="shared" si="0"/>
        <v>9.3569999999999993</v>
      </c>
    </row>
    <row r="45" spans="1:10" s="39" customFormat="1" ht="33.75" x14ac:dyDescent="0.25">
      <c r="A45" s="28">
        <v>2314</v>
      </c>
      <c r="B45" s="54" t="s">
        <v>134</v>
      </c>
      <c r="C45" s="54" t="s">
        <v>3</v>
      </c>
      <c r="D45" s="54" t="s">
        <v>3</v>
      </c>
      <c r="E45" s="54" t="s">
        <v>3</v>
      </c>
      <c r="F45" s="47" t="s">
        <v>135</v>
      </c>
      <c r="G45" s="29">
        <f t="shared" ref="G45:H45" si="4">SUM(G46:G47)</f>
        <v>0</v>
      </c>
      <c r="H45" s="172">
        <f t="shared" si="4"/>
        <v>228.79999999999998</v>
      </c>
      <c r="I45" s="30">
        <f t="shared" si="0"/>
        <v>228.79999999999998</v>
      </c>
      <c r="J45" s="46"/>
    </row>
    <row r="46" spans="1:10" s="43" customFormat="1" ht="12" customHeight="1" x14ac:dyDescent="0.25">
      <c r="A46" s="35">
        <v>2314</v>
      </c>
      <c r="B46" s="56" t="s">
        <v>134</v>
      </c>
      <c r="C46" s="56">
        <v>0</v>
      </c>
      <c r="D46" s="118">
        <v>4216</v>
      </c>
      <c r="E46" s="56">
        <v>36513899</v>
      </c>
      <c r="F46" s="119" t="s">
        <v>125</v>
      </c>
      <c r="G46" s="36">
        <v>0</v>
      </c>
      <c r="H46" s="175">
        <v>194.48</v>
      </c>
      <c r="I46" s="37">
        <f t="shared" si="0"/>
        <v>194.48</v>
      </c>
    </row>
    <row r="47" spans="1:10" s="41" customFormat="1" ht="12" customHeight="1" thickBot="1" x14ac:dyDescent="0.3">
      <c r="A47" s="33">
        <v>2314</v>
      </c>
      <c r="B47" s="57" t="s">
        <v>134</v>
      </c>
      <c r="C47" s="57" t="s">
        <v>108</v>
      </c>
      <c r="D47" s="57">
        <v>4216</v>
      </c>
      <c r="E47" s="57" t="s">
        <v>126</v>
      </c>
      <c r="F47" s="45" t="s">
        <v>125</v>
      </c>
      <c r="G47" s="34">
        <v>0</v>
      </c>
      <c r="H47" s="176">
        <v>34.32</v>
      </c>
      <c r="I47" s="44">
        <f t="shared" si="0"/>
        <v>34.32</v>
      </c>
    </row>
  </sheetData>
  <mergeCells count="3">
    <mergeCell ref="A2:I2"/>
    <mergeCell ref="A4:I4"/>
    <mergeCell ref="A6:I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</sheetPr>
  <dimension ref="A1:J18"/>
  <sheetViews>
    <sheetView zoomScaleNormal="100" workbookViewId="0">
      <selection activeCell="I24" sqref="I24"/>
    </sheetView>
  </sheetViews>
  <sheetFormatPr defaultRowHeight="15" x14ac:dyDescent="0.25"/>
  <cols>
    <col min="1" max="1" width="3.140625" customWidth="1"/>
    <col min="2" max="2" width="8.7109375" bestFit="1" customWidth="1"/>
    <col min="3" max="3" width="4.42578125" bestFit="1" customWidth="1"/>
    <col min="4" max="4" width="4.42578125" customWidth="1"/>
    <col min="5" max="5" width="7.85546875" bestFit="1" customWidth="1"/>
    <col min="6" max="6" width="31" bestFit="1" customWidth="1"/>
    <col min="7" max="7" width="6.85546875" customWidth="1"/>
    <col min="8" max="8" width="9.5703125" style="170" bestFit="1" customWidth="1"/>
    <col min="9" max="9" width="11.140625" customWidth="1"/>
    <col min="10" max="10" width="9" customWidth="1"/>
    <col min="14" max="14" width="32.5703125" customWidth="1"/>
  </cols>
  <sheetData>
    <row r="1" spans="1:10" x14ac:dyDescent="0.25">
      <c r="A1" s="61"/>
      <c r="B1" s="1"/>
      <c r="C1" s="61"/>
      <c r="D1" s="61"/>
      <c r="E1" s="61"/>
      <c r="F1" s="61"/>
      <c r="G1" s="61"/>
      <c r="H1" s="169"/>
      <c r="I1" s="4"/>
      <c r="J1" s="60" t="s">
        <v>94</v>
      </c>
    </row>
    <row r="2" spans="1:10" ht="18" x14ac:dyDescent="0.25">
      <c r="A2" s="180" t="s">
        <v>95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0" x14ac:dyDescent="0.25">
      <c r="A3" s="62"/>
      <c r="B3" s="62"/>
      <c r="C3" s="62"/>
      <c r="D3" s="62"/>
      <c r="E3" s="62"/>
      <c r="F3" s="62"/>
      <c r="G3" s="62"/>
      <c r="H3" s="63"/>
      <c r="I3" s="63"/>
      <c r="J3" s="64"/>
    </row>
    <row r="4" spans="1:10" ht="15.75" x14ac:dyDescent="0.25">
      <c r="A4" s="184" t="s">
        <v>15</v>
      </c>
      <c r="B4" s="184"/>
      <c r="C4" s="184"/>
      <c r="D4" s="184"/>
      <c r="E4" s="184"/>
      <c r="F4" s="184"/>
      <c r="G4" s="184"/>
      <c r="H4" s="184"/>
      <c r="I4" s="184"/>
      <c r="J4" s="184"/>
    </row>
    <row r="5" spans="1:10" x14ac:dyDescent="0.25">
      <c r="A5" s="65"/>
      <c r="B5" s="66"/>
      <c r="C5" s="67"/>
      <c r="D5" s="66"/>
      <c r="E5" s="66"/>
      <c r="F5" s="66"/>
      <c r="G5" s="68"/>
      <c r="H5" s="69"/>
      <c r="I5" s="69"/>
      <c r="J5" s="70"/>
    </row>
    <row r="6" spans="1:10" ht="15.75" x14ac:dyDescent="0.25">
      <c r="A6" s="181" t="s">
        <v>16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.75" thickBot="1" x14ac:dyDescent="0.3">
      <c r="A7" s="71"/>
      <c r="B7" s="71"/>
      <c r="C7" s="71"/>
      <c r="D7" s="71"/>
      <c r="E7" s="71"/>
      <c r="F7" s="71"/>
      <c r="G7" s="72"/>
      <c r="H7" s="73"/>
      <c r="I7" s="74"/>
      <c r="J7" s="75" t="s">
        <v>17</v>
      </c>
    </row>
    <row r="8" spans="1:10" ht="22.5" x14ac:dyDescent="0.25">
      <c r="A8" s="76" t="s">
        <v>18</v>
      </c>
      <c r="B8" s="77" t="s">
        <v>19</v>
      </c>
      <c r="C8" s="78" t="s">
        <v>7</v>
      </c>
      <c r="D8" s="78" t="s">
        <v>8</v>
      </c>
      <c r="E8" s="78" t="s">
        <v>9</v>
      </c>
      <c r="F8" s="78" t="s">
        <v>20</v>
      </c>
      <c r="G8" s="79" t="s">
        <v>11</v>
      </c>
      <c r="H8" s="79" t="s">
        <v>21</v>
      </c>
      <c r="I8" s="79" t="s">
        <v>136</v>
      </c>
      <c r="J8" s="80" t="s">
        <v>22</v>
      </c>
    </row>
    <row r="9" spans="1:10" ht="22.5" x14ac:dyDescent="0.25">
      <c r="A9" s="81" t="s">
        <v>3</v>
      </c>
      <c r="B9" s="82" t="s">
        <v>3</v>
      </c>
      <c r="C9" s="83" t="s">
        <v>3</v>
      </c>
      <c r="D9" s="83" t="s">
        <v>3</v>
      </c>
      <c r="E9" s="83" t="s">
        <v>3</v>
      </c>
      <c r="F9" s="84" t="s">
        <v>23</v>
      </c>
      <c r="G9" s="85">
        <f>SUM(G10+G12+G15+G17)</f>
        <v>0</v>
      </c>
      <c r="H9" s="85">
        <f>SUM(H10+H12+H15+H17)</f>
        <v>8036.8099999999995</v>
      </c>
      <c r="I9" s="86">
        <f>SUM(I10+I12+I15+I17)</f>
        <v>22002.855469999999</v>
      </c>
      <c r="J9" s="87">
        <f>SUM(G9+H9+I9)</f>
        <v>30039.66547</v>
      </c>
    </row>
    <row r="10" spans="1:10" x14ac:dyDescent="0.25">
      <c r="A10" s="88" t="s">
        <v>24</v>
      </c>
      <c r="B10" s="89">
        <v>300010000</v>
      </c>
      <c r="C10" s="90" t="s">
        <v>3</v>
      </c>
      <c r="D10" s="90" t="s">
        <v>3</v>
      </c>
      <c r="E10" s="90" t="s">
        <v>3</v>
      </c>
      <c r="F10" s="91" t="s">
        <v>25</v>
      </c>
      <c r="G10" s="92">
        <f>G11</f>
        <v>0</v>
      </c>
      <c r="H10" s="92">
        <f>SUM(H11)</f>
        <v>6036.53</v>
      </c>
      <c r="I10" s="93">
        <f>SUM(I11)</f>
        <v>22002.855469999999</v>
      </c>
      <c r="J10" s="94">
        <f>SUM(G10+H10+I10)</f>
        <v>28039.385469999997</v>
      </c>
    </row>
    <row r="11" spans="1:10" x14ac:dyDescent="0.25">
      <c r="A11" s="95"/>
      <c r="B11" s="96"/>
      <c r="C11" s="97">
        <v>6409</v>
      </c>
      <c r="D11" s="97">
        <v>5901</v>
      </c>
      <c r="E11" s="98" t="s">
        <v>14</v>
      </c>
      <c r="F11" s="99" t="s">
        <v>26</v>
      </c>
      <c r="G11" s="100">
        <v>0</v>
      </c>
      <c r="H11" s="100">
        <v>6036.53</v>
      </c>
      <c r="I11" s="164">
        <v>22002.855469999999</v>
      </c>
      <c r="J11" s="102">
        <f>SUM(G11+H11+I11)</f>
        <v>28039.385469999997</v>
      </c>
    </row>
    <row r="12" spans="1:10" ht="22.5" x14ac:dyDescent="0.25">
      <c r="A12" s="88" t="s">
        <v>24</v>
      </c>
      <c r="B12" s="89">
        <v>300020000</v>
      </c>
      <c r="C12" s="90" t="s">
        <v>3</v>
      </c>
      <c r="D12" s="90" t="s">
        <v>3</v>
      </c>
      <c r="E12" s="90" t="s">
        <v>3</v>
      </c>
      <c r="F12" s="91" t="s">
        <v>27</v>
      </c>
      <c r="G12" s="92">
        <f>SUM(G13:G14)</f>
        <v>0</v>
      </c>
      <c r="H12" s="92">
        <f>SUM(H13:H14)</f>
        <v>500.28</v>
      </c>
      <c r="I12" s="93">
        <f>SUM(I13:I14)</f>
        <v>0</v>
      </c>
      <c r="J12" s="94">
        <f t="shared" ref="J12:J18" si="0">SUM(G12:I12)</f>
        <v>500.28</v>
      </c>
    </row>
    <row r="13" spans="1:10" x14ac:dyDescent="0.25">
      <c r="A13" s="95"/>
      <c r="B13" s="96"/>
      <c r="C13" s="97">
        <v>6310</v>
      </c>
      <c r="D13" s="97">
        <v>5142</v>
      </c>
      <c r="E13" s="98" t="s">
        <v>14</v>
      </c>
      <c r="F13" s="99" t="s">
        <v>28</v>
      </c>
      <c r="G13" s="100">
        <v>0</v>
      </c>
      <c r="H13" s="100">
        <v>450.28</v>
      </c>
      <c r="I13" s="101">
        <v>0</v>
      </c>
      <c r="J13" s="102">
        <f t="shared" si="0"/>
        <v>450.28</v>
      </c>
    </row>
    <row r="14" spans="1:10" x14ac:dyDescent="0.25">
      <c r="A14" s="95"/>
      <c r="B14" s="96"/>
      <c r="C14" s="97">
        <v>6310</v>
      </c>
      <c r="D14" s="97">
        <v>5163</v>
      </c>
      <c r="E14" s="98" t="s">
        <v>14</v>
      </c>
      <c r="F14" s="99" t="s">
        <v>29</v>
      </c>
      <c r="G14" s="100">
        <v>0</v>
      </c>
      <c r="H14" s="100">
        <v>50</v>
      </c>
      <c r="I14" s="101">
        <v>0</v>
      </c>
      <c r="J14" s="102">
        <f t="shared" si="0"/>
        <v>50</v>
      </c>
    </row>
    <row r="15" spans="1:10" ht="22.5" x14ac:dyDescent="0.25">
      <c r="A15" s="88" t="s">
        <v>24</v>
      </c>
      <c r="B15" s="89">
        <v>300030000</v>
      </c>
      <c r="C15" s="90" t="s">
        <v>3</v>
      </c>
      <c r="D15" s="90" t="s">
        <v>3</v>
      </c>
      <c r="E15" s="90" t="s">
        <v>3</v>
      </c>
      <c r="F15" s="103" t="s">
        <v>30</v>
      </c>
      <c r="G15" s="92">
        <f t="shared" ref="G15:G17" si="1">SUM(G16)</f>
        <v>0</v>
      </c>
      <c r="H15" s="92">
        <v>1500</v>
      </c>
      <c r="I15" s="93">
        <f t="shared" ref="I15:I17" si="2">SUM(I16)</f>
        <v>0</v>
      </c>
      <c r="J15" s="94">
        <f t="shared" si="0"/>
        <v>1500</v>
      </c>
    </row>
    <row r="16" spans="1:10" x14ac:dyDescent="0.25">
      <c r="A16" s="95"/>
      <c r="B16" s="96"/>
      <c r="C16" s="97">
        <v>6409</v>
      </c>
      <c r="D16" s="97">
        <v>5901</v>
      </c>
      <c r="E16" s="98" t="s">
        <v>14</v>
      </c>
      <c r="F16" s="99" t="s">
        <v>26</v>
      </c>
      <c r="G16" s="100">
        <v>0</v>
      </c>
      <c r="H16" s="100">
        <v>1500</v>
      </c>
      <c r="I16" s="101">
        <v>0</v>
      </c>
      <c r="J16" s="102">
        <f t="shared" si="0"/>
        <v>1500</v>
      </c>
    </row>
    <row r="17" spans="1:10" x14ac:dyDescent="0.25">
      <c r="A17" s="88" t="s">
        <v>24</v>
      </c>
      <c r="B17" s="89">
        <v>300040000</v>
      </c>
      <c r="C17" s="104" t="s">
        <v>3</v>
      </c>
      <c r="D17" s="104" t="s">
        <v>3</v>
      </c>
      <c r="E17" s="90" t="s">
        <v>3</v>
      </c>
      <c r="F17" s="91" t="s">
        <v>31</v>
      </c>
      <c r="G17" s="92">
        <f t="shared" si="1"/>
        <v>0</v>
      </c>
      <c r="H17" s="92">
        <v>0</v>
      </c>
      <c r="I17" s="93">
        <f t="shared" si="2"/>
        <v>0</v>
      </c>
      <c r="J17" s="94">
        <f t="shared" si="0"/>
        <v>0</v>
      </c>
    </row>
    <row r="18" spans="1:10" ht="15.75" thickBot="1" x14ac:dyDescent="0.3">
      <c r="A18" s="105"/>
      <c r="B18" s="106"/>
      <c r="C18" s="107">
        <v>6409</v>
      </c>
      <c r="D18" s="107">
        <v>5901</v>
      </c>
      <c r="E18" s="108" t="s">
        <v>14</v>
      </c>
      <c r="F18" s="109" t="s">
        <v>26</v>
      </c>
      <c r="G18" s="110">
        <v>0</v>
      </c>
      <c r="H18" s="110">
        <v>0</v>
      </c>
      <c r="I18" s="111">
        <v>0</v>
      </c>
      <c r="J18" s="112">
        <f t="shared" si="0"/>
        <v>0</v>
      </c>
    </row>
  </sheetData>
  <mergeCells count="3">
    <mergeCell ref="A2:J2"/>
    <mergeCell ref="A4:J4"/>
    <mergeCell ref="A6:J6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Příjmy</vt:lpstr>
      <vt:lpstr>92303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Flecknova Vendulka</dc:creator>
  <cp:lastModifiedBy>Klima Jan</cp:lastModifiedBy>
  <cp:lastPrinted>2013-11-27T06:17:42Z</cp:lastPrinted>
  <dcterms:created xsi:type="dcterms:W3CDTF">2013-07-24T06:50:02Z</dcterms:created>
  <dcterms:modified xsi:type="dcterms:W3CDTF">2013-12-04T06:27:34Z</dcterms:modified>
</cp:coreProperties>
</file>