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2"/>
  </bookViews>
  <sheets>
    <sheet name="Bilance PaV" sheetId="5" r:id="rId1"/>
    <sheet name="91309" sheetId="4" r:id="rId2"/>
    <sheet name="91903" sheetId="6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H7" i="6" l="1"/>
  <c r="I7" i="6"/>
  <c r="J8" i="6"/>
  <c r="J9" i="6"/>
  <c r="J10" i="6"/>
  <c r="J11" i="6"/>
  <c r="J12" i="6"/>
  <c r="J13" i="6"/>
  <c r="J14" i="6"/>
  <c r="J15" i="6"/>
  <c r="J7" i="6" l="1"/>
  <c r="K13" i="4"/>
  <c r="I9" i="4"/>
  <c r="H9" i="4"/>
  <c r="J13" i="4"/>
  <c r="I13" i="4"/>
  <c r="H13" i="4"/>
  <c r="C5" i="5" l="1"/>
  <c r="C4" i="5" s="1"/>
  <c r="D5" i="5"/>
  <c r="D4" i="5" s="1"/>
  <c r="E5" i="5"/>
  <c r="C6" i="5"/>
  <c r="E6" i="5"/>
  <c r="C7" i="5"/>
  <c r="D7" i="5"/>
  <c r="E7" i="5" s="1"/>
  <c r="D9" i="5"/>
  <c r="D8" i="5" s="1"/>
  <c r="C10" i="5"/>
  <c r="C9" i="5" s="1"/>
  <c r="D10" i="5"/>
  <c r="E10" i="5"/>
  <c r="C11" i="5"/>
  <c r="E11" i="5"/>
  <c r="C12" i="5"/>
  <c r="E12" i="5"/>
  <c r="C13" i="5"/>
  <c r="E13" i="5"/>
  <c r="D14" i="5"/>
  <c r="C15" i="5"/>
  <c r="C14" i="5" s="1"/>
  <c r="E14" i="5" s="1"/>
  <c r="D15" i="5"/>
  <c r="E15" i="5"/>
  <c r="C16" i="5"/>
  <c r="E16" i="5"/>
  <c r="C17" i="5"/>
  <c r="E17" i="5"/>
  <c r="C20" i="5"/>
  <c r="E20" i="5"/>
  <c r="C21" i="5"/>
  <c r="E21" i="5"/>
  <c r="C22" i="5"/>
  <c r="E22" i="5"/>
  <c r="C23" i="5"/>
  <c r="D23" i="5"/>
  <c r="D19" i="5" s="1"/>
  <c r="C24" i="5"/>
  <c r="C19" i="5" s="1"/>
  <c r="D24" i="5"/>
  <c r="E24" i="5"/>
  <c r="C28" i="5"/>
  <c r="E28" i="5" s="1"/>
  <c r="C29" i="5"/>
  <c r="E29" i="5" s="1"/>
  <c r="C30" i="5"/>
  <c r="E30" i="5" s="1"/>
  <c r="C31" i="5"/>
  <c r="E31" i="5" s="1"/>
  <c r="C32" i="5"/>
  <c r="E32" i="5" s="1"/>
  <c r="C33" i="5"/>
  <c r="E33" i="5" s="1"/>
  <c r="C34" i="5"/>
  <c r="E34" i="5" s="1"/>
  <c r="C35" i="5"/>
  <c r="E35" i="5" s="1"/>
  <c r="C36" i="5"/>
  <c r="D36" i="5"/>
  <c r="E36" i="5"/>
  <c r="C37" i="5"/>
  <c r="E37" i="5"/>
  <c r="C38" i="5"/>
  <c r="E38" i="5"/>
  <c r="C39" i="5"/>
  <c r="D39" i="5"/>
  <c r="E39" i="5" s="1"/>
  <c r="C40" i="5"/>
  <c r="E40" i="5" s="1"/>
  <c r="C41" i="5"/>
  <c r="E41" i="5" s="1"/>
  <c r="C42" i="5"/>
  <c r="D42" i="5"/>
  <c r="E42" i="5"/>
  <c r="C43" i="5"/>
  <c r="D43" i="5"/>
  <c r="E43" i="5" s="1"/>
  <c r="C44" i="5"/>
  <c r="D44" i="5"/>
  <c r="E44" i="5"/>
  <c r="C45" i="5"/>
  <c r="D45" i="5"/>
  <c r="E45" i="5" s="1"/>
  <c r="C46" i="5"/>
  <c r="D46" i="5"/>
  <c r="E46" i="5"/>
  <c r="D47" i="5"/>
  <c r="E47" i="5" l="1"/>
  <c r="E9" i="5"/>
  <c r="C8" i="5"/>
  <c r="E8" i="5" s="1"/>
  <c r="E4" i="5"/>
  <c r="C18" i="5"/>
  <c r="E18" i="5" s="1"/>
  <c r="E19" i="5"/>
  <c r="D18" i="5"/>
  <c r="D25" i="5" s="1"/>
  <c r="C47" i="5"/>
  <c r="E23" i="5"/>
  <c r="I10" i="4"/>
  <c r="C25" i="5" l="1"/>
  <c r="E25" i="5" s="1"/>
  <c r="H14" i="4"/>
  <c r="H10" i="4"/>
  <c r="H8" i="4"/>
  <c r="K16" i="4" l="1"/>
  <c r="K15" i="4"/>
  <c r="K14" i="4" s="1"/>
  <c r="J14" i="4"/>
  <c r="I14" i="4"/>
  <c r="J10" i="4" l="1"/>
  <c r="K11" i="4"/>
  <c r="K12" i="4"/>
  <c r="J9" i="4" l="1"/>
  <c r="J8" i="4" s="1"/>
  <c r="I8" i="4"/>
  <c r="K10" i="4"/>
  <c r="K9" i="4" s="1"/>
  <c r="K8" i="4" s="1"/>
</calcChain>
</file>

<file path=xl/sharedStrings.xml><?xml version="1.0" encoding="utf-8"?>
<sst xmlns="http://schemas.openxmlformats.org/spreadsheetml/2006/main" count="169" uniqueCount="118">
  <si>
    <t>pol.</t>
  </si>
  <si>
    <t>SU</t>
  </si>
  <si>
    <t>x</t>
  </si>
  <si>
    <t>§</t>
  </si>
  <si>
    <t>uk.</t>
  </si>
  <si>
    <t>tis.Kč</t>
  </si>
  <si>
    <t>DU</t>
  </si>
  <si>
    <t>Zdravotnická záchranná služba Libereckého kraje</t>
  </si>
  <si>
    <t>1910</t>
  </si>
  <si>
    <t>Provozní příspěvky PO v resortu celkem</t>
  </si>
  <si>
    <t>SR 2013</t>
  </si>
  <si>
    <t>P Ř Í S P Ě V K O V É  O R G A N I Z A C E</t>
  </si>
  <si>
    <t>ORG</t>
  </si>
  <si>
    <t>91309 - Příspěvkové organizace</t>
  </si>
  <si>
    <t>Odbor zdravotnictví</t>
  </si>
  <si>
    <t xml:space="preserve">na provoz                  </t>
  </si>
  <si>
    <t>na odpisy ve vlastnictví kraje</t>
  </si>
  <si>
    <t>v tom</t>
  </si>
  <si>
    <t>provozní příspěvek celkem</t>
  </si>
  <si>
    <t>91309 - OZ</t>
  </si>
  <si>
    <t>1907</t>
  </si>
  <si>
    <t>Léčebna respiračních nemocí Cvikov</t>
  </si>
  <si>
    <t>UR II 2013</t>
  </si>
  <si>
    <t>Příloha č. 1 k ZR-RO 347/13</t>
  </si>
  <si>
    <t>ZR-RO 347/13</t>
  </si>
  <si>
    <t>změna č. 3</t>
  </si>
  <si>
    <t>UR III 2013</t>
  </si>
  <si>
    <t xml:space="preserve">V ý d a je   c e l k e m </t>
  </si>
  <si>
    <t>5-6xxx</t>
  </si>
  <si>
    <t>Kap.936-fond kulturního dědictví</t>
  </si>
  <si>
    <t>Kap.935-grantový fond</t>
  </si>
  <si>
    <t xml:space="preserve">Kap.934-lesnický fond </t>
  </si>
  <si>
    <t>Kap.933-fond požární ochrany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</si>
  <si>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</si>
  <si>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</si>
  <si>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</si>
  <si>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</si>
  <si>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</si>
  <si>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</si>
  <si>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</si>
  <si>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</si>
  <si>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</si>
  <si>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</si>
  <si>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Kap.919-VPS</t>
  </si>
  <si>
    <t>Kap.916-úč.neinv.dot.-škol.</t>
  </si>
  <si>
    <t>Kap 915-energie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</si>
  <si>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</si>
  <si>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</si>
  <si>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</si>
  <si>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</si>
  <si>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</si>
  <si>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ZR-RO č.347/13</t>
  </si>
  <si>
    <t>upravený rozpočet I.</t>
  </si>
  <si>
    <t xml:space="preserve">     ukazatel</t>
  </si>
  <si>
    <t>v tis. Kč</t>
  </si>
  <si>
    <t>Výdajová část rozpočtu LK 2013</t>
  </si>
  <si>
    <t xml:space="preserve">Z d r o j e  L K   c e l k e m </t>
  </si>
  <si>
    <t>5. uhrazené splátky dlouhod.půjč.</t>
  </si>
  <si>
    <t>4. úvěr</t>
  </si>
  <si>
    <t>8115</t>
  </si>
  <si>
    <t>3. Zapojení výsl. hosp.2012</t>
  </si>
  <si>
    <t>2. Zapojení  zvl.účtů z r. 2012</t>
  </si>
  <si>
    <t>1. Zapojení fondů z r. 2012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</si>
  <si>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</si>
  <si>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</si>
  <si>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</si>
  <si>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</si>
  <si>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</si>
  <si>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</si>
  <si>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</si>
  <si>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</si>
  <si>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</si>
  <si>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</si>
  <si>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</si>
  <si>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</si>
  <si>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 xml:space="preserve">   resort. úč.neinv.dotace</t>
  </si>
  <si>
    <t>4112</t>
  </si>
  <si>
    <t xml:space="preserve">   zákon o st.rozpočtu</t>
  </si>
  <si>
    <t>411x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</si>
  <si>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</si>
  <si>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</si>
  <si>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</si>
  <si>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</si>
  <si>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</si>
  <si>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</si>
  <si>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</si>
  <si>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</si>
  <si>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</si>
  <si>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</si>
  <si>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</si>
  <si>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</si>
  <si>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</si>
  <si>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2013</t>
  </si>
  <si>
    <t>fin.rezerva Dotačního fondu LK ve správě OZ</t>
  </si>
  <si>
    <t>0000</t>
  </si>
  <si>
    <t>03919</t>
  </si>
  <si>
    <t>fin.rezerva Dotačního fondu LK ve správě OŠMTS</t>
  </si>
  <si>
    <t>03914</t>
  </si>
  <si>
    <t>fin.rezerva Dotačního fondu LK ve správě ORREP</t>
  </si>
  <si>
    <t>031913</t>
  </si>
  <si>
    <t>fin.rezerva na krytí výdajů souvis.s řeš.kriz.situací</t>
  </si>
  <si>
    <t>031911</t>
  </si>
  <si>
    <t>fin. rezerva na krytí výdajů vybraných pen.fondů LK</t>
  </si>
  <si>
    <t>031910</t>
  </si>
  <si>
    <t>fin. rez. na řešení věcných fin.a org.opatření org.LK</t>
  </si>
  <si>
    <t>031909</t>
  </si>
  <si>
    <t>finanční rezerva na řešení výkonnosti krajských PO</t>
  </si>
  <si>
    <t>031908</t>
  </si>
  <si>
    <t>rozpočtová finanční rezerva kraje na rok 2013</t>
  </si>
  <si>
    <t>031900</t>
  </si>
  <si>
    <t>Běžné (neinvestiční) výdaje resortu celkem</t>
  </si>
  <si>
    <t>UR 2013</t>
  </si>
  <si>
    <t>změna</t>
  </si>
  <si>
    <t>V Š E O B E C N Á    P O K L A D N Í    S P R Á V A</t>
  </si>
  <si>
    <t>č.a.</t>
  </si>
  <si>
    <t>91903 - Všeobecná pokladní správa</t>
  </si>
  <si>
    <t>Ekonomický odbor</t>
  </si>
  <si>
    <t>91903 -Pokladní správa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</si>
</sst>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i/>
      <sz val="8"/>
      <name val="Arial"/>
      <charset val="238"/>
    </font>
    <font>
      <i/>
      <sz val="8"/>
      <color indexed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name val="Arial CE"/>
      <charset val="238"/>
    </font>
    <font>
      <sz val="8"/>
      <color indexed="62"/>
      <name val="Arial"/>
      <family val="2"/>
      <charset val="238"/>
    </font>
    <font>
      <b/>
      <sz val="10"/>
      <color indexed="18"/>
      <name val="Arial"/>
      <charset val="238"/>
    </font>
    <font>
      <b/>
      <sz val="8"/>
      <name val="Arial"/>
      <family val="2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32" applyNumberFormat="0" applyFill="0" applyAlignment="0" applyProtection="0"/>
    <xf numFmtId="0" fontId="22" fillId="3" borderId="0" applyNumberFormat="0" applyBorder="0" applyAlignment="0" applyProtection="0"/>
    <xf numFmtId="0" fontId="23" fillId="16" borderId="33" applyNumberFormat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6" fillId="0" borderId="0"/>
    <xf numFmtId="0" fontId="2" fillId="0" borderId="0"/>
    <xf numFmtId="0" fontId="1" fillId="0" borderId="0"/>
    <xf numFmtId="0" fontId="19" fillId="18" borderId="37" applyNumberFormat="0" applyFont="0" applyAlignment="0" applyProtection="0"/>
    <xf numFmtId="0" fontId="29" fillId="0" borderId="38" applyNumberFormat="0" applyFill="0" applyAlignment="0" applyProtection="0"/>
    <xf numFmtId="0" fontId="30" fillId="19" borderId="0">
      <alignment horizontal="left" vertical="center"/>
    </xf>
    <xf numFmtId="0" fontId="31" fillId="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7" borderId="39" applyNumberFormat="0" applyAlignment="0" applyProtection="0"/>
    <xf numFmtId="0" fontId="34" fillId="20" borderId="39" applyNumberFormat="0" applyAlignment="0" applyProtection="0"/>
    <xf numFmtId="0" fontId="35" fillId="20" borderId="40" applyNumberFormat="0" applyAlignment="0" applyProtection="0"/>
    <xf numFmtId="0" fontId="36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4" borderId="0" applyNumberFormat="0" applyBorder="0" applyAlignment="0" applyProtection="0"/>
    <xf numFmtId="43" fontId="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/>
    <xf numFmtId="4" fontId="2" fillId="0" borderId="0" xfId="1" applyNumberFormat="1"/>
    <xf numFmtId="0" fontId="2" fillId="0" borderId="0" xfId="1" applyBorder="1"/>
    <xf numFmtId="0" fontId="16" fillId="0" borderId="0" xfId="1" applyFont="1"/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2"/>
    <xf numFmtId="0" fontId="11" fillId="0" borderId="13" xfId="3" applyFont="1" applyBorder="1" applyAlignment="1">
      <alignment horizontal="left"/>
    </xf>
    <xf numFmtId="0" fontId="12" fillId="0" borderId="15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2" fillId="0" borderId="26" xfId="1" applyBorder="1"/>
    <xf numFmtId="0" fontId="17" fillId="0" borderId="11" xfId="1" applyFont="1" applyFill="1" applyBorder="1" applyAlignment="1">
      <alignment horizontal="center"/>
    </xf>
    <xf numFmtId="0" fontId="17" fillId="0" borderId="10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left"/>
    </xf>
    <xf numFmtId="4" fontId="17" fillId="0" borderId="10" xfId="1" applyNumberFormat="1" applyFont="1" applyFill="1" applyBorder="1" applyProtection="1">
      <protection locked="0"/>
    </xf>
    <xf numFmtId="4" fontId="17" fillId="0" borderId="17" xfId="1" applyNumberFormat="1" applyFont="1" applyFill="1" applyBorder="1" applyProtection="1">
      <protection locked="0"/>
    </xf>
    <xf numFmtId="0" fontId="4" fillId="0" borderId="8" xfId="1" applyFont="1" applyBorder="1" applyAlignment="1">
      <alignment horizontal="center"/>
    </xf>
    <xf numFmtId="4" fontId="4" fillId="0" borderId="10" xfId="1" applyNumberFormat="1" applyFont="1" applyBorder="1" applyAlignment="1" applyProtection="1">
      <protection locked="0"/>
    </xf>
    <xf numFmtId="4" fontId="4" fillId="0" borderId="9" xfId="1" applyNumberFormat="1" applyFont="1" applyBorder="1" applyAlignment="1" applyProtection="1">
      <protection locked="0"/>
    </xf>
    <xf numFmtId="4" fontId="3" fillId="0" borderId="1" xfId="1" applyNumberFormat="1" applyFont="1" applyBorder="1" applyAlignment="1" applyProtection="1">
      <protection locked="0"/>
    </xf>
    <xf numFmtId="4" fontId="3" fillId="0" borderId="2" xfId="1" applyNumberFormat="1" applyFont="1" applyBorder="1" applyAlignment="1" applyProtection="1">
      <protection locked="0"/>
    </xf>
    <xf numFmtId="4" fontId="12" fillId="0" borderId="1" xfId="1" applyNumberFormat="1" applyFont="1" applyFill="1" applyBorder="1" applyAlignment="1" applyProtection="1">
      <protection locked="0"/>
    </xf>
    <xf numFmtId="4" fontId="11" fillId="0" borderId="1" xfId="2" applyNumberFormat="1" applyFont="1" applyBorder="1" applyAlignment="1" applyProtection="1">
      <protection locked="0"/>
    </xf>
    <xf numFmtId="4" fontId="9" fillId="0" borderId="2" xfId="1" applyNumberFormat="1" applyFont="1" applyBorder="1" applyAlignment="1" applyProtection="1">
      <protection locked="0"/>
    </xf>
    <xf numFmtId="4" fontId="10" fillId="0" borderId="13" xfId="1" applyNumberFormat="1" applyFont="1" applyFill="1" applyBorder="1" applyAlignment="1" applyProtection="1">
      <protection locked="0"/>
    </xf>
    <xf numFmtId="4" fontId="9" fillId="0" borderId="13" xfId="1" applyNumberFormat="1" applyFont="1" applyBorder="1" applyAlignment="1" applyProtection="1">
      <protection locked="0"/>
    </xf>
    <xf numFmtId="4" fontId="9" fillId="0" borderId="12" xfId="1" applyNumberFormat="1" applyFont="1" applyBorder="1" applyAlignment="1" applyProtection="1">
      <protection locked="0"/>
    </xf>
    <xf numFmtId="4" fontId="4" fillId="0" borderId="17" xfId="1" applyNumberFormat="1" applyFont="1" applyBorder="1" applyAlignment="1" applyProtection="1">
      <protection locked="0"/>
    </xf>
    <xf numFmtId="4" fontId="14" fillId="0" borderId="1" xfId="2" applyNumberFormat="1" applyFont="1" applyBorder="1" applyAlignment="1" applyProtection="1">
      <protection locked="0"/>
    </xf>
    <xf numFmtId="2" fontId="4" fillId="0" borderId="10" xfId="1" applyNumberFormat="1" applyFont="1" applyBorder="1" applyAlignment="1">
      <alignment horizontal="center"/>
    </xf>
    <xf numFmtId="2" fontId="4" fillId="0" borderId="19" xfId="1" applyNumberFormat="1" applyFont="1" applyBorder="1" applyAlignment="1">
      <alignment horizontal="center"/>
    </xf>
    <xf numFmtId="2" fontId="8" fillId="0" borderId="4" xfId="3" applyNumberFormat="1" applyFont="1" applyFill="1" applyBorder="1" applyAlignment="1">
      <alignment horizontal="left"/>
    </xf>
    <xf numFmtId="1" fontId="3" fillId="0" borderId="1" xfId="1" applyNumberFormat="1" applyFont="1" applyBorder="1" applyAlignment="1">
      <alignment horizontal="center"/>
    </xf>
    <xf numFmtId="1" fontId="3" fillId="0" borderId="21" xfId="1" applyNumberFormat="1" applyFont="1" applyBorder="1" applyAlignment="1">
      <alignment horizontal="center"/>
    </xf>
    <xf numFmtId="2" fontId="14" fillId="0" borderId="1" xfId="3" applyNumberFormat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2" fontId="12" fillId="0" borderId="21" xfId="1" applyNumberFormat="1" applyFont="1" applyFill="1" applyBorder="1" applyAlignment="1">
      <alignment horizontal="center"/>
    </xf>
    <xf numFmtId="2" fontId="11" fillId="0" borderId="1" xfId="3" applyNumberFormat="1" applyFont="1" applyFill="1" applyBorder="1" applyAlignment="1">
      <alignment horizontal="left"/>
    </xf>
    <xf numFmtId="4" fontId="37" fillId="0" borderId="41" xfId="0" applyNumberFormat="1" applyFont="1" applyBorder="1" applyAlignment="1">
      <alignment horizontal="right" vertical="center" wrapText="1"/>
    </xf>
    <xf numFmtId="4" fontId="37" fillId="0" borderId="5" xfId="0" applyNumberFormat="1" applyFont="1" applyBorder="1" applyAlignment="1">
      <alignment horizontal="right" vertical="center" wrapText="1"/>
    </xf>
    <xf numFmtId="0" fontId="37" fillId="0" borderId="5" xfId="0" applyFont="1" applyBorder="1" applyAlignment="1">
      <alignment horizontal="right" vertical="center" wrapText="1"/>
    </xf>
    <xf numFmtId="0" fontId="37" fillId="0" borderId="42" xfId="0" applyFont="1" applyBorder="1" applyAlignment="1">
      <alignment horizontal="left" vertical="center" wrapText="1"/>
    </xf>
    <xf numFmtId="4" fontId="38" fillId="0" borderId="43" xfId="0" applyNumberFormat="1" applyFont="1" applyBorder="1" applyAlignment="1">
      <alignment horizontal="right" vertical="center" wrapText="1"/>
    </xf>
    <xf numFmtId="4" fontId="38" fillId="0" borderId="44" xfId="0" applyNumberFormat="1" applyFont="1" applyBorder="1" applyAlignment="1">
      <alignment horizontal="right" vertical="center" wrapText="1"/>
    </xf>
    <xf numFmtId="4" fontId="38" fillId="0" borderId="4" xfId="0" applyNumberFormat="1" applyFont="1" applyBorder="1" applyAlignment="1">
      <alignment horizontal="right" vertical="center" wrapText="1"/>
    </xf>
    <xf numFmtId="0" fontId="38" fillId="0" borderId="4" xfId="0" applyFont="1" applyBorder="1" applyAlignment="1">
      <alignment horizontal="right" vertical="center" wrapText="1"/>
    </xf>
    <xf numFmtId="0" fontId="38" fillId="0" borderId="3" xfId="0" applyFont="1" applyBorder="1" applyAlignment="1">
      <alignment horizontal="left" vertical="center" wrapText="1"/>
    </xf>
    <xf numFmtId="4" fontId="38" fillId="0" borderId="45" xfId="0" applyNumberFormat="1" applyFont="1" applyBorder="1" applyAlignment="1">
      <alignment horizontal="right" vertical="center" wrapText="1"/>
    </xf>
    <xf numFmtId="4" fontId="38" fillId="0" borderId="46" xfId="0" applyNumberFormat="1" applyFont="1" applyBorder="1" applyAlignment="1">
      <alignment horizontal="right" vertical="center" wrapText="1"/>
    </xf>
    <xf numFmtId="4" fontId="38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right" vertical="center" wrapText="1"/>
    </xf>
    <xf numFmtId="0" fontId="38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right" vertical="center" wrapText="1"/>
    </xf>
    <xf numFmtId="0" fontId="38" fillId="0" borderId="48" xfId="0" applyFont="1" applyBorder="1" applyAlignment="1">
      <alignment horizontal="left" vertical="center" wrapText="1"/>
    </xf>
    <xf numFmtId="0" fontId="39" fillId="25" borderId="41" xfId="0" applyFont="1" applyFill="1" applyBorder="1" applyAlignment="1">
      <alignment horizontal="center" vertical="center" wrapText="1"/>
    </xf>
    <xf numFmtId="0" fontId="39" fillId="25" borderId="5" xfId="0" applyFont="1" applyFill="1" applyBorder="1" applyAlignment="1">
      <alignment horizontal="center" vertical="center" wrapText="1"/>
    </xf>
    <xf numFmtId="0" fontId="39" fillId="25" borderId="42" xfId="0" applyFont="1" applyFill="1" applyBorder="1" applyAlignment="1">
      <alignment horizontal="center" vertical="center" wrapText="1"/>
    </xf>
    <xf numFmtId="164" fontId="40" fillId="0" borderId="49" xfId="0" applyNumberFormat="1" applyFont="1" applyFill="1" applyBorder="1" applyAlignment="1">
      <alignment horizontal="right"/>
    </xf>
    <xf numFmtId="0" fontId="40" fillId="0" borderId="0" xfId="0" applyFont="1" applyFill="1" applyBorder="1"/>
    <xf numFmtId="0" fontId="37" fillId="0" borderId="42" xfId="0" applyFont="1" applyBorder="1" applyAlignment="1">
      <alignment vertical="center" wrapText="1"/>
    </xf>
    <xf numFmtId="4" fontId="38" fillId="0" borderId="50" xfId="0" applyNumberFormat="1" applyFont="1" applyBorder="1" applyAlignment="1">
      <alignment horizontal="right" vertical="center" wrapText="1"/>
    </xf>
    <xf numFmtId="0" fontId="38" fillId="0" borderId="3" xfId="0" applyFont="1" applyBorder="1" applyAlignment="1">
      <alignment vertical="center" wrapText="1"/>
    </xf>
    <xf numFmtId="4" fontId="38" fillId="0" borderId="2" xfId="0" applyNumberFormat="1" applyFont="1" applyBorder="1" applyAlignment="1">
      <alignment horizontal="right" vertical="center" wrapText="1"/>
    </xf>
    <xf numFmtId="0" fontId="38" fillId="0" borderId="47" xfId="0" applyFont="1" applyBorder="1" applyAlignment="1">
      <alignment vertical="center" wrapText="1"/>
    </xf>
    <xf numFmtId="4" fontId="37" fillId="0" borderId="2" xfId="0" applyNumberFormat="1" applyFont="1" applyBorder="1" applyAlignment="1">
      <alignment horizontal="right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right" vertical="center" wrapText="1"/>
    </xf>
    <xf numFmtId="0" fontId="37" fillId="0" borderId="47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/>
    </xf>
    <xf numFmtId="4" fontId="0" fillId="0" borderId="0" xfId="0" applyNumberFormat="1"/>
    <xf numFmtId="4" fontId="38" fillId="0" borderId="1" xfId="0" applyNumberFormat="1" applyFont="1" applyBorder="1" applyAlignment="1">
      <alignment vertical="center"/>
    </xf>
    <xf numFmtId="4" fontId="37" fillId="0" borderId="45" xfId="0" applyNumberFormat="1" applyFont="1" applyBorder="1" applyAlignment="1">
      <alignment horizontal="right" vertical="center" wrapText="1"/>
    </xf>
    <xf numFmtId="4" fontId="37" fillId="0" borderId="46" xfId="0" applyNumberFormat="1" applyFont="1" applyBorder="1" applyAlignment="1">
      <alignment horizontal="right" vertical="center" wrapText="1"/>
    </xf>
    <xf numFmtId="0" fontId="37" fillId="0" borderId="46" xfId="0" applyFont="1" applyBorder="1" applyAlignment="1">
      <alignment horizontal="right" vertical="center" wrapText="1"/>
    </xf>
    <xf numFmtId="0" fontId="37" fillId="0" borderId="48" xfId="0" applyFont="1" applyBorder="1" applyAlignment="1">
      <alignment vertical="center" wrapText="1"/>
    </xf>
    <xf numFmtId="0" fontId="40" fillId="0" borderId="0" xfId="0" applyFont="1" applyFill="1" applyAlignment="1">
      <alignment horizontal="right"/>
    </xf>
    <xf numFmtId="0" fontId="40" fillId="0" borderId="0" xfId="0" applyFont="1" applyFill="1"/>
    <xf numFmtId="4" fontId="3" fillId="0" borderId="51" xfId="1" applyNumberFormat="1" applyFont="1" applyFill="1" applyBorder="1"/>
    <xf numFmtId="4" fontId="3" fillId="0" borderId="52" xfId="1" applyNumberFormat="1" applyFont="1" applyFill="1" applyBorder="1"/>
    <xf numFmtId="4" fontId="3" fillId="0" borderId="52" xfId="52" applyNumberFormat="1" applyFont="1" applyFill="1" applyBorder="1" applyAlignment="1">
      <alignment horizontal="right"/>
    </xf>
    <xf numFmtId="0" fontId="3" fillId="0" borderId="52" xfId="1" applyFont="1" applyFill="1" applyBorder="1"/>
    <xf numFmtId="0" fontId="3" fillId="0" borderId="52" xfId="1" applyFont="1" applyFill="1" applyBorder="1" applyAlignment="1">
      <alignment horizontal="center"/>
    </xf>
    <xf numFmtId="49" fontId="3" fillId="0" borderId="52" xfId="1" applyNumberFormat="1" applyFont="1" applyFill="1" applyBorder="1" applyAlignment="1">
      <alignment horizontal="center"/>
    </xf>
    <xf numFmtId="0" fontId="3" fillId="0" borderId="53" xfId="1" applyFont="1" applyFill="1" applyBorder="1" applyAlignment="1">
      <alignment horizontal="center"/>
    </xf>
    <xf numFmtId="4" fontId="3" fillId="0" borderId="2" xfId="1" applyNumberFormat="1" applyFont="1" applyFill="1" applyBorder="1"/>
    <xf numFmtId="4" fontId="3" fillId="0" borderId="1" xfId="1" applyNumberFormat="1" applyFont="1" applyFill="1" applyBorder="1"/>
    <xf numFmtId="4" fontId="3" fillId="0" borderId="1" xfId="52" applyNumberFormat="1" applyFont="1" applyFill="1" applyBorder="1" applyAlignment="1">
      <alignment horizontal="right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center"/>
    </xf>
    <xf numFmtId="0" fontId="3" fillId="0" borderId="47" xfId="1" applyFont="1" applyFill="1" applyBorder="1" applyAlignment="1">
      <alignment horizontal="center"/>
    </xf>
    <xf numFmtId="4" fontId="4" fillId="0" borderId="2" xfId="1" applyNumberFormat="1" applyFont="1" applyFill="1" applyBorder="1"/>
    <xf numFmtId="4" fontId="4" fillId="0" borderId="1" xfId="1" applyNumberFormat="1" applyFont="1" applyFill="1" applyBorder="1"/>
    <xf numFmtId="4" fontId="4" fillId="0" borderId="1" xfId="52" applyNumberFormat="1" applyFont="1" applyFill="1" applyBorder="1" applyAlignment="1">
      <alignment horizontal="right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4" fontId="3" fillId="0" borderId="9" xfId="1" applyNumberFormat="1" applyFont="1" applyFill="1" applyBorder="1"/>
    <xf numFmtId="4" fontId="3" fillId="0" borderId="54" xfId="1" applyNumberFormat="1" applyFont="1" applyFill="1" applyBorder="1"/>
    <xf numFmtId="4" fontId="3" fillId="0" borderId="54" xfId="52" applyNumberFormat="1" applyFont="1" applyFill="1" applyBorder="1" applyAlignment="1">
      <alignment horizontal="right"/>
    </xf>
    <xf numFmtId="0" fontId="3" fillId="0" borderId="54" xfId="1" applyFont="1" applyFill="1" applyBorder="1"/>
    <xf numFmtId="0" fontId="3" fillId="0" borderId="54" xfId="1" applyFont="1" applyFill="1" applyBorder="1" applyAlignment="1">
      <alignment horizontal="center"/>
    </xf>
    <xf numFmtId="49" fontId="3" fillId="0" borderId="54" xfId="1" applyNumberFormat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4" fontId="4" fillId="0" borderId="17" xfId="1" applyNumberFormat="1" applyFont="1" applyFill="1" applyBorder="1"/>
    <xf numFmtId="4" fontId="4" fillId="0" borderId="10" xfId="1" applyNumberFormat="1" applyFont="1" applyFill="1" applyBorder="1"/>
    <xf numFmtId="0" fontId="4" fillId="0" borderId="10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4" fontId="42" fillId="0" borderId="0" xfId="1" applyNumberFormat="1" applyFont="1" applyAlignment="1">
      <alignment horizontal="center"/>
    </xf>
    <xf numFmtId="0" fontId="4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41" fillId="25" borderId="49" xfId="0" applyFont="1" applyFill="1" applyBorder="1" applyAlignment="1">
      <alignment horizontal="center"/>
    </xf>
    <xf numFmtId="0" fontId="0" fillId="0" borderId="0" xfId="0" applyAlignment="1">
      <alignment horizontal="right"/>
    </xf>
    <xf numFmtId="49" fontId="4" fillId="0" borderId="23" xfId="1" applyNumberFormat="1" applyFont="1" applyBorder="1" applyAlignment="1">
      <alignment horizontal="center"/>
    </xf>
    <xf numFmtId="49" fontId="4" fillId="0" borderId="22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27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49" fontId="13" fillId="0" borderId="28" xfId="1" applyNumberFormat="1" applyFont="1" applyBorder="1" applyAlignment="1">
      <alignment horizontal="center"/>
    </xf>
    <xf numFmtId="49" fontId="13" fillId="0" borderId="29" xfId="1" applyNumberFormat="1" applyFont="1" applyBorder="1" applyAlignment="1">
      <alignment horizontal="center"/>
    </xf>
    <xf numFmtId="49" fontId="13" fillId="0" borderId="30" xfId="1" applyNumberFormat="1" applyFont="1" applyBorder="1" applyAlignment="1">
      <alignment horizontal="center"/>
    </xf>
    <xf numFmtId="49" fontId="13" fillId="0" borderId="31" xfId="1" applyNumberFormat="1" applyFont="1" applyBorder="1" applyAlignment="1">
      <alignment horizontal="center"/>
    </xf>
    <xf numFmtId="49" fontId="13" fillId="0" borderId="15" xfId="1" applyNumberFormat="1" applyFont="1" applyBorder="1" applyAlignment="1">
      <alignment horizontal="center"/>
    </xf>
    <xf numFmtId="49" fontId="13" fillId="0" borderId="14" xfId="1" applyNumberFormat="1" applyFont="1" applyBorder="1" applyAlignment="1">
      <alignment horizontal="center"/>
    </xf>
    <xf numFmtId="49" fontId="8" fillId="0" borderId="20" xfId="2" applyNumberFormat="1" applyFont="1" applyBorder="1" applyAlignment="1">
      <alignment horizontal="center" vertical="center" textRotation="90"/>
    </xf>
    <xf numFmtId="49" fontId="8" fillId="0" borderId="7" xfId="2" applyNumberFormat="1" applyFont="1" applyBorder="1" applyAlignment="1">
      <alignment horizontal="center" vertical="center" textRotation="90"/>
    </xf>
    <xf numFmtId="49" fontId="8" fillId="0" borderId="6" xfId="2" applyNumberFormat="1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5" fillId="0" borderId="0" xfId="0" applyFont="1" applyFill="1" applyAlignment="1">
      <alignment horizontal="center"/>
    </xf>
    <xf numFmtId="0" fontId="17" fillId="0" borderId="25" xfId="1" applyFont="1" applyFill="1" applyBorder="1" applyAlignment="1">
      <alignment horizontal="center"/>
    </xf>
    <xf numFmtId="0" fontId="17" fillId="0" borderId="24" xfId="1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4" fontId="6" fillId="0" borderId="0" xfId="1" applyNumberFormat="1" applyFont="1" applyAlignment="1">
      <alignment horizontal="right"/>
    </xf>
    <xf numFmtId="4" fontId="2" fillId="0" borderId="0" xfId="1" applyNumberFormat="1" applyAlignment="1">
      <alignment horizontal="right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0" xfId="1" applyNumberFormat="1" applyFont="1" applyFill="1" applyBorder="1" applyAlignment="1">
      <alignment horizontal="center" vertical="center"/>
    </xf>
    <xf numFmtId="4" fontId="4" fillId="0" borderId="13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/>
    <xf numFmtId="0" fontId="4" fillId="0" borderId="20" xfId="1" applyFont="1" applyFill="1" applyBorder="1" applyAlignment="1">
      <alignment horizontal="center" vertical="center" textRotation="90" wrapText="1"/>
    </xf>
    <xf numFmtId="0" fontId="4" fillId="0" borderId="7" xfId="1" applyFont="1" applyFill="1" applyBorder="1" applyAlignment="1">
      <alignment horizontal="center" vertical="center" textRotation="90" wrapText="1"/>
    </xf>
    <xf numFmtId="0" fontId="4" fillId="0" borderId="6" xfId="1" applyFont="1" applyFill="1" applyBorder="1" applyAlignment="1">
      <alignment horizontal="center" vertical="center" textRotation="90" wrapText="1"/>
    </xf>
    <xf numFmtId="0" fontId="3" fillId="0" borderId="10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</cellXfs>
  <cellStyles count="53">
    <cellStyle name="20 % – Zvýraznění1 2" xfId="7"/>
    <cellStyle name="20 % – Zvýraznění2 2" xfId="8"/>
    <cellStyle name="20 % – Zvýraznění3 2" xfId="9"/>
    <cellStyle name="20 % – Zvýraznění4 2" xfId="10"/>
    <cellStyle name="20 % – Zvýraznění5 2" xfId="11"/>
    <cellStyle name="20 % – Zvýraznění6 2" xfId="12"/>
    <cellStyle name="40 % – Zvýraznění1 2" xfId="13"/>
    <cellStyle name="40 % – Zvýraznění2 2" xfId="14"/>
    <cellStyle name="40 % – Zvýraznění3 2" xfId="15"/>
    <cellStyle name="40 % – Zvýraznění4 2" xfId="16"/>
    <cellStyle name="40 % – Zvýraznění5 2" xfId="17"/>
    <cellStyle name="40 % – Zvýraznění6 2" xfId="18"/>
    <cellStyle name="60 % – Zvýraznění1 2" xfId="19"/>
    <cellStyle name="60 % – Zvýraznění2 2" xfId="20"/>
    <cellStyle name="60 % – Zvýraznění3 2" xfId="21"/>
    <cellStyle name="60 % – Zvýraznění4 2" xfId="22"/>
    <cellStyle name="60 % – Zvýraznění5 2" xfId="23"/>
    <cellStyle name="60 % – Zvýraznění6 2" xfId="24"/>
    <cellStyle name="Celkem 2" xfId="25"/>
    <cellStyle name="Čárka" xfId="52" builtinId="3"/>
    <cellStyle name="čárky 2" xfId="4"/>
    <cellStyle name="čárky 3" xfId="5"/>
    <cellStyle name="Chybně 2" xfId="26"/>
    <cellStyle name="Kontrolní buňka 2" xfId="27"/>
    <cellStyle name="Nadpis 1 2" xfId="28"/>
    <cellStyle name="Nadpis 2 2" xfId="29"/>
    <cellStyle name="Nadpis 3 2" xfId="30"/>
    <cellStyle name="Nadpis 4 2" xfId="31"/>
    <cellStyle name="Název 2" xfId="32"/>
    <cellStyle name="Neutrální 2" xfId="33"/>
    <cellStyle name="Normální" xfId="0" builtinId="0"/>
    <cellStyle name="normální 2" xfId="6"/>
    <cellStyle name="Normální 3" xfId="34"/>
    <cellStyle name="Normální 3 2" xfId="35"/>
    <cellStyle name="Normální 4" xfId="36"/>
    <cellStyle name="normální_2. Rozpočet 2007 - tabulky" xfId="2"/>
    <cellStyle name="normální_Rozpis výdajů 03 bez PO 3" xfId="1"/>
    <cellStyle name="normální_Rozpočet 2005 (ZK)" xfId="3"/>
    <cellStyle name="Poznámka 2" xfId="37"/>
    <cellStyle name="Propojená buňka 2" xfId="38"/>
    <cellStyle name="S8M1" xfId="39"/>
    <cellStyle name="Správně 2" xfId="40"/>
    <cellStyle name="Text upozornění 2" xfId="41"/>
    <cellStyle name="Vstup 2" xfId="42"/>
    <cellStyle name="Výpočet 2" xfId="43"/>
    <cellStyle name="Výstup 2" xfId="44"/>
    <cellStyle name="Vysvětlující text 2" xfId="45"/>
    <cellStyle name="Zvýraznění 1 2" xfId="46"/>
    <cellStyle name="Zvýraznění 2 2" xfId="47"/>
    <cellStyle name="Zvýraznění 3 2" xfId="48"/>
    <cellStyle name="Zvýraznění 4 2" xfId="49"/>
    <cellStyle name="Zvýraznění 5 2" xfId="50"/>
    <cellStyle name="Zvýraznění 6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olufinancov&#225;n&#237;_EU_92309/RO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olufinancov&#225;n&#237;_EU_92309/R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4">
          <cell r="M4">
            <v>60887</v>
          </cell>
        </row>
        <row r="395">
          <cell r="C395">
            <v>2108256.29</v>
          </cell>
          <cell r="D395">
            <v>305188.22700000001</v>
          </cell>
          <cell r="E395">
            <v>13625.32</v>
          </cell>
          <cell r="F395">
            <v>25749.48</v>
          </cell>
          <cell r="G395">
            <v>800.05000000000007</v>
          </cell>
          <cell r="H395">
            <v>3871049.1904699998</v>
          </cell>
          <cell r="I395">
            <v>4527.1099999999997</v>
          </cell>
          <cell r="J395">
            <v>313099.27999999997</v>
          </cell>
          <cell r="K395">
            <v>0</v>
          </cell>
          <cell r="L395">
            <v>1000</v>
          </cell>
          <cell r="N395">
            <v>40.479999999999997</v>
          </cell>
          <cell r="O395">
            <v>79520.92</v>
          </cell>
          <cell r="P395">
            <v>253299.98</v>
          </cell>
          <cell r="Q395">
            <v>751943.82399999991</v>
          </cell>
          <cell r="S395">
            <v>254742.21000000002</v>
          </cell>
          <cell r="T395">
            <v>-46875</v>
          </cell>
        </row>
      </sheetData>
      <sheetData sheetId="2">
        <row r="396">
          <cell r="B396">
            <v>31805.08</v>
          </cell>
          <cell r="C396">
            <v>210465.2</v>
          </cell>
          <cell r="D396">
            <v>920631.96</v>
          </cell>
          <cell r="E396">
            <v>1059935.129</v>
          </cell>
          <cell r="F396">
            <v>182320</v>
          </cell>
          <cell r="G396">
            <v>3494680.727990001</v>
          </cell>
          <cell r="H396">
            <v>27235.869999999995</v>
          </cell>
          <cell r="I396">
            <v>669710.62699999998</v>
          </cell>
          <cell r="J396">
            <v>0</v>
          </cell>
          <cell r="K396">
            <v>931749.12999999989</v>
          </cell>
          <cell r="L396">
            <v>301337.21000000002</v>
          </cell>
          <cell r="M396">
            <v>5445.5886300000002</v>
          </cell>
          <cell r="N396">
            <v>76860</v>
          </cell>
          <cell r="O396">
            <v>3</v>
          </cell>
          <cell r="P396">
            <v>68585.667520000003</v>
          </cell>
          <cell r="Q396">
            <v>3</v>
          </cell>
          <cell r="R396">
            <v>4003</v>
          </cell>
          <cell r="S396">
            <v>12042.17</v>
          </cell>
          <cell r="T396">
            <v>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3" zoomScaleNormal="100" workbookViewId="0">
      <selection activeCell="E38" sqref="E3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x14ac:dyDescent="0.2">
      <c r="C1" s="121" t="s">
        <v>23</v>
      </c>
      <c r="D1" s="121"/>
      <c r="E1" s="121"/>
    </row>
    <row r="2" spans="1:10" ht="13.5" thickBot="1" x14ac:dyDescent="0.25">
      <c r="A2" s="120" t="s">
        <v>92</v>
      </c>
      <c r="B2" s="120"/>
      <c r="C2" s="80"/>
      <c r="D2" s="80"/>
      <c r="E2" s="79" t="s">
        <v>54</v>
      </c>
    </row>
    <row r="3" spans="1:10" ht="24.75" thickBot="1" x14ac:dyDescent="0.25">
      <c r="A3" s="60" t="s">
        <v>91</v>
      </c>
      <c r="B3" s="59" t="s">
        <v>90</v>
      </c>
      <c r="C3" s="58" t="s">
        <v>52</v>
      </c>
      <c r="D3" s="58" t="s">
        <v>51</v>
      </c>
      <c r="E3" s="58" t="s">
        <v>50</v>
      </c>
    </row>
    <row r="4" spans="1:10" ht="15" customHeight="1" x14ac:dyDescent="0.2">
      <c r="A4" s="78" t="s">
        <v>89</v>
      </c>
      <c r="B4" s="77" t="s">
        <v>88</v>
      </c>
      <c r="C4" s="76">
        <f>C5+C6+C7</f>
        <v>2427069.8369999998</v>
      </c>
      <c r="D4" s="76">
        <f>D5+D6+D7</f>
        <v>0</v>
      </c>
      <c r="E4" s="75">
        <f t="shared" ref="E4:E11" si="0">C4+D4</f>
        <v>2427069.8369999998</v>
      </c>
    </row>
    <row r="5" spans="1:10" ht="15" customHeight="1" x14ac:dyDescent="0.2">
      <c r="A5" s="67" t="s">
        <v>87</v>
      </c>
      <c r="B5" s="54" t="s">
        <v>86</v>
      </c>
      <c r="C5" s="53">
        <f>[1]příjmy!$C$395</f>
        <v>2108256.29</v>
      </c>
      <c r="D5" s="74">
        <f>[2]příjmy!$C$31</f>
        <v>0</v>
      </c>
      <c r="E5" s="72">
        <f t="shared" si="0"/>
        <v>2108256.29</v>
      </c>
      <c r="J5" s="73"/>
    </row>
    <row r="6" spans="1:10" ht="15" customHeight="1" x14ac:dyDescent="0.2">
      <c r="A6" s="67" t="s">
        <v>85</v>
      </c>
      <c r="B6" s="54" t="s">
        <v>84</v>
      </c>
      <c r="C6" s="53">
        <f>[1]příjmy!$D$395</f>
        <v>305188.22700000001</v>
      </c>
      <c r="D6" s="52">
        <v>0</v>
      </c>
      <c r="E6" s="72">
        <f t="shared" si="0"/>
        <v>305188.22700000001</v>
      </c>
    </row>
    <row r="7" spans="1:10" ht="15" customHeight="1" x14ac:dyDescent="0.2">
      <c r="A7" s="67" t="s">
        <v>83</v>
      </c>
      <c r="B7" s="54" t="s">
        <v>82</v>
      </c>
      <c r="C7" s="53">
        <f>[1]příjmy!$E$395</f>
        <v>13625.32</v>
      </c>
      <c r="D7" s="53">
        <f>[2]příjmy!$E$31</f>
        <v>0</v>
      </c>
      <c r="E7" s="72">
        <f t="shared" si="0"/>
        <v>13625.32</v>
      </c>
    </row>
    <row r="8" spans="1:10" ht="15" customHeight="1" x14ac:dyDescent="0.2">
      <c r="A8" s="71" t="s">
        <v>81</v>
      </c>
      <c r="B8" s="54" t="s">
        <v>80</v>
      </c>
      <c r="C8" s="69">
        <f>C9+C14</f>
        <v>4277152.5904699992</v>
      </c>
      <c r="D8" s="69">
        <f>D9+D14</f>
        <v>0</v>
      </c>
      <c r="E8" s="68">
        <f t="shared" si="0"/>
        <v>4277152.5904699992</v>
      </c>
    </row>
    <row r="9" spans="1:10" ht="15" customHeight="1" x14ac:dyDescent="0.2">
      <c r="A9" s="67" t="s">
        <v>79</v>
      </c>
      <c r="B9" s="54" t="s">
        <v>78</v>
      </c>
      <c r="C9" s="53">
        <f>C10+C11+C12+C13</f>
        <v>3963012.8304699995</v>
      </c>
      <c r="D9" s="53">
        <f>D10+D11+D12+D13</f>
        <v>0</v>
      </c>
      <c r="E9" s="66">
        <f t="shared" si="0"/>
        <v>3963012.8304699995</v>
      </c>
    </row>
    <row r="10" spans="1:10" ht="15" customHeight="1" x14ac:dyDescent="0.2">
      <c r="A10" s="67" t="s">
        <v>77</v>
      </c>
      <c r="B10" s="54" t="s">
        <v>76</v>
      </c>
      <c r="C10" s="53">
        <f>[1]příjmy!$M$4</f>
        <v>60887</v>
      </c>
      <c r="D10" s="53">
        <f>[2]příjmy!$I$16</f>
        <v>0</v>
      </c>
      <c r="E10" s="66">
        <f t="shared" si="0"/>
        <v>60887</v>
      </c>
    </row>
    <row r="11" spans="1:10" ht="15" customHeight="1" x14ac:dyDescent="0.2">
      <c r="A11" s="67" t="s">
        <v>75</v>
      </c>
      <c r="B11" s="54">
        <v>4116</v>
      </c>
      <c r="C11" s="53">
        <f>[1]příjmy!$G$395+[1]příjmy!$H$395</f>
        <v>3871849.2404699996</v>
      </c>
      <c r="D11" s="53">
        <v>0</v>
      </c>
      <c r="E11" s="66">
        <f t="shared" si="0"/>
        <v>3871849.2404699996</v>
      </c>
    </row>
    <row r="12" spans="1:10" ht="15" customHeight="1" x14ac:dyDescent="0.2">
      <c r="A12" s="67" t="s">
        <v>74</v>
      </c>
      <c r="B12" s="54" t="s">
        <v>73</v>
      </c>
      <c r="C12" s="53">
        <f>[1]příjmy!$I$395</f>
        <v>4527.1099999999997</v>
      </c>
      <c r="D12" s="53">
        <v>0</v>
      </c>
      <c r="E12" s="66">
        <f>SUM(C12:D12)</f>
        <v>4527.1099999999997</v>
      </c>
    </row>
    <row r="13" spans="1:10" ht="15" customHeight="1" x14ac:dyDescent="0.2">
      <c r="A13" s="67" t="s">
        <v>72</v>
      </c>
      <c r="B13" s="54">
        <v>4121</v>
      </c>
      <c r="C13" s="53">
        <f>[1]příjmy!$F$395</f>
        <v>25749.48</v>
      </c>
      <c r="D13" s="53">
        <v>0</v>
      </c>
      <c r="E13" s="66">
        <f>SUM(C13:D13)</f>
        <v>25749.48</v>
      </c>
    </row>
    <row r="14" spans="1:10" ht="15" customHeight="1" x14ac:dyDescent="0.2">
      <c r="A14" s="67" t="s">
        <v>71</v>
      </c>
      <c r="B14" s="54" t="s">
        <v>69</v>
      </c>
      <c r="C14" s="53">
        <f>C15+C16+C17</f>
        <v>314139.75999999995</v>
      </c>
      <c r="D14" s="53">
        <f>D15+D16+D17</f>
        <v>0</v>
      </c>
      <c r="E14" s="66">
        <f>C14+D14</f>
        <v>314139.75999999995</v>
      </c>
    </row>
    <row r="15" spans="1:10" ht="15" customHeight="1" x14ac:dyDescent="0.2">
      <c r="A15" s="67" t="s">
        <v>70</v>
      </c>
      <c r="B15" s="54" t="s">
        <v>69</v>
      </c>
      <c r="C15" s="53">
        <f>[1]příjmy!$J$395+[1]příjmy!$N$395</f>
        <v>313139.75999999995</v>
      </c>
      <c r="D15" s="53">
        <f>[2]příjmy!$H$16</f>
        <v>0</v>
      </c>
      <c r="E15" s="66">
        <f>C15+D15</f>
        <v>313139.75999999995</v>
      </c>
    </row>
    <row r="16" spans="1:10" ht="15" customHeight="1" x14ac:dyDescent="0.2">
      <c r="A16" s="67" t="s">
        <v>68</v>
      </c>
      <c r="B16" s="54">
        <v>4221</v>
      </c>
      <c r="C16" s="53">
        <f>[1]příjmy!$L$395</f>
        <v>1000</v>
      </c>
      <c r="D16" s="53">
        <v>0</v>
      </c>
      <c r="E16" s="66">
        <f>SUM(C16:D16)</f>
        <v>1000</v>
      </c>
    </row>
    <row r="17" spans="1:5" ht="15" customHeight="1" x14ac:dyDescent="0.2">
      <c r="A17" s="67" t="s">
        <v>67</v>
      </c>
      <c r="B17" s="54">
        <v>4232</v>
      </c>
      <c r="C17" s="53">
        <f>[1]příjmy!$K$395</f>
        <v>0</v>
      </c>
      <c r="D17" s="53">
        <v>0</v>
      </c>
      <c r="E17" s="66">
        <f>SUM(C17:D17)</f>
        <v>0</v>
      </c>
    </row>
    <row r="18" spans="1:5" ht="15" customHeight="1" x14ac:dyDescent="0.2">
      <c r="A18" s="71" t="s">
        <v>66</v>
      </c>
      <c r="B18" s="70" t="s">
        <v>65</v>
      </c>
      <c r="C18" s="69">
        <f>C4+C8</f>
        <v>6704222.4274699986</v>
      </c>
      <c r="D18" s="69">
        <f>D4+D8</f>
        <v>0</v>
      </c>
      <c r="E18" s="68">
        <f>C18+D18</f>
        <v>6704222.4274699986</v>
      </c>
    </row>
    <row r="19" spans="1:5" ht="15" customHeight="1" x14ac:dyDescent="0.2">
      <c r="A19" s="71" t="s">
        <v>64</v>
      </c>
      <c r="B19" s="70" t="s">
        <v>63</v>
      </c>
      <c r="C19" s="69">
        <f>SUM(C20:C24)</f>
        <v>1292631.9339999999</v>
      </c>
      <c r="D19" s="69">
        <f>SUM(D20:D24)</f>
        <v>0</v>
      </c>
      <c r="E19" s="68">
        <f>C19+D19</f>
        <v>1292631.9339999999</v>
      </c>
    </row>
    <row r="20" spans="1:5" ht="15" customHeight="1" x14ac:dyDescent="0.2">
      <c r="A20" s="67" t="s">
        <v>62</v>
      </c>
      <c r="B20" s="54" t="s">
        <v>59</v>
      </c>
      <c r="C20" s="53">
        <f>[1]příjmy!$O$395</f>
        <v>79520.92</v>
      </c>
      <c r="D20" s="53">
        <v>0</v>
      </c>
      <c r="E20" s="66">
        <f>C20+D20</f>
        <v>79520.92</v>
      </c>
    </row>
    <row r="21" spans="1:5" ht="15" customHeight="1" x14ac:dyDescent="0.2">
      <c r="A21" s="67" t="s">
        <v>61</v>
      </c>
      <c r="B21" s="54">
        <v>8115</v>
      </c>
      <c r="C21" s="53">
        <f>[1]příjmy!$P$395</f>
        <v>253299.98</v>
      </c>
      <c r="D21" s="53">
        <v>0</v>
      </c>
      <c r="E21" s="66">
        <f>SUM(C21:D21)</f>
        <v>253299.98</v>
      </c>
    </row>
    <row r="22" spans="1:5" ht="15" customHeight="1" x14ac:dyDescent="0.2">
      <c r="A22" s="67" t="s">
        <v>60</v>
      </c>
      <c r="B22" s="54" t="s">
        <v>59</v>
      </c>
      <c r="C22" s="53">
        <f>[1]příjmy!$Q$395</f>
        <v>751943.82399999991</v>
      </c>
      <c r="D22" s="53">
        <v>0</v>
      </c>
      <c r="E22" s="66">
        <f>C22+D22</f>
        <v>751943.82399999991</v>
      </c>
    </row>
    <row r="23" spans="1:5" ht="15" customHeight="1" x14ac:dyDescent="0.2">
      <c r="A23" s="67" t="s">
        <v>58</v>
      </c>
      <c r="B23" s="54">
        <v>8123</v>
      </c>
      <c r="C23" s="53">
        <f>[1]příjmy!$S$395</f>
        <v>254742.21000000002</v>
      </c>
      <c r="D23" s="53">
        <f>[2]příjmy!$T$31</f>
        <v>0</v>
      </c>
      <c r="E23" s="66">
        <f>C23+D23</f>
        <v>254742.21000000002</v>
      </c>
    </row>
    <row r="24" spans="1:5" ht="15" customHeight="1" thickBot="1" x14ac:dyDescent="0.25">
      <c r="A24" s="65" t="s">
        <v>57</v>
      </c>
      <c r="B24" s="49">
        <v>-8124</v>
      </c>
      <c r="C24" s="48">
        <f>[1]příjmy!$T$395</f>
        <v>-46875</v>
      </c>
      <c r="D24" s="48">
        <f>[2]příjmy!$O$16</f>
        <v>0</v>
      </c>
      <c r="E24" s="64">
        <f>C24+D24</f>
        <v>-46875</v>
      </c>
    </row>
    <row r="25" spans="1:5" ht="15" customHeight="1" thickBot="1" x14ac:dyDescent="0.25">
      <c r="A25" s="63" t="s">
        <v>56</v>
      </c>
      <c r="B25" s="44"/>
      <c r="C25" s="43">
        <f>C4+C8+C19</f>
        <v>7996854.361469999</v>
      </c>
      <c r="D25" s="43">
        <f>D18+D19</f>
        <v>0</v>
      </c>
      <c r="E25" s="42">
        <f>C25+D25</f>
        <v>7996854.361469999</v>
      </c>
    </row>
    <row r="26" spans="1:5" ht="13.5" thickBot="1" x14ac:dyDescent="0.25">
      <c r="A26" s="120" t="s">
        <v>55</v>
      </c>
      <c r="B26" s="120"/>
      <c r="C26" s="62"/>
      <c r="D26" s="62"/>
      <c r="E26" s="61" t="s">
        <v>54</v>
      </c>
    </row>
    <row r="27" spans="1:5" ht="24.75" thickBot="1" x14ac:dyDescent="0.25">
      <c r="A27" s="60" t="s">
        <v>53</v>
      </c>
      <c r="B27" s="59" t="s">
        <v>0</v>
      </c>
      <c r="C27" s="58" t="s">
        <v>52</v>
      </c>
      <c r="D27" s="58" t="s">
        <v>51</v>
      </c>
      <c r="E27" s="58" t="s">
        <v>50</v>
      </c>
    </row>
    <row r="28" spans="1:5" ht="15" customHeight="1" x14ac:dyDescent="0.2">
      <c r="A28" s="57" t="s">
        <v>49</v>
      </c>
      <c r="B28" s="56" t="s">
        <v>36</v>
      </c>
      <c r="C28" s="52">
        <f>[1]výdaje!$B$396</f>
        <v>31805.08</v>
      </c>
      <c r="D28" s="52">
        <v>0</v>
      </c>
      <c r="E28" s="51">
        <f t="shared" ref="E28:E46" si="1">C28+D28</f>
        <v>31805.08</v>
      </c>
    </row>
    <row r="29" spans="1:5" ht="15" customHeight="1" x14ac:dyDescent="0.2">
      <c r="A29" s="55" t="s">
        <v>48</v>
      </c>
      <c r="B29" s="54" t="s">
        <v>36</v>
      </c>
      <c r="C29" s="53">
        <f>[1]výdaje!$C$396</f>
        <v>210465.2</v>
      </c>
      <c r="D29" s="52">
        <v>0</v>
      </c>
      <c r="E29" s="51">
        <f t="shared" si="1"/>
        <v>210465.2</v>
      </c>
    </row>
    <row r="30" spans="1:5" ht="15" customHeight="1" x14ac:dyDescent="0.2">
      <c r="A30" s="55" t="s">
        <v>47</v>
      </c>
      <c r="B30" s="54">
        <v>5331</v>
      </c>
      <c r="C30" s="53">
        <f>[1]výdaje!$D$396</f>
        <v>920631.96</v>
      </c>
      <c r="D30" s="52">
        <v>-5210</v>
      </c>
      <c r="E30" s="51">
        <f t="shared" si="1"/>
        <v>915421.96</v>
      </c>
    </row>
    <row r="31" spans="1:5" ht="15" customHeight="1" x14ac:dyDescent="0.2">
      <c r="A31" s="55" t="s">
        <v>46</v>
      </c>
      <c r="B31" s="54" t="s">
        <v>36</v>
      </c>
      <c r="C31" s="53">
        <f>[1]výdaje!$E$396</f>
        <v>1059935.129</v>
      </c>
      <c r="D31" s="52">
        <v>0</v>
      </c>
      <c r="E31" s="51">
        <f t="shared" si="1"/>
        <v>1059935.129</v>
      </c>
    </row>
    <row r="32" spans="1:5" ht="15" customHeight="1" x14ac:dyDescent="0.2">
      <c r="A32" s="55" t="s">
        <v>45</v>
      </c>
      <c r="B32" s="54" t="s">
        <v>36</v>
      </c>
      <c r="C32" s="53">
        <f>[1]výdaje!$F$396</f>
        <v>182320</v>
      </c>
      <c r="D32" s="52">
        <v>0</v>
      </c>
      <c r="E32" s="51">
        <f t="shared" si="1"/>
        <v>182320</v>
      </c>
    </row>
    <row r="33" spans="1:5" ht="15" customHeight="1" x14ac:dyDescent="0.2">
      <c r="A33" s="55" t="s">
        <v>44</v>
      </c>
      <c r="B33" s="54" t="s">
        <v>36</v>
      </c>
      <c r="C33" s="53">
        <f>[1]výdaje!$G$396</f>
        <v>3494680.727990001</v>
      </c>
      <c r="D33" s="52">
        <v>0</v>
      </c>
      <c r="E33" s="51">
        <f t="shared" si="1"/>
        <v>3494680.727990001</v>
      </c>
    </row>
    <row r="34" spans="1:5" ht="15" customHeight="1" x14ac:dyDescent="0.2">
      <c r="A34" s="55" t="s">
        <v>43</v>
      </c>
      <c r="B34" s="54">
        <v>5901</v>
      </c>
      <c r="C34" s="53">
        <f>[1]výdaje!$H$396</f>
        <v>27235.869999999995</v>
      </c>
      <c r="D34" s="52">
        <v>5210</v>
      </c>
      <c r="E34" s="51">
        <f t="shared" si="1"/>
        <v>32445.869999999995</v>
      </c>
    </row>
    <row r="35" spans="1:5" ht="15" customHeight="1" x14ac:dyDescent="0.2">
      <c r="A35" s="55" t="s">
        <v>42</v>
      </c>
      <c r="B35" s="54" t="s">
        <v>40</v>
      </c>
      <c r="C35" s="53">
        <f>[1]výdaje!$I$396</f>
        <v>669710.62699999998</v>
      </c>
      <c r="D35" s="52">
        <v>0</v>
      </c>
      <c r="E35" s="51">
        <f t="shared" si="1"/>
        <v>669710.62699999998</v>
      </c>
    </row>
    <row r="36" spans="1:5" ht="15" customHeight="1" x14ac:dyDescent="0.2">
      <c r="A36" s="55" t="s">
        <v>41</v>
      </c>
      <c r="B36" s="54" t="s">
        <v>40</v>
      </c>
      <c r="C36" s="53">
        <f>[1]výdaje!$J$396</f>
        <v>0</v>
      </c>
      <c r="D36" s="52">
        <f>[2]výdaje!$I$16</f>
        <v>0</v>
      </c>
      <c r="E36" s="51">
        <f t="shared" si="1"/>
        <v>0</v>
      </c>
    </row>
    <row r="37" spans="1:5" ht="15" customHeight="1" x14ac:dyDescent="0.2">
      <c r="A37" s="55" t="s">
        <v>39</v>
      </c>
      <c r="B37" s="54">
        <v>5336</v>
      </c>
      <c r="C37" s="53">
        <f>[1]výdaje!$K$396</f>
        <v>931749.12999999989</v>
      </c>
      <c r="D37" s="52">
        <v>0</v>
      </c>
      <c r="E37" s="51">
        <f t="shared" si="1"/>
        <v>931749.12999999989</v>
      </c>
    </row>
    <row r="38" spans="1:5" ht="15" customHeight="1" x14ac:dyDescent="0.2">
      <c r="A38" s="55" t="s">
        <v>38</v>
      </c>
      <c r="B38" s="54" t="s">
        <v>28</v>
      </c>
      <c r="C38" s="53">
        <f>[1]výdaje!$L$396</f>
        <v>301337.21000000002</v>
      </c>
      <c r="D38" s="52">
        <v>0</v>
      </c>
      <c r="E38" s="51">
        <f t="shared" si="1"/>
        <v>301337.21000000002</v>
      </c>
    </row>
    <row r="39" spans="1:5" ht="15" customHeight="1" x14ac:dyDescent="0.2">
      <c r="A39" s="55" t="s">
        <v>37</v>
      </c>
      <c r="B39" s="54" t="s">
        <v>36</v>
      </c>
      <c r="C39" s="53">
        <f>[1]výdaje!$M$396</f>
        <v>5445.5886300000002</v>
      </c>
      <c r="D39" s="52">
        <f>[2]výdaje!$L$16</f>
        <v>0</v>
      </c>
      <c r="E39" s="51">
        <f t="shared" si="1"/>
        <v>5445.5886300000002</v>
      </c>
    </row>
    <row r="40" spans="1:5" ht="15" customHeight="1" x14ac:dyDescent="0.2">
      <c r="A40" s="55" t="s">
        <v>35</v>
      </c>
      <c r="B40" s="54" t="s">
        <v>28</v>
      </c>
      <c r="C40" s="53">
        <f>[1]výdaje!$N$396</f>
        <v>76860</v>
      </c>
      <c r="D40" s="52">
        <v>0</v>
      </c>
      <c r="E40" s="51">
        <f t="shared" si="1"/>
        <v>76860</v>
      </c>
    </row>
    <row r="41" spans="1:5" ht="15" customHeight="1" x14ac:dyDescent="0.2">
      <c r="A41" s="55" t="s">
        <v>34</v>
      </c>
      <c r="B41" s="54" t="s">
        <v>28</v>
      </c>
      <c r="C41" s="53">
        <f>[1]výdaje!$O$396</f>
        <v>3</v>
      </c>
      <c r="D41" s="52">
        <v>0</v>
      </c>
      <c r="E41" s="51">
        <f t="shared" si="1"/>
        <v>3</v>
      </c>
    </row>
    <row r="42" spans="1:5" ht="15" customHeight="1" x14ac:dyDescent="0.2">
      <c r="A42" s="55" t="s">
        <v>33</v>
      </c>
      <c r="B42" s="54" t="s">
        <v>28</v>
      </c>
      <c r="C42" s="53">
        <f>[1]výdaje!$P$396</f>
        <v>68585.667520000003</v>
      </c>
      <c r="D42" s="52">
        <f>[2]výdaje!$N$16</f>
        <v>0</v>
      </c>
      <c r="E42" s="51">
        <f t="shared" si="1"/>
        <v>68585.667520000003</v>
      </c>
    </row>
    <row r="43" spans="1:5" ht="15" customHeight="1" x14ac:dyDescent="0.2">
      <c r="A43" s="55" t="s">
        <v>32</v>
      </c>
      <c r="B43" s="54" t="s">
        <v>28</v>
      </c>
      <c r="C43" s="53">
        <f>[1]výdaje!$Q$396</f>
        <v>3</v>
      </c>
      <c r="D43" s="52">
        <f>[2]výdaje!$O$16</f>
        <v>0</v>
      </c>
      <c r="E43" s="51">
        <f t="shared" si="1"/>
        <v>3</v>
      </c>
    </row>
    <row r="44" spans="1:5" ht="15" customHeight="1" x14ac:dyDescent="0.2">
      <c r="A44" s="55" t="s">
        <v>31</v>
      </c>
      <c r="B44" s="54" t="s">
        <v>28</v>
      </c>
      <c r="C44" s="53">
        <f>[1]výdaje!$R$396</f>
        <v>4003</v>
      </c>
      <c r="D44" s="52">
        <f>[2]výdaje!$P$16</f>
        <v>0</v>
      </c>
      <c r="E44" s="51">
        <f t="shared" si="1"/>
        <v>4003</v>
      </c>
    </row>
    <row r="45" spans="1:5" ht="15" customHeight="1" x14ac:dyDescent="0.2">
      <c r="A45" s="55" t="s">
        <v>30</v>
      </c>
      <c r="B45" s="54" t="s">
        <v>28</v>
      </c>
      <c r="C45" s="53">
        <f>[1]výdaje!$S$396</f>
        <v>12042.17</v>
      </c>
      <c r="D45" s="52">
        <f>[2]výdaje!$Q$16</f>
        <v>0</v>
      </c>
      <c r="E45" s="51">
        <f t="shared" si="1"/>
        <v>12042.17</v>
      </c>
    </row>
    <row r="46" spans="1:5" ht="15" customHeight="1" thickBot="1" x14ac:dyDescent="0.25">
      <c r="A46" s="50" t="s">
        <v>29</v>
      </c>
      <c r="B46" s="49" t="s">
        <v>28</v>
      </c>
      <c r="C46" s="48">
        <f>[1]výdaje!$T$396</f>
        <v>41</v>
      </c>
      <c r="D46" s="47">
        <f>[2]výdaje!$R$16</f>
        <v>0</v>
      </c>
      <c r="E46" s="46">
        <f t="shared" si="1"/>
        <v>41</v>
      </c>
    </row>
    <row r="47" spans="1:5" ht="15" customHeight="1" thickBot="1" x14ac:dyDescent="0.25">
      <c r="A47" s="45" t="s">
        <v>27</v>
      </c>
      <c r="B47" s="44"/>
      <c r="C47" s="43">
        <f>SUM(C28:C46)</f>
        <v>7996854.3601400005</v>
      </c>
      <c r="D47" s="43">
        <f>SUM(D28:D46)</f>
        <v>0</v>
      </c>
      <c r="E47" s="42">
        <f>SUM(E28:E46)</f>
        <v>7996854.3601400005</v>
      </c>
    </row>
  </sheetData>
  <mergeCells count="3">
    <mergeCell ref="A2:B2"/>
    <mergeCell ref="A26:B26"/>
    <mergeCell ref="C1:E1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Header>&amp;C&amp;"Times New Roman,Tučné"&amp;11Vliv úprav na celkovou bilanci rozpočtu kraje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O19"/>
  <sheetViews>
    <sheetView zoomScaleNormal="100" workbookViewId="0">
      <selection activeCell="J12" sqref="J12"/>
    </sheetView>
  </sheetViews>
  <sheetFormatPr defaultRowHeight="12.75" x14ac:dyDescent="0.2"/>
  <cols>
    <col min="1" max="2" width="3.140625" style="3" customWidth="1"/>
    <col min="3" max="3" width="9.28515625" style="3" customWidth="1"/>
    <col min="4" max="5" width="4.7109375" style="3" customWidth="1"/>
    <col min="6" max="6" width="7.85546875" style="3" customWidth="1"/>
    <col min="7" max="7" width="40" style="3" customWidth="1"/>
    <col min="8" max="8" width="10" style="3" customWidth="1"/>
    <col min="9" max="9" width="8.7109375" style="4" customWidth="1"/>
    <col min="10" max="10" width="10.28515625" style="3" customWidth="1"/>
    <col min="11" max="11" width="9.140625" style="3" customWidth="1"/>
    <col min="12" max="13" width="9.140625" style="3"/>
    <col min="14" max="14" width="10.140625" style="3" bestFit="1" customWidth="1"/>
    <col min="15" max="16384" width="9.140625" style="3"/>
  </cols>
  <sheetData>
    <row r="1" spans="1:15" ht="18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5" x14ac:dyDescent="0.2">
      <c r="A2" s="9"/>
      <c r="B2" s="9"/>
      <c r="C2" s="9"/>
      <c r="D2" s="9"/>
      <c r="E2" s="9"/>
      <c r="F2" s="9"/>
      <c r="G2" s="9"/>
      <c r="H2" s="9"/>
      <c r="I2" s="143" t="s">
        <v>23</v>
      </c>
      <c r="J2" s="144"/>
      <c r="K2" s="144"/>
    </row>
    <row r="3" spans="1:15" ht="15.75" x14ac:dyDescent="0.25">
      <c r="A3" s="139" t="s">
        <v>14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5" ht="15.75" x14ac:dyDescent="0.25">
      <c r="A4" s="142" t="s">
        <v>13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5" ht="12.75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118" t="s">
        <v>5</v>
      </c>
    </row>
    <row r="6" spans="1:15" ht="13.5" customHeight="1" thickBot="1" x14ac:dyDescent="0.25">
      <c r="A6" s="133" t="s">
        <v>19</v>
      </c>
      <c r="B6" s="145" t="s">
        <v>4</v>
      </c>
      <c r="C6" s="147" t="s">
        <v>12</v>
      </c>
      <c r="D6" s="148"/>
      <c r="E6" s="151" t="s">
        <v>3</v>
      </c>
      <c r="F6" s="153" t="s">
        <v>0</v>
      </c>
      <c r="G6" s="155" t="s">
        <v>11</v>
      </c>
      <c r="H6" s="157" t="s">
        <v>10</v>
      </c>
      <c r="I6" s="136" t="s">
        <v>22</v>
      </c>
      <c r="J6" s="8" t="s">
        <v>24</v>
      </c>
      <c r="K6" s="136" t="s">
        <v>26</v>
      </c>
    </row>
    <row r="7" spans="1:15" ht="13.5" customHeight="1" thickBot="1" x14ac:dyDescent="0.25">
      <c r="A7" s="134"/>
      <c r="B7" s="146"/>
      <c r="C7" s="149"/>
      <c r="D7" s="150"/>
      <c r="E7" s="152"/>
      <c r="F7" s="154"/>
      <c r="G7" s="156"/>
      <c r="H7" s="158"/>
      <c r="I7" s="137"/>
      <c r="J7" s="7" t="s">
        <v>25</v>
      </c>
      <c r="K7" s="137"/>
    </row>
    <row r="8" spans="1:15" ht="15.95" customHeight="1" thickBot="1" x14ac:dyDescent="0.25">
      <c r="A8" s="134"/>
      <c r="B8" s="14" t="s">
        <v>1</v>
      </c>
      <c r="C8" s="140" t="s">
        <v>2</v>
      </c>
      <c r="D8" s="141"/>
      <c r="E8" s="15" t="s">
        <v>2</v>
      </c>
      <c r="F8" s="16" t="s">
        <v>2</v>
      </c>
      <c r="G8" s="17" t="s">
        <v>9</v>
      </c>
      <c r="H8" s="18">
        <f>H9+H13</f>
        <v>142661.5</v>
      </c>
      <c r="I8" s="18">
        <f>I9+I13</f>
        <v>167421.5</v>
      </c>
      <c r="J8" s="18">
        <f t="shared" ref="J8" si="0">J9+J13</f>
        <v>-5210</v>
      </c>
      <c r="K8" s="19">
        <f>K9+K13</f>
        <v>162211.5</v>
      </c>
    </row>
    <row r="9" spans="1:15" s="6" customFormat="1" ht="15.95" customHeight="1" x14ac:dyDescent="0.2">
      <c r="A9" s="134"/>
      <c r="B9" s="20" t="s">
        <v>6</v>
      </c>
      <c r="C9" s="122" t="s">
        <v>8</v>
      </c>
      <c r="D9" s="123"/>
      <c r="E9" s="33" t="s">
        <v>2</v>
      </c>
      <c r="F9" s="34" t="s">
        <v>2</v>
      </c>
      <c r="G9" s="35" t="s">
        <v>7</v>
      </c>
      <c r="H9" s="21">
        <f>H10</f>
        <v>140286.5</v>
      </c>
      <c r="I9" s="21">
        <f>I10</f>
        <v>165046.5</v>
      </c>
      <c r="J9" s="21">
        <f>J10</f>
        <v>-5210</v>
      </c>
      <c r="K9" s="22">
        <f>K10</f>
        <v>159836.5</v>
      </c>
    </row>
    <row r="10" spans="1:15" ht="15.95" customHeight="1" x14ac:dyDescent="0.2">
      <c r="A10" s="134"/>
      <c r="B10" s="124"/>
      <c r="C10" s="127"/>
      <c r="D10" s="128"/>
      <c r="E10" s="36">
        <v>3533</v>
      </c>
      <c r="F10" s="37">
        <v>5331</v>
      </c>
      <c r="G10" s="38" t="s">
        <v>18</v>
      </c>
      <c r="H10" s="23">
        <f>SUM(H11:H12)</f>
        <v>140286.5</v>
      </c>
      <c r="I10" s="23">
        <f t="shared" ref="I10" si="1">SUM(I11:I12)</f>
        <v>165046.5</v>
      </c>
      <c r="J10" s="23">
        <f>SUM(J11:J12)</f>
        <v>-5210</v>
      </c>
      <c r="K10" s="24">
        <f>SUM(K11:K12)</f>
        <v>159836.5</v>
      </c>
      <c r="L10" s="13"/>
    </row>
    <row r="11" spans="1:15" ht="15.95" customHeight="1" x14ac:dyDescent="0.2">
      <c r="A11" s="134"/>
      <c r="B11" s="125"/>
      <c r="C11" s="129"/>
      <c r="D11" s="130"/>
      <c r="E11" s="39"/>
      <c r="F11" s="40" t="s">
        <v>17</v>
      </c>
      <c r="G11" s="41" t="s">
        <v>16</v>
      </c>
      <c r="H11" s="25">
        <v>0</v>
      </c>
      <c r="I11" s="23">
        <v>9760</v>
      </c>
      <c r="J11" s="26">
        <v>-5210</v>
      </c>
      <c r="K11" s="27">
        <f>I11+J11</f>
        <v>4550</v>
      </c>
      <c r="N11" s="4"/>
    </row>
    <row r="12" spans="1:15" ht="15.95" customHeight="1" thickBot="1" x14ac:dyDescent="0.25">
      <c r="A12" s="134"/>
      <c r="B12" s="126"/>
      <c r="C12" s="131"/>
      <c r="D12" s="132"/>
      <c r="E12" s="12"/>
      <c r="F12" s="11"/>
      <c r="G12" s="10" t="s">
        <v>15</v>
      </c>
      <c r="H12" s="28">
        <v>140286.5</v>
      </c>
      <c r="I12" s="23">
        <v>155286.5</v>
      </c>
      <c r="J12" s="29">
        <v>0</v>
      </c>
      <c r="K12" s="30">
        <f>I12+J12</f>
        <v>155286.5</v>
      </c>
    </row>
    <row r="13" spans="1:15" ht="15.95" customHeight="1" x14ac:dyDescent="0.2">
      <c r="A13" s="134"/>
      <c r="B13" s="20" t="s">
        <v>6</v>
      </c>
      <c r="C13" s="122" t="s">
        <v>20</v>
      </c>
      <c r="D13" s="123"/>
      <c r="E13" s="33" t="s">
        <v>2</v>
      </c>
      <c r="F13" s="34" t="s">
        <v>2</v>
      </c>
      <c r="G13" s="35" t="s">
        <v>21</v>
      </c>
      <c r="H13" s="21">
        <f>H14</f>
        <v>2375</v>
      </c>
      <c r="I13" s="21">
        <f>I14</f>
        <v>2375</v>
      </c>
      <c r="J13" s="21">
        <f>J14</f>
        <v>0</v>
      </c>
      <c r="K13" s="31">
        <f>K14</f>
        <v>2375</v>
      </c>
    </row>
    <row r="14" spans="1:15" ht="15.95" customHeight="1" x14ac:dyDescent="0.2">
      <c r="A14" s="134"/>
      <c r="B14" s="124"/>
      <c r="C14" s="127"/>
      <c r="D14" s="128"/>
      <c r="E14" s="36">
        <v>3523</v>
      </c>
      <c r="F14" s="37">
        <v>5331</v>
      </c>
      <c r="G14" s="38" t="s">
        <v>18</v>
      </c>
      <c r="H14" s="23">
        <f>SUM(H15:H16)</f>
        <v>2375</v>
      </c>
      <c r="I14" s="23">
        <f>SUM(I15:I16)</f>
        <v>2375</v>
      </c>
      <c r="J14" s="23">
        <f>SUM(J15:J16)</f>
        <v>0</v>
      </c>
      <c r="K14" s="24">
        <f>SUM(K15:K16)</f>
        <v>2375</v>
      </c>
    </row>
    <row r="15" spans="1:15" ht="15.95" customHeight="1" x14ac:dyDescent="0.2">
      <c r="A15" s="134"/>
      <c r="B15" s="125"/>
      <c r="C15" s="129"/>
      <c r="D15" s="130"/>
      <c r="E15" s="39"/>
      <c r="F15" s="40" t="s">
        <v>17</v>
      </c>
      <c r="G15" s="41" t="s">
        <v>16</v>
      </c>
      <c r="H15" s="25">
        <v>0</v>
      </c>
      <c r="I15" s="25">
        <v>0</v>
      </c>
      <c r="J15" s="32">
        <v>0</v>
      </c>
      <c r="K15" s="27">
        <f>I15+J15</f>
        <v>0</v>
      </c>
      <c r="L15" s="5"/>
      <c r="M15" s="5"/>
      <c r="N15" s="5"/>
      <c r="O15" s="5"/>
    </row>
    <row r="16" spans="1:15" ht="15.95" customHeight="1" thickBot="1" x14ac:dyDescent="0.25">
      <c r="A16" s="135"/>
      <c r="B16" s="126"/>
      <c r="C16" s="131"/>
      <c r="D16" s="132"/>
      <c r="E16" s="12"/>
      <c r="F16" s="11"/>
      <c r="G16" s="10" t="s">
        <v>15</v>
      </c>
      <c r="H16" s="28">
        <v>2375</v>
      </c>
      <c r="I16" s="28">
        <v>2375</v>
      </c>
      <c r="J16" s="29">
        <v>0</v>
      </c>
      <c r="K16" s="30">
        <f>I16+J16</f>
        <v>2375</v>
      </c>
    </row>
    <row r="17" spans="9:9" x14ac:dyDescent="0.2">
      <c r="I17" s="3"/>
    </row>
    <row r="18" spans="9:9" x14ac:dyDescent="0.2">
      <c r="I18" s="3"/>
    </row>
    <row r="19" spans="9:9" x14ac:dyDescent="0.2">
      <c r="I19" s="3"/>
    </row>
  </sheetData>
  <mergeCells count="20">
    <mergeCell ref="A1:K1"/>
    <mergeCell ref="A3:K3"/>
    <mergeCell ref="C8:D8"/>
    <mergeCell ref="C9:D9"/>
    <mergeCell ref="A4:K4"/>
    <mergeCell ref="I2:K2"/>
    <mergeCell ref="B6:B7"/>
    <mergeCell ref="C6:D7"/>
    <mergeCell ref="E6:E7"/>
    <mergeCell ref="F6:F7"/>
    <mergeCell ref="G6:G7"/>
    <mergeCell ref="I6:I7"/>
    <mergeCell ref="H6:H7"/>
    <mergeCell ref="C13:D13"/>
    <mergeCell ref="B14:B16"/>
    <mergeCell ref="C14:D16"/>
    <mergeCell ref="A6:A16"/>
    <mergeCell ref="K6:K7"/>
    <mergeCell ref="B10:B12"/>
    <mergeCell ref="C10:D12"/>
  </mergeCells>
  <printOptions horizontalCentered="1"/>
  <pageMargins left="0.78740157480314965" right="0.59055118110236227" top="0.59055118110236227" bottom="0.78740157480314965" header="0.51181102362204722" footer="0.51181102362204722"/>
  <pageSetup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10" workbookViewId="0">
      <selection activeCell="G17" sqref="G17"/>
    </sheetView>
  </sheetViews>
  <sheetFormatPr defaultRowHeight="12.75" x14ac:dyDescent="0.2"/>
  <cols>
    <col min="1" max="1" width="2" customWidth="1"/>
    <col min="2" max="2" width="3" customWidth="1"/>
    <col min="3" max="3" width="5.7109375" customWidth="1"/>
    <col min="4" max="4" width="4" customWidth="1"/>
    <col min="5" max="6" width="4.42578125" bestFit="1" customWidth="1"/>
    <col min="7" max="7" width="41" customWidth="1"/>
    <col min="8" max="8" width="8.7109375" customWidth="1"/>
    <col min="9" max="9" width="10.5703125" customWidth="1"/>
    <col min="10" max="10" width="9" customWidth="1"/>
  </cols>
  <sheetData>
    <row r="1" spans="1:10" x14ac:dyDescent="0.2">
      <c r="H1" s="163" t="s">
        <v>23</v>
      </c>
      <c r="I1" s="163"/>
      <c r="J1" s="163"/>
    </row>
    <row r="2" spans="1:10" ht="15.75" x14ac:dyDescent="0.25">
      <c r="A2" s="139" t="s">
        <v>116</v>
      </c>
      <c r="B2" s="139"/>
      <c r="C2" s="139"/>
      <c r="D2" s="139"/>
      <c r="E2" s="139"/>
      <c r="F2" s="139"/>
      <c r="G2" s="139"/>
      <c r="H2" s="139"/>
      <c r="I2" s="164"/>
      <c r="J2" s="164"/>
    </row>
    <row r="3" spans="1:10" ht="15.75" x14ac:dyDescent="0.25">
      <c r="G3" s="2" t="s">
        <v>117</v>
      </c>
      <c r="H3" s="1"/>
      <c r="J3" s="1"/>
    </row>
    <row r="4" spans="1:10" ht="13.5" thickBot="1" x14ac:dyDescent="0.25">
      <c r="A4" s="117"/>
      <c r="B4" s="117"/>
      <c r="C4" s="117"/>
      <c r="D4" s="117"/>
      <c r="E4" s="117"/>
      <c r="F4" s="117"/>
      <c r="G4" s="117"/>
      <c r="H4" s="116"/>
      <c r="I4" s="115"/>
      <c r="J4" s="119" t="s">
        <v>5</v>
      </c>
    </row>
    <row r="5" spans="1:10" ht="13.5" thickBot="1" x14ac:dyDescent="0.25">
      <c r="A5" s="165" t="s">
        <v>115</v>
      </c>
      <c r="B5" s="169" t="s">
        <v>4</v>
      </c>
      <c r="C5" s="171" t="s">
        <v>114</v>
      </c>
      <c r="D5" s="172"/>
      <c r="E5" s="155" t="s">
        <v>3</v>
      </c>
      <c r="F5" s="155" t="s">
        <v>0</v>
      </c>
      <c r="G5" s="155" t="s">
        <v>113</v>
      </c>
      <c r="H5" s="159" t="s">
        <v>111</v>
      </c>
      <c r="I5" s="114" t="s">
        <v>112</v>
      </c>
      <c r="J5" s="161" t="s">
        <v>111</v>
      </c>
    </row>
    <row r="6" spans="1:10" ht="13.5" customHeight="1" thickBot="1" x14ac:dyDescent="0.25">
      <c r="A6" s="166"/>
      <c r="B6" s="170"/>
      <c r="C6" s="173"/>
      <c r="D6" s="174"/>
      <c r="E6" s="156"/>
      <c r="F6" s="156"/>
      <c r="G6" s="156"/>
      <c r="H6" s="160"/>
      <c r="I6" s="113" t="s">
        <v>24</v>
      </c>
      <c r="J6" s="162"/>
    </row>
    <row r="7" spans="1:10" ht="13.5" thickBot="1" x14ac:dyDescent="0.25">
      <c r="A7" s="166"/>
      <c r="B7" s="112" t="s">
        <v>1</v>
      </c>
      <c r="C7" s="168" t="s">
        <v>2</v>
      </c>
      <c r="D7" s="168"/>
      <c r="E7" s="111" t="s">
        <v>2</v>
      </c>
      <c r="F7" s="111" t="s">
        <v>2</v>
      </c>
      <c r="G7" s="110" t="s">
        <v>110</v>
      </c>
      <c r="H7" s="109">
        <f>SUM(H8:H15)</f>
        <v>27735.86</v>
      </c>
      <c r="I7" s="109">
        <f>SUM(I8:I15)</f>
        <v>5210</v>
      </c>
      <c r="J7" s="108">
        <f>SUM(J8:J15)</f>
        <v>32945.86</v>
      </c>
    </row>
    <row r="8" spans="1:10" x14ac:dyDescent="0.2">
      <c r="A8" s="166"/>
      <c r="B8" s="107" t="s">
        <v>1</v>
      </c>
      <c r="C8" s="106" t="s">
        <v>109</v>
      </c>
      <c r="D8" s="106" t="s">
        <v>94</v>
      </c>
      <c r="E8" s="105">
        <v>6172</v>
      </c>
      <c r="F8" s="105">
        <v>5901</v>
      </c>
      <c r="G8" s="104" t="s">
        <v>108</v>
      </c>
      <c r="H8" s="103">
        <v>21000</v>
      </c>
      <c r="I8" s="102"/>
      <c r="J8" s="101">
        <f t="shared" ref="J8:J15" si="0">H8+I8</f>
        <v>21000</v>
      </c>
    </row>
    <row r="9" spans="1:10" x14ac:dyDescent="0.2">
      <c r="A9" s="166"/>
      <c r="B9" s="94"/>
      <c r="C9" s="100" t="s">
        <v>107</v>
      </c>
      <c r="D9" s="100" t="s">
        <v>94</v>
      </c>
      <c r="E9" s="99">
        <v>6172</v>
      </c>
      <c r="F9" s="99">
        <v>5901</v>
      </c>
      <c r="G9" s="98" t="s">
        <v>106</v>
      </c>
      <c r="H9" s="97">
        <v>0</v>
      </c>
      <c r="I9" s="96">
        <v>5210</v>
      </c>
      <c r="J9" s="95">
        <f t="shared" si="0"/>
        <v>5210</v>
      </c>
    </row>
    <row r="10" spans="1:10" x14ac:dyDescent="0.2">
      <c r="A10" s="166"/>
      <c r="B10" s="94"/>
      <c r="C10" s="93" t="s">
        <v>105</v>
      </c>
      <c r="D10" s="93" t="s">
        <v>94</v>
      </c>
      <c r="E10" s="92">
        <v>6172</v>
      </c>
      <c r="F10" s="92">
        <v>5901</v>
      </c>
      <c r="G10" s="91" t="s">
        <v>104</v>
      </c>
      <c r="H10" s="90">
        <v>3843.98</v>
      </c>
      <c r="I10" s="89"/>
      <c r="J10" s="88">
        <f t="shared" si="0"/>
        <v>3843.98</v>
      </c>
    </row>
    <row r="11" spans="1:10" x14ac:dyDescent="0.2">
      <c r="A11" s="166"/>
      <c r="B11" s="94"/>
      <c r="C11" s="93" t="s">
        <v>103</v>
      </c>
      <c r="D11" s="93" t="s">
        <v>94</v>
      </c>
      <c r="E11" s="92">
        <v>6172</v>
      </c>
      <c r="F11" s="92">
        <v>5901</v>
      </c>
      <c r="G11" s="91" t="s">
        <v>102</v>
      </c>
      <c r="H11" s="90">
        <v>0.88</v>
      </c>
      <c r="I11" s="89"/>
      <c r="J11" s="88">
        <f t="shared" si="0"/>
        <v>0.88</v>
      </c>
    </row>
    <row r="12" spans="1:10" x14ac:dyDescent="0.2">
      <c r="A12" s="166"/>
      <c r="B12" s="94"/>
      <c r="C12" s="93" t="s">
        <v>101</v>
      </c>
      <c r="D12" s="93" t="s">
        <v>94</v>
      </c>
      <c r="E12" s="92">
        <v>6172</v>
      </c>
      <c r="F12" s="92">
        <v>5901</v>
      </c>
      <c r="G12" s="91" t="s">
        <v>100</v>
      </c>
      <c r="H12" s="90">
        <v>1985</v>
      </c>
      <c r="I12" s="89"/>
      <c r="J12" s="88">
        <f t="shared" si="0"/>
        <v>1985</v>
      </c>
    </row>
    <row r="13" spans="1:10" x14ac:dyDescent="0.2">
      <c r="A13" s="166"/>
      <c r="B13" s="94"/>
      <c r="C13" s="93" t="s">
        <v>99</v>
      </c>
      <c r="D13" s="93" t="s">
        <v>94</v>
      </c>
      <c r="E13" s="92">
        <v>6172</v>
      </c>
      <c r="F13" s="92">
        <v>5901</v>
      </c>
      <c r="G13" s="91" t="s">
        <v>98</v>
      </c>
      <c r="H13" s="90">
        <v>400</v>
      </c>
      <c r="I13" s="89"/>
      <c r="J13" s="88">
        <f t="shared" si="0"/>
        <v>400</v>
      </c>
    </row>
    <row r="14" spans="1:10" x14ac:dyDescent="0.2">
      <c r="A14" s="166"/>
      <c r="B14" s="94"/>
      <c r="C14" s="93" t="s">
        <v>97</v>
      </c>
      <c r="D14" s="93" t="s">
        <v>94</v>
      </c>
      <c r="E14" s="92">
        <v>6172</v>
      </c>
      <c r="F14" s="92">
        <v>5901</v>
      </c>
      <c r="G14" s="91" t="s">
        <v>96</v>
      </c>
      <c r="H14" s="90">
        <v>6</v>
      </c>
      <c r="I14" s="89"/>
      <c r="J14" s="88">
        <f t="shared" si="0"/>
        <v>6</v>
      </c>
    </row>
    <row r="15" spans="1:10" ht="13.5" thickBot="1" x14ac:dyDescent="0.25">
      <c r="A15" s="167"/>
      <c r="B15" s="87"/>
      <c r="C15" s="86" t="s">
        <v>95</v>
      </c>
      <c r="D15" s="86" t="s">
        <v>94</v>
      </c>
      <c r="E15" s="85">
        <v>6172</v>
      </c>
      <c r="F15" s="85">
        <v>5901</v>
      </c>
      <c r="G15" s="84" t="s">
        <v>93</v>
      </c>
      <c r="H15" s="83">
        <v>500</v>
      </c>
      <c r="I15" s="82"/>
      <c r="J15" s="81">
        <f t="shared" si="0"/>
        <v>500</v>
      </c>
    </row>
  </sheetData>
  <mergeCells count="11">
    <mergeCell ref="H5:H6"/>
    <mergeCell ref="J5:J6"/>
    <mergeCell ref="H1:J1"/>
    <mergeCell ref="A2:J2"/>
    <mergeCell ref="A5:A15"/>
    <mergeCell ref="C7:D7"/>
    <mergeCell ref="B5:B6"/>
    <mergeCell ref="C5:D6"/>
    <mergeCell ref="E5:E6"/>
    <mergeCell ref="F5:F6"/>
    <mergeCell ref="G5:G6"/>
  </mergeCells>
  <pageMargins left="0.78740157499999996" right="0.78740157499999996" top="0.984251969" bottom="0.984251969" header="0.4921259845" footer="0.4921259845"/>
  <pageSetup paperSize="9"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91309</vt:lpstr>
      <vt:lpstr>91903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2013-11-26T09:20:35Z</cp:lastPrinted>
  <dcterms:created xsi:type="dcterms:W3CDTF">2007-12-18T12:40:54Z</dcterms:created>
  <dcterms:modified xsi:type="dcterms:W3CDTF">2013-11-27T08:12:23Z</dcterms:modified>
</cp:coreProperties>
</file>