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275" windowHeight="10560" activeTab="2"/>
  </bookViews>
  <sheets>
    <sheet name="Bilance PaV" sheetId="1" r:id="rId1"/>
    <sheet name="914 05" sheetId="2" r:id="rId2"/>
    <sheet name="92314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<sst xmlns="http://schemas.openxmlformats.org/spreadsheetml/2006/main" count="976" uniqueCount="266">
  <si>
    <t>91405 - Působnosti</t>
  </si>
  <si>
    <t>uk.</t>
  </si>
  <si>
    <t>č.a.</t>
  </si>
  <si>
    <t>§</t>
  </si>
  <si>
    <t>pol.</t>
  </si>
  <si>
    <t>P Ů S O B N O S T I</t>
  </si>
  <si>
    <t>UR 2013</t>
  </si>
  <si>
    <t>SU</t>
  </si>
  <si>
    <t>x</t>
  </si>
  <si>
    <t>Běžné (neinvestiční) výdaje resortu celkem</t>
  </si>
  <si>
    <t>DU</t>
  </si>
  <si>
    <t>RU</t>
  </si>
  <si>
    <t>051500</t>
  </si>
  <si>
    <t>0000</t>
  </si>
  <si>
    <t>metodická pomoc obcím III, II, I</t>
  </si>
  <si>
    <t>ostatní osobní výdaje</t>
  </si>
  <si>
    <t>nákup ostatních služeb</t>
  </si>
  <si>
    <t>pohoštění</t>
  </si>
  <si>
    <t>052500</t>
  </si>
  <si>
    <t>metodická vedení obcí III - sociální kurátoři</t>
  </si>
  <si>
    <t>sociálně-právní ochrana</t>
  </si>
  <si>
    <t>052000</t>
  </si>
  <si>
    <t>metodická a právní činnost</t>
  </si>
  <si>
    <t>052300</t>
  </si>
  <si>
    <t xml:space="preserve">krajská setkání pěstounů </t>
  </si>
  <si>
    <t>nákup materiálu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</si>
  <si>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</si>
  <si>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</si>
  <si>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</si>
  <si>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</si>
  <si>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</si>
  <si>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</si>
  <si>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</si>
  <si>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</si>
  <si>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054100</t>
  </si>
  <si>
    <t>kontrolní činnost</t>
  </si>
  <si>
    <t>054200</t>
  </si>
  <si>
    <t>finanční kontrola dotací</t>
  </si>
  <si>
    <t>054300</t>
  </si>
  <si>
    <t>zajištění provozu objektu - budoucí hospic</t>
  </si>
  <si>
    <t>studená voda</t>
  </si>
  <si>
    <t>zpracování odborných posudků</t>
  </si>
  <si>
    <t>055000</t>
  </si>
  <si>
    <t>sociální služby - odborné posudky</t>
  </si>
  <si>
    <t>konzultační,poradenské a právní služby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</si>
  <si>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</si>
  <si>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</si>
  <si>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</si>
  <si>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</si>
  <si>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</si>
  <si>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</si>
  <si>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>datové centrum IP2</t>
  </si>
  <si>
    <t>činnost protidrogového koordinátora</t>
  </si>
  <si>
    <t>057000</t>
  </si>
  <si>
    <t>protidrogová politika</t>
  </si>
  <si>
    <t>neinvestiční transfery občanským sdružením</t>
  </si>
  <si>
    <t>materiál</t>
  </si>
  <si>
    <t>konzultační, poradenské a právní služby</t>
  </si>
  <si>
    <t>sociální práce</t>
  </si>
  <si>
    <t>zařízení okamžité pomoci</t>
  </si>
  <si>
    <t>Hvězdička při Dětském domově, Jablonné v Podještědí, Zámecká 1, příspěvková organizace</t>
  </si>
  <si>
    <t>Paprsek při Dětském centru SLUNÍČKO Liberec, p.o.</t>
  </si>
  <si>
    <t>1471</t>
  </si>
  <si>
    <t>2503</t>
  </si>
  <si>
    <t xml:space="preserve"> 052200</t>
  </si>
  <si>
    <t>ÚZ</t>
  </si>
  <si>
    <t>058056</t>
  </si>
  <si>
    <t>Hospicová péče sv.Zdislavy, o.p.s.</t>
  </si>
  <si>
    <t>neinvestiční transfery obecně prospěšným společnostem</t>
  </si>
  <si>
    <t>057502</t>
  </si>
  <si>
    <t>Advaita, občanské sdružení-protidrogové programy</t>
  </si>
  <si>
    <t>057503</t>
  </si>
  <si>
    <t>Most k naději,občanské sdružení-protidrogové programy</t>
  </si>
  <si>
    <t>057504</t>
  </si>
  <si>
    <t>Laxus, občanské sdružení-protidrogové programy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</si>
  <si>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</si>
  <si>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</si>
  <si>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</si>
  <si>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</si>
  <si>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</si>
  <si>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</si>
  <si>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05 - Odbor sociálních věcí</t>
  </si>
  <si>
    <t>Kapitola 914 05 - Působnosti</t>
  </si>
  <si>
    <t>Potravinová banka Liberec, o. s.</t>
  </si>
  <si>
    <t>Dohoda o ukončení nájmu - odstupné</t>
  </si>
  <si>
    <t>Hvězdička při SANREPO, o.p.s.</t>
  </si>
  <si>
    <t>Fond ohrožených dětí - Klokánek</t>
  </si>
  <si>
    <t>053100</t>
  </si>
  <si>
    <t>podpora koordinátorů rómských poradců</t>
  </si>
  <si>
    <t>platy zaměstnanců v pracovním poměru</t>
  </si>
  <si>
    <t>povinné poj.na soc.zab.a přísp.na st.pol.zaměstnan</t>
  </si>
  <si>
    <t>povinné poj.na veřejné zdravotní pojištění</t>
  </si>
  <si>
    <t>knihy, učební pomůcky, tisk</t>
  </si>
  <si>
    <t>teplo</t>
  </si>
  <si>
    <t>služby pošt</t>
  </si>
  <si>
    <t>služby telekomunikací</t>
  </si>
  <si>
    <t>cestovné - tuzemské</t>
  </si>
  <si>
    <t>služby školení a vzdělávání</t>
  </si>
  <si>
    <t>nákup ostatních služeb - náklady lektora, lektorné</t>
  </si>
  <si>
    <t>poštovné</t>
  </si>
  <si>
    <t>058057</t>
  </si>
  <si>
    <t>058059</t>
  </si>
  <si>
    <t>nájemné</t>
  </si>
  <si>
    <t>drobný hmotný dlouhodobý majetek</t>
  </si>
  <si>
    <t>058060</t>
  </si>
  <si>
    <t>052600</t>
  </si>
  <si>
    <t>dohody o výkonu pěstounské péče</t>
  </si>
  <si>
    <t>účelové neinvestiční transfery nepodnikajícím fyzickým osobám</t>
  </si>
  <si>
    <t>Hospicová péče sv. Zdislavy, o.p.s. - Podpora terénní hospicové péče</t>
  </si>
  <si>
    <t>058061</t>
  </si>
  <si>
    <t>SMRŽO - MEDIC s.r.o. - Podpora terénní hospicové péče</t>
  </si>
  <si>
    <t>neinvestiční transfery nefinančním podnikatelským subjektům - právnickým osobám</t>
  </si>
  <si>
    <t>058062</t>
  </si>
  <si>
    <t>BOHEMIA HELP, o.p.s. - Podpora terénní hospicové péče</t>
  </si>
  <si>
    <t>programové vybavení</t>
  </si>
  <si>
    <t>ROZPIS ROZPOČTU LIBERECKÉHO KRAJE 2013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</si>
  <si>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</si>
  <si>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</si>
  <si>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</si>
  <si>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</si>
  <si>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</si>
  <si>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</si>
  <si>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</si>
  <si>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</si>
  <si>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</si>
  <si>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</si>
  <si>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</si>
  <si>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</si>
  <si>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</si>
  <si>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</si>
  <si>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</si>
  <si>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</si>
  <si>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</si>
  <si>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</si>
  <si>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</si>
  <si>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</si>
  <si>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</si>
  <si>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</si>
  <si>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</si>
  <si>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</si>
  <si>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</si>
  <si>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</si>
  <si>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</si>
  <si>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</si>
  <si>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</si>
  <si>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</si>
  <si>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</si>
  <si>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</si>
  <si>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</si>
  <si>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</si>
  <si>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</si>
  <si>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</si>
  <si>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</si>
  <si>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</si>
  <si>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</si>
  <si>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</si>
  <si>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</si>
  <si>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</si>
  <si>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</si>
  <si>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</si>
  <si>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</si>
  <si>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</si>
  <si>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</si>
  <si>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</si>
  <si>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</si>
  <si>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</si>
  <si>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</si>
  <si>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</si>
  <si>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</si>
  <si>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</si>
  <si>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</si>
  <si>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</si>
  <si>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</si>
  <si>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Kap.926-dotační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</si>
  <si>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</si>
  <si>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</si>
  <si>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</si>
  <si>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</si>
  <si>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</si>
  <si>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</si>
  <si>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</si>
  <si>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Změna rozpočtu - rozpočtové opatření č. 369/13</t>
  </si>
  <si>
    <t>příloha č. 1 k ZR-RO č. 369/13</t>
  </si>
  <si>
    <t xml:space="preserve">ZR-RO            č. 369/13 </t>
  </si>
  <si>
    <t>ZR-RO                   č. 369/13</t>
  </si>
  <si>
    <t>ZR-RO                      č. 369/13</t>
  </si>
  <si>
    <t>Odbor investic a správy nemovitého majetku</t>
  </si>
  <si>
    <t>92314 - Spolufinancování EU</t>
  </si>
  <si>
    <t>tis.Kč</t>
  </si>
  <si>
    <t>UZ</t>
  </si>
  <si>
    <t>S P O L U F I N A N C O V Á N Í   E U</t>
  </si>
  <si>
    <t>SR 2013</t>
  </si>
  <si>
    <t>ZR-RO č. 27/13, 75/13</t>
  </si>
  <si>
    <t>Běžné a kapitálové výdaje odboru - celkem</t>
  </si>
  <si>
    <t>OP ŽP Zlepšení TTV obv.konstruk.budov SŠ řem a sl. Jablonec n.N.</t>
  </si>
  <si>
    <t>00000000</t>
  </si>
  <si>
    <t>budovy, haly a stavby - neuznatelné výdaje</t>
  </si>
  <si>
    <t>53100000</t>
  </si>
  <si>
    <t>budovy, haly a stavby</t>
  </si>
  <si>
    <t>53190877</t>
  </si>
  <si>
    <t>53515835</t>
  </si>
  <si>
    <t>OP ŽP Zlepš. tep. techn. vlastn. obvod.konstr. SPŠT Jbc Belgická</t>
  </si>
  <si>
    <t>IOP - Krajský standardizovaný projekt ZZS LK "operační středisko ZZS" - stavební část</t>
  </si>
  <si>
    <t>36100000</t>
  </si>
  <si>
    <t>36514922</t>
  </si>
  <si>
    <t>ROP, IPRM - Reko. OA Liberec - půdní vestavba</t>
  </si>
  <si>
    <t>38100000</t>
  </si>
  <si>
    <t>38585505</t>
  </si>
  <si>
    <t>služby peněžních ústavů</t>
  </si>
  <si>
    <t>38585005</t>
  </si>
  <si>
    <t>nákup materiálu jinde nezařazený</t>
  </si>
  <si>
    <t>Zlepšení tep.techn. vlastn. obvod. konstrukcí (snížení energ. náročnosti budovy) Domova důchodců Jindřichovice pod Smrkem, p.o., Pavilon Rozálie</t>
  </si>
  <si>
    <t>0256121501</t>
  </si>
  <si>
    <t>IPRM, ROP - Revitalizace přír. areálu Jedličkova ústavu a zpřístupnění veřejnosti</t>
  </si>
  <si>
    <t>0256131702</t>
  </si>
  <si>
    <t>Modernizace expozic Severočeského muzea v Liberci</t>
  </si>
  <si>
    <t>0256371702</t>
  </si>
  <si>
    <t>Modernizace expozic Severočeského muzea v Liberci - II. etapa</t>
  </si>
  <si>
    <t xml:space="preserve"> ROP-Reko a modernizace dět.dopr.hřiště v Liberci </t>
  </si>
  <si>
    <t>rezervy kapitálových výdajů</t>
  </si>
  <si>
    <t>0256151442</t>
  </si>
  <si>
    <t>Rekonstrukce hřiště a tělocvičny u SŠ gastronomie a služeb Liberec</t>
  </si>
  <si>
    <t>1750551432</t>
  </si>
  <si>
    <t xml:space="preserve"> ROP-Přístavba dílny odbor.výcviku SOŠa Gym.Liberec</t>
  </si>
  <si>
    <t>0256381442</t>
  </si>
  <si>
    <t>OP ŽP Zlepš. tep. techn. vlastn. obvod. konstr. SŠGsS Liberec</t>
  </si>
  <si>
    <t>025642000</t>
  </si>
  <si>
    <t>Lůžkový hospic</t>
  </si>
  <si>
    <t>0256201405</t>
  </si>
  <si>
    <t>ROP - Rekonstrukce technického vybavení laboratoře a váhovny chemie Gym.F.X.Š. Liberec</t>
  </si>
  <si>
    <t>6310</t>
  </si>
  <si>
    <t>3121</t>
  </si>
  <si>
    <t>0256201406</t>
  </si>
  <si>
    <t>stroje, přístoje a zařízení</t>
  </si>
  <si>
    <t>0256211437</t>
  </si>
  <si>
    <t xml:space="preserve">ROP - Zlepšení vybavení dílen odborného výcviku pro žáky učebních oborů truhlář, obráběč kovů, elektrikář, zedník SOŠ a SOU ČL </t>
  </si>
  <si>
    <t>3123</t>
  </si>
  <si>
    <t>0256231438</t>
  </si>
  <si>
    <t>ROP - Rekonstrukce dílen a Elektrolaboratoř SPŠT Jablonec nad Nisou</t>
  </si>
  <si>
    <t>ROP - Modernizace laboratoří pro odbornou technickou výuku SPŠ Česká Lípa</t>
  </si>
  <si>
    <t>3122</t>
  </si>
  <si>
    <t>0256251448</t>
  </si>
  <si>
    <t>ROP - Samoobslužný mycí box dopravních prostředků pro praktické vyučování žáků technických oborů SŠHL Frýdlant</t>
  </si>
  <si>
    <t>0256281428</t>
  </si>
  <si>
    <t>ROP - Studijní zaměření Broušení a rytí drahých kamenů SUPŠ Turnov</t>
  </si>
  <si>
    <t>nákup majektu jinde nezařazený</t>
  </si>
  <si>
    <t>0256301420</t>
  </si>
  <si>
    <t>ROP - Investice do vybavení laboratoře pro stavební obory SPŠS Liberec</t>
  </si>
  <si>
    <t>0256321450</t>
  </si>
  <si>
    <t>ROP - Dlaždičské práce pro 21. století SOŠ Liberec</t>
  </si>
  <si>
    <t>3124</t>
  </si>
  <si>
    <t>0256341436</t>
  </si>
  <si>
    <t>ROP - Inovace a zvýšení stupně komplexity školního pracoviště ISŠ Vysoké n/J</t>
  </si>
  <si>
    <t>OP ŽP - Zlepšení TTV obv.konstr.budov SŠSSD Liberec, Truhlářská, objekt B</t>
  </si>
  <si>
    <t>3125</t>
  </si>
  <si>
    <t>3126</t>
  </si>
  <si>
    <t>OP ŽP - Zlepšení TTV obv.konstr.budov SŠSSD Liberec, Truhlářská, objekt A</t>
  </si>
  <si>
    <t>51390877</t>
  </si>
  <si>
    <t>0256391433</t>
  </si>
  <si>
    <t>Přístavba tělocvičny SŠSD Liberec</t>
  </si>
  <si>
    <t>0256451448</t>
  </si>
  <si>
    <t>Zateplení budovy SŠHL Frýdlant</t>
  </si>
  <si>
    <t>Pozemky</t>
  </si>
  <si>
    <t>ZR-RO č. 369/13</t>
  </si>
  <si>
    <t>Rezervační poplatky ČEZ</t>
  </si>
  <si>
    <t>Transformace pobytových zařízení - Domov pro  osoby se ZP Mařenice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</si>
</sst>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_K_č"/>
    <numFmt numFmtId="166" formatCode="#,##0.0"/>
    <numFmt numFmtId="167" formatCode="#,##0.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"/>
    <numFmt numFmtId="173" formatCode="[$¥€-2]\ #\ ##,000_);[Red]\([$€-2]\ #\ ##,000\)"/>
    <numFmt numFmtId="174" formatCode="0\2\5\6\2\1\1\4\3\7"/>
    <numFmt numFmtId="175" formatCode="0\2\5\6\2\3\1\4\3\8"/>
    <numFmt numFmtId="176" formatCode="0\2\5\6\2\4\1\4\1\8"/>
    <numFmt numFmtId="177" formatCode="0\2\5\6\2\5\1\4\4\8"/>
    <numFmt numFmtId="178" formatCode="0\2\5\6\3\4\1\4\3\6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8"/>
      <name val="Arial CE"/>
      <family val="0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51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CE"/>
      <family val="0"/>
    </font>
    <font>
      <sz val="10"/>
      <color theme="9" tint="0.5999900102615356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7">
    <xf numFmtId="0" fontId="0" fillId="0" borderId="0" xfId="0" applyAlignment="1">
      <alignment/>
    </xf>
    <xf numFmtId="49" fontId="23" fillId="0" borderId="10" xfId="55" applyNumberFormat="1" applyFont="1" applyFill="1" applyBorder="1" applyAlignment="1">
      <alignment horizontal="center"/>
      <protection/>
    </xf>
    <xf numFmtId="0" fontId="23" fillId="0" borderId="11" xfId="55" applyFont="1" applyFill="1" applyBorder="1" applyAlignment="1">
      <alignment horizontal="center"/>
      <protection/>
    </xf>
    <xf numFmtId="0" fontId="23" fillId="0" borderId="10" xfId="55" applyFont="1" applyFill="1" applyBorder="1" applyAlignment="1">
      <alignment horizontal="center"/>
      <protection/>
    </xf>
    <xf numFmtId="0" fontId="23" fillId="0" borderId="11" xfId="55" applyFont="1" applyFill="1" applyBorder="1">
      <alignment/>
      <protection/>
    </xf>
    <xf numFmtId="0" fontId="25" fillId="0" borderId="11" xfId="55" applyFont="1" applyFill="1" applyBorder="1" applyAlignment="1">
      <alignment horizontal="center"/>
      <protection/>
    </xf>
    <xf numFmtId="0" fontId="25" fillId="0" borderId="11" xfId="55" applyFont="1" applyFill="1" applyBorder="1">
      <alignment/>
      <protection/>
    </xf>
    <xf numFmtId="49" fontId="25" fillId="0" borderId="10" xfId="55" applyNumberFormat="1" applyFont="1" applyFill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21" fillId="0" borderId="0" xfId="49" applyFont="1" applyFill="1" applyAlignment="1">
      <alignment horizontal="center"/>
      <protection/>
    </xf>
    <xf numFmtId="0" fontId="0" fillId="0" borderId="0" xfId="0" applyFill="1" applyAlignment="1">
      <alignment/>
    </xf>
    <xf numFmtId="49" fontId="22" fillId="0" borderId="0" xfId="53" applyNumberFormat="1" applyFont="1" applyFill="1" applyBorder="1" applyAlignment="1">
      <alignment vertical="center" textRotation="90"/>
      <protection/>
    </xf>
    <xf numFmtId="0" fontId="21" fillId="0" borderId="0" xfId="49" applyFont="1" applyFill="1" applyBorder="1" applyAlignment="1">
      <alignment horizontal="center"/>
      <protection/>
    </xf>
    <xf numFmtId="0" fontId="23" fillId="0" borderId="12" xfId="55" applyFont="1" applyFill="1" applyBorder="1" applyAlignment="1">
      <alignment horizontal="center"/>
      <protection/>
    </xf>
    <xf numFmtId="0" fontId="25" fillId="0" borderId="13" xfId="55" applyFont="1" applyFill="1" applyBorder="1" applyAlignment="1">
      <alignment horizontal="center"/>
      <protection/>
    </xf>
    <xf numFmtId="49" fontId="25" fillId="0" borderId="14" xfId="55" applyNumberFormat="1" applyFont="1" applyFill="1" applyBorder="1" applyAlignment="1">
      <alignment horizontal="center"/>
      <protection/>
    </xf>
    <xf numFmtId="0" fontId="25" fillId="0" borderId="15" xfId="55" applyFont="1" applyFill="1" applyBorder="1" applyAlignment="1">
      <alignment horizontal="center"/>
      <protection/>
    </xf>
    <xf numFmtId="0" fontId="25" fillId="0" borderId="14" xfId="55" applyFont="1" applyFill="1" applyBorder="1" applyAlignment="1">
      <alignment horizontal="center"/>
      <protection/>
    </xf>
    <xf numFmtId="0" fontId="25" fillId="0" borderId="15" xfId="55" applyFont="1" applyFill="1" applyBorder="1">
      <alignment/>
      <protection/>
    </xf>
    <xf numFmtId="0" fontId="25" fillId="0" borderId="16" xfId="55" applyFont="1" applyFill="1" applyBorder="1" applyAlignment="1">
      <alignment horizontal="center"/>
      <protection/>
    </xf>
    <xf numFmtId="49" fontId="25" fillId="0" borderId="17" xfId="55" applyNumberFormat="1" applyFont="1" applyFill="1" applyBorder="1" applyAlignment="1">
      <alignment horizontal="center"/>
      <protection/>
    </xf>
    <xf numFmtId="0" fontId="25" fillId="0" borderId="18" xfId="55" applyFont="1" applyFill="1" applyBorder="1" applyAlignment="1">
      <alignment horizontal="center"/>
      <protection/>
    </xf>
    <xf numFmtId="0" fontId="25" fillId="0" borderId="17" xfId="55" applyFont="1" applyFill="1" applyBorder="1" applyAlignment="1">
      <alignment horizontal="center"/>
      <protection/>
    </xf>
    <xf numFmtId="0" fontId="25" fillId="0" borderId="18" xfId="55" applyFont="1" applyFill="1" applyBorder="1">
      <alignment/>
      <protection/>
    </xf>
    <xf numFmtId="0" fontId="23" fillId="0" borderId="19" xfId="55" applyFont="1" applyFill="1" applyBorder="1" applyAlignment="1">
      <alignment horizontal="center"/>
      <protection/>
    </xf>
    <xf numFmtId="49" fontId="23" fillId="0" borderId="14" xfId="55" applyNumberFormat="1" applyFont="1" applyFill="1" applyBorder="1" applyAlignment="1">
      <alignment horizontal="center"/>
      <protection/>
    </xf>
    <xf numFmtId="0" fontId="23" fillId="0" borderId="15" xfId="55" applyFont="1" applyFill="1" applyBorder="1" applyAlignment="1">
      <alignment horizontal="center"/>
      <protection/>
    </xf>
    <xf numFmtId="0" fontId="23" fillId="0" borderId="15" xfId="55" applyFont="1" applyFill="1" applyBorder="1">
      <alignment/>
      <protection/>
    </xf>
    <xf numFmtId="0" fontId="25" fillId="0" borderId="20" xfId="55" applyFont="1" applyFill="1" applyBorder="1" applyAlignment="1">
      <alignment horizontal="center"/>
      <protection/>
    </xf>
    <xf numFmtId="49" fontId="25" fillId="0" borderId="21" xfId="55" applyNumberFormat="1" applyFont="1" applyFill="1" applyBorder="1" applyAlignment="1">
      <alignment horizontal="center"/>
      <protection/>
    </xf>
    <xf numFmtId="0" fontId="25" fillId="0" borderId="22" xfId="55" applyFont="1" applyFill="1" applyBorder="1" applyAlignment="1">
      <alignment horizontal="center"/>
      <protection/>
    </xf>
    <xf numFmtId="0" fontId="25" fillId="0" borderId="22" xfId="55" applyFont="1" applyFill="1" applyBorder="1">
      <alignment/>
      <protection/>
    </xf>
    <xf numFmtId="0" fontId="23" fillId="0" borderId="16" xfId="55" applyFont="1" applyFill="1" applyBorder="1" applyAlignment="1">
      <alignment horizontal="center"/>
      <protection/>
    </xf>
    <xf numFmtId="49" fontId="23" fillId="0" borderId="17" xfId="55" applyNumberFormat="1" applyFont="1" applyFill="1" applyBorder="1" applyAlignment="1">
      <alignment horizontal="center"/>
      <protection/>
    </xf>
    <xf numFmtId="0" fontId="25" fillId="0" borderId="15" xfId="55" applyFont="1" applyFill="1" applyBorder="1" applyAlignment="1">
      <alignment horizontal="center"/>
      <protection/>
    </xf>
    <xf numFmtId="0" fontId="25" fillId="0" borderId="12" xfId="55" applyFont="1" applyFill="1" applyBorder="1" applyAlignment="1">
      <alignment horizontal="center"/>
      <protection/>
    </xf>
    <xf numFmtId="0" fontId="25" fillId="0" borderId="23" xfId="55" applyFont="1" applyFill="1" applyBorder="1" applyAlignment="1">
      <alignment horizontal="center"/>
      <protection/>
    </xf>
    <xf numFmtId="49" fontId="25" fillId="0" borderId="24" xfId="55" applyNumberFormat="1" applyFont="1" applyFill="1" applyBorder="1" applyAlignment="1">
      <alignment horizontal="center"/>
      <protection/>
    </xf>
    <xf numFmtId="0" fontId="25" fillId="0" borderId="24" xfId="55" applyFont="1" applyFill="1" applyBorder="1" applyAlignment="1">
      <alignment horizontal="center"/>
      <protection/>
    </xf>
    <xf numFmtId="0" fontId="25" fillId="0" borderId="25" xfId="55" applyFont="1" applyFill="1" applyBorder="1">
      <alignment/>
      <protection/>
    </xf>
    <xf numFmtId="0" fontId="25" fillId="0" borderId="19" xfId="55" applyFont="1" applyFill="1" applyBorder="1" applyAlignment="1">
      <alignment horizontal="center"/>
      <protection/>
    </xf>
    <xf numFmtId="0" fontId="23" fillId="0" borderId="15" xfId="55" applyFont="1" applyFill="1" applyBorder="1" applyAlignment="1">
      <alignment horizontal="left"/>
      <protection/>
    </xf>
    <xf numFmtId="0" fontId="23" fillId="0" borderId="26" xfId="55" applyFont="1" applyFill="1" applyBorder="1" applyAlignment="1">
      <alignment horizontal="center"/>
      <protection/>
    </xf>
    <xf numFmtId="0" fontId="25" fillId="0" borderId="26" xfId="55" applyFont="1" applyFill="1" applyBorder="1" applyAlignment="1">
      <alignment horizontal="center"/>
      <protection/>
    </xf>
    <xf numFmtId="0" fontId="25" fillId="0" borderId="15" xfId="57" applyFont="1" applyFill="1" applyBorder="1" applyAlignment="1">
      <alignment horizontal="center"/>
      <protection/>
    </xf>
    <xf numFmtId="0" fontId="25" fillId="0" borderId="15" xfId="57" applyFont="1" applyFill="1" applyBorder="1">
      <alignment/>
      <protection/>
    </xf>
    <xf numFmtId="0" fontId="25" fillId="0" borderId="19" xfId="55" applyFont="1" applyFill="1" applyBorder="1" applyAlignment="1">
      <alignment horizontal="center"/>
      <protection/>
    </xf>
    <xf numFmtId="0" fontId="25" fillId="0" borderId="15" xfId="54" applyFont="1" applyFill="1" applyBorder="1" applyAlignment="1">
      <alignment/>
      <protection/>
    </xf>
    <xf numFmtId="0" fontId="23" fillId="0" borderId="27" xfId="55" applyFont="1" applyFill="1" applyBorder="1" applyAlignment="1">
      <alignment horizontal="center"/>
      <protection/>
    </xf>
    <xf numFmtId="0" fontId="25" fillId="0" borderId="28" xfId="55" applyFont="1" applyFill="1" applyBorder="1" applyAlignment="1">
      <alignment horizontal="center"/>
      <protection/>
    </xf>
    <xf numFmtId="0" fontId="25" fillId="0" borderId="0" xfId="55" applyFont="1" applyFill="1" applyBorder="1" applyAlignment="1">
      <alignment horizontal="center"/>
      <protection/>
    </xf>
    <xf numFmtId="0" fontId="23" fillId="0" borderId="28" xfId="55" applyFont="1" applyFill="1" applyBorder="1" applyAlignment="1">
      <alignment horizontal="center"/>
      <protection/>
    </xf>
    <xf numFmtId="0" fontId="25" fillId="0" borderId="29" xfId="55" applyFont="1" applyFill="1" applyBorder="1" applyAlignment="1">
      <alignment horizontal="center"/>
      <protection/>
    </xf>
    <xf numFmtId="0" fontId="25" fillId="0" borderId="27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5" fillId="0" borderId="28" xfId="55" applyFont="1" applyFill="1" applyBorder="1" applyAlignment="1">
      <alignment horizontal="center"/>
      <protection/>
    </xf>
    <xf numFmtId="0" fontId="25" fillId="0" borderId="30" xfId="55" applyFont="1" applyFill="1" applyBorder="1" applyAlignment="1">
      <alignment horizontal="center"/>
      <protection/>
    </xf>
    <xf numFmtId="0" fontId="25" fillId="0" borderId="13" xfId="55" applyFont="1" applyFill="1" applyBorder="1">
      <alignment/>
      <protection/>
    </xf>
    <xf numFmtId="0" fontId="25" fillId="0" borderId="25" xfId="55" applyFont="1" applyFill="1" applyBorder="1" applyAlignment="1">
      <alignment horizontal="center"/>
      <protection/>
    </xf>
    <xf numFmtId="0" fontId="25" fillId="0" borderId="11" xfId="54" applyFont="1" applyFill="1" applyBorder="1" applyAlignment="1">
      <alignment horizontal="center"/>
      <protection/>
    </xf>
    <xf numFmtId="49" fontId="23" fillId="0" borderId="14" xfId="54" applyNumberFormat="1" applyFont="1" applyFill="1" applyBorder="1" applyAlignment="1">
      <alignment horizontal="center"/>
      <protection/>
    </xf>
    <xf numFmtId="0" fontId="23" fillId="0" borderId="15" xfId="54" applyFont="1" applyFill="1" applyBorder="1" applyAlignment="1">
      <alignment horizontal="center"/>
      <protection/>
    </xf>
    <xf numFmtId="0" fontId="25" fillId="0" borderId="22" xfId="55" applyFont="1" applyBorder="1">
      <alignment/>
      <protection/>
    </xf>
    <xf numFmtId="0" fontId="0" fillId="0" borderId="22" xfId="0" applyFill="1" applyBorder="1" applyAlignment="1">
      <alignment/>
    </xf>
    <xf numFmtId="0" fontId="25" fillId="0" borderId="30" xfId="55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13" xfId="54" applyFont="1" applyFill="1" applyBorder="1">
      <alignment/>
      <protection/>
    </xf>
    <xf numFmtId="0" fontId="0" fillId="0" borderId="31" xfId="0" applyFill="1" applyBorder="1" applyAlignment="1">
      <alignment/>
    </xf>
    <xf numFmtId="0" fontId="25" fillId="0" borderId="32" xfId="55" applyFont="1" applyFill="1" applyBorder="1" applyAlignment="1">
      <alignment horizontal="center"/>
      <protection/>
    </xf>
    <xf numFmtId="0" fontId="25" fillId="0" borderId="22" xfId="54" applyFont="1" applyFill="1" applyBorder="1" applyAlignment="1">
      <alignment horizontal="center"/>
      <protection/>
    </xf>
    <xf numFmtId="0" fontId="25" fillId="0" borderId="22" xfId="54" applyFont="1" applyFill="1" applyBorder="1">
      <alignment/>
      <protection/>
    </xf>
    <xf numFmtId="49" fontId="22" fillId="0" borderId="31" xfId="53" applyNumberFormat="1" applyFont="1" applyFill="1" applyBorder="1" applyAlignment="1">
      <alignment horizontal="center" vertical="center" textRotation="90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4" fillId="0" borderId="33" xfId="55" applyFont="1" applyFill="1" applyBorder="1" applyAlignment="1">
      <alignment horizontal="center"/>
      <protection/>
    </xf>
    <xf numFmtId="0" fontId="24" fillId="0" borderId="20" xfId="0" applyFont="1" applyFill="1" applyBorder="1" applyAlignment="1">
      <alignment/>
    </xf>
    <xf numFmtId="0" fontId="25" fillId="0" borderId="22" xfId="54" applyFont="1" applyFill="1" applyBorder="1" applyAlignment="1">
      <alignment horizontal="center"/>
      <protection/>
    </xf>
    <xf numFmtId="0" fontId="25" fillId="0" borderId="22" xfId="54" applyFont="1" applyFill="1" applyBorder="1">
      <alignment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9" fillId="0" borderId="0" xfId="54" applyFont="1" applyFill="1" applyBorder="1" applyAlignment="1">
      <alignment/>
      <protection/>
    </xf>
    <xf numFmtId="0" fontId="30" fillId="0" borderId="0" xfId="54" applyFont="1" applyFill="1" applyBorder="1" applyAlignment="1">
      <alignment horizontal="left"/>
      <protection/>
    </xf>
    <xf numFmtId="0" fontId="30" fillId="0" borderId="0" xfId="0" applyFont="1" applyFill="1" applyAlignment="1">
      <alignment/>
    </xf>
    <xf numFmtId="0" fontId="29" fillId="0" borderId="0" xfId="54" applyFont="1" applyFill="1" applyBorder="1" applyAlignment="1">
      <alignment horizontal="left"/>
      <protection/>
    </xf>
    <xf numFmtId="168" fontId="29" fillId="0" borderId="0" xfId="54" applyNumberFormat="1" applyFont="1" applyFill="1" applyBorder="1" applyAlignment="1">
      <alignment horizontal="left"/>
      <protection/>
    </xf>
    <xf numFmtId="0" fontId="29" fillId="0" borderId="0" xfId="54" applyFont="1" applyFill="1" applyBorder="1">
      <alignment/>
      <protection/>
    </xf>
    <xf numFmtId="0" fontId="29" fillId="0" borderId="0" xfId="54" applyFont="1" applyFill="1" applyBorder="1" applyAlignment="1">
      <alignment horizontal="center"/>
      <protection/>
    </xf>
    <xf numFmtId="0" fontId="30" fillId="0" borderId="0" xfId="54" applyFont="1" applyFill="1" applyBorder="1" applyAlignment="1">
      <alignment horizontal="center"/>
      <protection/>
    </xf>
    <xf numFmtId="0" fontId="29" fillId="0" borderId="0" xfId="0" applyFont="1" applyFill="1" applyAlignment="1">
      <alignment horizontal="left"/>
    </xf>
    <xf numFmtId="0" fontId="30" fillId="0" borderId="0" xfId="0" applyFont="1" applyAlignment="1">
      <alignment/>
    </xf>
    <xf numFmtId="0" fontId="30" fillId="0" borderId="0" xfId="54" applyFont="1">
      <alignment/>
      <protection/>
    </xf>
    <xf numFmtId="0" fontId="29" fillId="0" borderId="0" xfId="54" applyFont="1">
      <alignment/>
      <protection/>
    </xf>
    <xf numFmtId="0" fontId="30" fillId="0" borderId="0" xfId="54" applyFont="1" applyFill="1" applyBorder="1" applyAlignment="1">
      <alignment/>
      <protection/>
    </xf>
    <xf numFmtId="0" fontId="29" fillId="0" borderId="0" xfId="54" applyFont="1" applyFill="1">
      <alignment/>
      <protection/>
    </xf>
    <xf numFmtId="0" fontId="29" fillId="0" borderId="0" xfId="0" applyFont="1" applyFill="1" applyAlignment="1">
      <alignment horizontal="center"/>
    </xf>
    <xf numFmtId="0" fontId="29" fillId="0" borderId="0" xfId="57" applyFont="1">
      <alignment/>
      <protection/>
    </xf>
    <xf numFmtId="0" fontId="30" fillId="0" borderId="0" xfId="57" applyFont="1">
      <alignment/>
      <protection/>
    </xf>
    <xf numFmtId="0" fontId="29" fillId="0" borderId="0" xfId="0" applyFont="1" applyAlignment="1">
      <alignment/>
    </xf>
    <xf numFmtId="168" fontId="29" fillId="0" borderId="0" xfId="54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68" fontId="29" fillId="0" borderId="0" xfId="54" applyNumberFormat="1" applyFont="1" applyFill="1" applyBorder="1" applyAlignment="1">
      <alignment horizontal="center"/>
      <protection/>
    </xf>
    <xf numFmtId="49" fontId="25" fillId="0" borderId="21" xfId="54" applyNumberFormat="1" applyFont="1" applyFill="1" applyBorder="1" applyAlignment="1">
      <alignment horizontal="center"/>
      <protection/>
    </xf>
    <xf numFmtId="0" fontId="25" fillId="0" borderId="21" xfId="55" applyFont="1" applyFill="1" applyBorder="1" applyAlignment="1">
      <alignment horizontal="center"/>
      <protection/>
    </xf>
    <xf numFmtId="0" fontId="31" fillId="0" borderId="0" xfId="0" applyFont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4" fillId="0" borderId="20" xfId="55" applyFont="1" applyFill="1" applyBorder="1" applyAlignment="1">
      <alignment horizontal="center"/>
      <protection/>
    </xf>
    <xf numFmtId="49" fontId="24" fillId="0" borderId="22" xfId="55" applyNumberFormat="1" applyFont="1" applyFill="1" applyBorder="1" applyAlignment="1">
      <alignment horizontal="center"/>
      <protection/>
    </xf>
    <xf numFmtId="0" fontId="25" fillId="0" borderId="22" xfId="55" applyFont="1" applyBorder="1" applyAlignment="1">
      <alignment horizontal="center"/>
      <protection/>
    </xf>
    <xf numFmtId="49" fontId="25" fillId="0" borderId="22" xfId="55" applyNumberFormat="1" applyFont="1" applyFill="1" applyBorder="1" applyAlignment="1">
      <alignment horizontal="center"/>
      <protection/>
    </xf>
    <xf numFmtId="49" fontId="24" fillId="0" borderId="18" xfId="55" applyNumberFormat="1" applyFont="1" applyFill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11" xfId="54" applyFont="1" applyFill="1" applyBorder="1" applyAlignment="1">
      <alignment/>
      <protection/>
    </xf>
    <xf numFmtId="0" fontId="25" fillId="0" borderId="16" xfId="55" applyFont="1" applyFill="1" applyBorder="1" applyAlignment="1">
      <alignment horizontal="center"/>
      <protection/>
    </xf>
    <xf numFmtId="0" fontId="25" fillId="0" borderId="0" xfId="55" applyFont="1" applyFill="1" applyBorder="1" applyAlignment="1">
      <alignment horizontal="center"/>
      <protection/>
    </xf>
    <xf numFmtId="49" fontId="25" fillId="0" borderId="17" xfId="55" applyNumberFormat="1" applyFont="1" applyFill="1" applyBorder="1" applyAlignment="1">
      <alignment horizontal="center"/>
      <protection/>
    </xf>
    <xf numFmtId="0" fontId="25" fillId="0" borderId="18" xfId="55" applyFont="1" applyFill="1" applyBorder="1" applyAlignment="1">
      <alignment horizontal="center"/>
      <protection/>
    </xf>
    <xf numFmtId="167" fontId="25" fillId="0" borderId="15" xfId="55" applyNumberFormat="1" applyFont="1" applyFill="1" applyBorder="1" applyAlignment="1">
      <alignment horizontal="center"/>
      <protection/>
    </xf>
    <xf numFmtId="167" fontId="25" fillId="0" borderId="34" xfId="55" applyNumberFormat="1" applyFont="1" applyFill="1" applyBorder="1" applyAlignment="1">
      <alignment horizontal="center"/>
      <protection/>
    </xf>
    <xf numFmtId="164" fontId="0" fillId="0" borderId="19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25" fillId="0" borderId="13" xfId="54" applyNumberFormat="1" applyFont="1" applyFill="1" applyBorder="1" applyAlignment="1">
      <alignment vertical="center" wrapText="1"/>
      <protection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25" fillId="0" borderId="15" xfId="54" applyNumberFormat="1" applyFont="1" applyFill="1" applyBorder="1" applyAlignment="1">
      <alignment horizontal="center"/>
      <protection/>
    </xf>
    <xf numFmtId="167" fontId="23" fillId="0" borderId="28" xfId="55" applyNumberFormat="1" applyFont="1" applyFill="1" applyBorder="1" applyAlignment="1">
      <alignment horizontal="center"/>
      <protection/>
    </xf>
    <xf numFmtId="167" fontId="23" fillId="0" borderId="15" xfId="55" applyNumberFormat="1" applyFont="1" applyFill="1" applyBorder="1" applyAlignment="1">
      <alignment horizontal="center"/>
      <protection/>
    </xf>
    <xf numFmtId="167" fontId="23" fillId="0" borderId="34" xfId="55" applyNumberFormat="1" applyFont="1" applyFill="1" applyBorder="1" applyAlignment="1">
      <alignment horizontal="center"/>
      <protection/>
    </xf>
    <xf numFmtId="167" fontId="25" fillId="0" borderId="28" xfId="55" applyNumberFormat="1" applyFont="1" applyFill="1" applyBorder="1" applyAlignment="1">
      <alignment horizontal="center"/>
      <protection/>
    </xf>
    <xf numFmtId="167" fontId="25" fillId="0" borderId="27" xfId="55" applyNumberFormat="1" applyFont="1" applyFill="1" applyBorder="1" applyAlignment="1">
      <alignment horizontal="center"/>
      <protection/>
    </xf>
    <xf numFmtId="167" fontId="23" fillId="0" borderId="27" xfId="55" applyNumberFormat="1" applyFont="1" applyFill="1" applyBorder="1" applyAlignment="1">
      <alignment horizontal="center"/>
      <protection/>
    </xf>
    <xf numFmtId="167" fontId="23" fillId="0" borderId="11" xfId="55" applyNumberFormat="1" applyFont="1" applyFill="1" applyBorder="1" applyAlignment="1">
      <alignment horizontal="center"/>
      <protection/>
    </xf>
    <xf numFmtId="167" fontId="25" fillId="0" borderId="0" xfId="55" applyNumberFormat="1" applyFont="1" applyFill="1" applyBorder="1" applyAlignment="1">
      <alignment horizontal="center"/>
      <protection/>
    </xf>
    <xf numFmtId="167" fontId="25" fillId="0" borderId="22" xfId="55" applyNumberFormat="1" applyFont="1" applyFill="1" applyBorder="1" applyAlignment="1">
      <alignment horizontal="center"/>
      <protection/>
    </xf>
    <xf numFmtId="167" fontId="25" fillId="0" borderId="35" xfId="55" applyNumberFormat="1" applyFont="1" applyFill="1" applyBorder="1" applyAlignment="1">
      <alignment horizontal="center"/>
      <protection/>
    </xf>
    <xf numFmtId="167" fontId="25" fillId="0" borderId="15" xfId="50" applyNumberFormat="1" applyFont="1" applyFill="1" applyBorder="1" applyAlignment="1">
      <alignment horizontal="center" vertical="center"/>
      <protection/>
    </xf>
    <xf numFmtId="167" fontId="25" fillId="0" borderId="11" xfId="55" applyNumberFormat="1" applyFont="1" applyFill="1" applyBorder="1" applyAlignment="1">
      <alignment horizontal="center"/>
      <protection/>
    </xf>
    <xf numFmtId="167" fontId="25" fillId="0" borderId="25" xfId="55" applyNumberFormat="1" applyFont="1" applyFill="1" applyBorder="1" applyAlignment="1">
      <alignment horizontal="center"/>
      <protection/>
    </xf>
    <xf numFmtId="167" fontId="23" fillId="0" borderId="25" xfId="55" applyNumberFormat="1" applyFont="1" applyFill="1" applyBorder="1" applyAlignment="1">
      <alignment horizontal="center"/>
      <protection/>
    </xf>
    <xf numFmtId="167" fontId="25" fillId="0" borderId="30" xfId="55" applyNumberFormat="1" applyFont="1" applyFill="1" applyBorder="1" applyAlignment="1">
      <alignment horizontal="center"/>
      <protection/>
    </xf>
    <xf numFmtId="167" fontId="25" fillId="0" borderId="29" xfId="55" applyNumberFormat="1" applyFont="1" applyFill="1" applyBorder="1" applyAlignment="1">
      <alignment horizontal="center"/>
      <protection/>
    </xf>
    <xf numFmtId="167" fontId="25" fillId="0" borderId="22" xfId="55" applyNumberFormat="1" applyFont="1" applyBorder="1" applyAlignment="1">
      <alignment horizontal="center"/>
      <protection/>
    </xf>
    <xf numFmtId="167" fontId="27" fillId="0" borderId="35" xfId="60" applyNumberFormat="1" applyFont="1" applyBorder="1" applyAlignment="1">
      <alignment horizontal="center"/>
      <protection/>
    </xf>
    <xf numFmtId="167" fontId="25" fillId="0" borderId="35" xfId="55" applyNumberFormat="1" applyFont="1" applyBorder="1" applyAlignment="1">
      <alignment horizontal="center"/>
      <protection/>
    </xf>
    <xf numFmtId="0" fontId="25" fillId="0" borderId="20" xfId="55" applyFont="1" applyFill="1" applyBorder="1" applyAlignment="1">
      <alignment horizontal="center"/>
      <protection/>
    </xf>
    <xf numFmtId="0" fontId="25" fillId="0" borderId="23" xfId="55" applyFont="1" applyFill="1" applyBorder="1" applyAlignment="1">
      <alignment horizontal="center"/>
      <protection/>
    </xf>
    <xf numFmtId="49" fontId="25" fillId="0" borderId="24" xfId="55" applyNumberFormat="1" applyFont="1" applyFill="1" applyBorder="1" applyAlignment="1">
      <alignment horizontal="center"/>
      <protection/>
    </xf>
    <xf numFmtId="167" fontId="25" fillId="0" borderId="36" xfId="55" applyNumberFormat="1" applyFont="1" applyFill="1" applyBorder="1" applyAlignment="1">
      <alignment horizontal="center"/>
      <protection/>
    </xf>
    <xf numFmtId="0" fontId="23" fillId="0" borderId="32" xfId="55" applyFont="1" applyFill="1" applyBorder="1" applyAlignment="1">
      <alignment horizontal="center"/>
      <protection/>
    </xf>
    <xf numFmtId="0" fontId="23" fillId="0" borderId="30" xfId="55" applyFont="1" applyFill="1" applyBorder="1" applyAlignment="1">
      <alignment horizontal="center"/>
      <protection/>
    </xf>
    <xf numFmtId="49" fontId="23" fillId="0" borderId="24" xfId="55" applyNumberFormat="1" applyFont="1" applyFill="1" applyBorder="1" applyAlignment="1">
      <alignment horizontal="center"/>
      <protection/>
    </xf>
    <xf numFmtId="0" fontId="23" fillId="0" borderId="14" xfId="55" applyFont="1" applyFill="1" applyBorder="1" applyAlignment="1">
      <alignment horizontal="center"/>
      <protection/>
    </xf>
    <xf numFmtId="0" fontId="25" fillId="0" borderId="15" xfId="54" applyNumberFormat="1" applyFont="1" applyFill="1" applyBorder="1" applyAlignment="1">
      <alignment horizontal="center"/>
      <protection/>
    </xf>
    <xf numFmtId="0" fontId="23" fillId="0" borderId="19" xfId="55" applyFont="1" applyFill="1" applyBorder="1" applyAlignment="1">
      <alignment horizontal="center"/>
      <protection/>
    </xf>
    <xf numFmtId="0" fontId="23" fillId="0" borderId="15" xfId="55" applyFont="1" applyFill="1" applyBorder="1" applyAlignment="1">
      <alignment horizontal="center"/>
      <protection/>
    </xf>
    <xf numFmtId="0" fontId="23" fillId="0" borderId="15" xfId="55" applyFont="1" applyFill="1" applyBorder="1" applyAlignment="1">
      <alignment horizontal="left"/>
      <protection/>
    </xf>
    <xf numFmtId="49" fontId="23" fillId="0" borderId="15" xfId="55" applyNumberFormat="1" applyFont="1" applyFill="1" applyBorder="1" applyAlignment="1">
      <alignment horizontal="center"/>
      <protection/>
    </xf>
    <xf numFmtId="49" fontId="25" fillId="0" borderId="15" xfId="55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25" fillId="0" borderId="0" xfId="55" applyNumberFormat="1" applyFont="1" applyFill="1" applyBorder="1" applyAlignment="1">
      <alignment horizontal="center"/>
      <protection/>
    </xf>
    <xf numFmtId="0" fontId="25" fillId="0" borderId="0" xfId="54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/>
    </xf>
    <xf numFmtId="167" fontId="25" fillId="0" borderId="0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49" fontId="25" fillId="0" borderId="25" xfId="55" applyNumberFormat="1" applyFont="1" applyFill="1" applyBorder="1" applyAlignment="1">
      <alignment horizontal="center"/>
      <protection/>
    </xf>
    <xf numFmtId="0" fontId="25" fillId="0" borderId="25" xfId="54" applyNumberFormat="1" applyFont="1" applyFill="1" applyBorder="1" applyAlignment="1">
      <alignment horizontal="center"/>
      <protection/>
    </xf>
    <xf numFmtId="0" fontId="25" fillId="0" borderId="25" xfId="0" applyFont="1" applyFill="1" applyBorder="1" applyAlignment="1">
      <alignment/>
    </xf>
    <xf numFmtId="167" fontId="25" fillId="0" borderId="25" xfId="0" applyNumberFormat="1" applyFont="1" applyFill="1" applyBorder="1" applyAlignment="1">
      <alignment horizontal="center"/>
    </xf>
    <xf numFmtId="49" fontId="25" fillId="0" borderId="11" xfId="55" applyNumberFormat="1" applyFont="1" applyFill="1" applyBorder="1" applyAlignment="1">
      <alignment horizontal="center"/>
      <protection/>
    </xf>
    <xf numFmtId="0" fontId="25" fillId="0" borderId="11" xfId="55" applyFont="1" applyFill="1" applyBorder="1" applyAlignment="1">
      <alignment wrapText="1"/>
      <protection/>
    </xf>
    <xf numFmtId="49" fontId="23" fillId="0" borderId="11" xfId="55" applyNumberFormat="1" applyFont="1" applyFill="1" applyBorder="1" applyAlignment="1">
      <alignment horizontal="center"/>
      <protection/>
    </xf>
    <xf numFmtId="167" fontId="25" fillId="0" borderId="15" xfId="50" applyNumberFormat="1" applyFont="1" applyFill="1" applyBorder="1" applyAlignment="1">
      <alignment horizontal="center"/>
      <protection/>
    </xf>
    <xf numFmtId="0" fontId="25" fillId="0" borderId="33" xfId="55" applyFont="1" applyFill="1" applyBorder="1" applyAlignment="1">
      <alignment horizontal="center"/>
      <protection/>
    </xf>
    <xf numFmtId="0" fontId="25" fillId="0" borderId="37" xfId="55" applyFont="1" applyFill="1" applyBorder="1" applyAlignment="1">
      <alignment horizontal="center"/>
      <protection/>
    </xf>
    <xf numFmtId="0" fontId="25" fillId="0" borderId="38" xfId="55" applyFont="1" applyFill="1" applyBorder="1" applyAlignment="1">
      <alignment horizontal="center"/>
      <protection/>
    </xf>
    <xf numFmtId="49" fontId="25" fillId="0" borderId="39" xfId="55" applyNumberFormat="1" applyFont="1" applyFill="1" applyBorder="1" applyAlignment="1">
      <alignment horizontal="center"/>
      <protection/>
    </xf>
    <xf numFmtId="0" fontId="25" fillId="0" borderId="22" xfId="55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/>
      <protection/>
    </xf>
    <xf numFmtId="164" fontId="25" fillId="0" borderId="15" xfId="54" applyNumberFormat="1" applyFont="1" applyFill="1" applyBorder="1" applyAlignment="1">
      <alignment horizontal="center"/>
      <protection/>
    </xf>
    <xf numFmtId="49" fontId="25" fillId="0" borderId="11" xfId="54" applyNumberFormat="1" applyFont="1" applyFill="1" applyBorder="1" applyAlignment="1">
      <alignment horizontal="center"/>
      <protection/>
    </xf>
    <xf numFmtId="49" fontId="23" fillId="0" borderId="22" xfId="55" applyNumberFormat="1" applyFont="1" applyFill="1" applyBorder="1" applyAlignment="1">
      <alignment horizontal="center"/>
      <protection/>
    </xf>
    <xf numFmtId="49" fontId="23" fillId="0" borderId="18" xfId="55" applyNumberFormat="1" applyFont="1" applyFill="1" applyBorder="1" applyAlignment="1">
      <alignment horizontal="center"/>
      <protection/>
    </xf>
    <xf numFmtId="49" fontId="23" fillId="0" borderId="25" xfId="55" applyNumberFormat="1" applyFont="1" applyFill="1" applyBorder="1" applyAlignment="1">
      <alignment horizontal="center"/>
      <protection/>
    </xf>
    <xf numFmtId="49" fontId="25" fillId="0" borderId="18" xfId="55" applyNumberFormat="1" applyFont="1" applyFill="1" applyBorder="1" applyAlignment="1">
      <alignment horizontal="center"/>
      <protection/>
    </xf>
    <xf numFmtId="49" fontId="25" fillId="0" borderId="40" xfId="55" applyNumberFormat="1" applyFont="1" applyFill="1" applyBorder="1" applyAlignment="1">
      <alignment horizontal="center"/>
      <protection/>
    </xf>
    <xf numFmtId="49" fontId="23" fillId="0" borderId="15" xfId="55" applyNumberFormat="1" applyFont="1" applyFill="1" applyBorder="1" applyAlignment="1">
      <alignment horizontal="center"/>
      <protection/>
    </xf>
    <xf numFmtId="49" fontId="23" fillId="0" borderId="11" xfId="55" applyNumberFormat="1" applyFont="1" applyFill="1" applyBorder="1" applyAlignment="1">
      <alignment horizontal="center"/>
      <protection/>
    </xf>
    <xf numFmtId="0" fontId="0" fillId="0" borderId="11" xfId="49" applyFont="1" applyFill="1" applyBorder="1" applyAlignment="1">
      <alignment/>
      <protection/>
    </xf>
    <xf numFmtId="49" fontId="25" fillId="0" borderId="22" xfId="54" applyNumberFormat="1" applyFont="1" applyFill="1" applyBorder="1" applyAlignment="1">
      <alignment horizontal="center"/>
      <protection/>
    </xf>
    <xf numFmtId="167" fontId="25" fillId="24" borderId="35" xfId="55" applyNumberFormat="1" applyFont="1" applyFill="1" applyBorder="1" applyAlignment="1">
      <alignment horizontal="center"/>
      <protection/>
    </xf>
    <xf numFmtId="167" fontId="23" fillId="24" borderId="34" xfId="55" applyNumberFormat="1" applyFont="1" applyFill="1" applyBorder="1" applyAlignment="1">
      <alignment horizontal="center"/>
      <protection/>
    </xf>
    <xf numFmtId="167" fontId="25" fillId="24" borderId="34" xfId="55" applyNumberFormat="1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0" fontId="25" fillId="0" borderId="37" xfId="55" applyFont="1" applyFill="1" applyBorder="1" applyAlignment="1">
      <alignment horizontal="center"/>
      <protection/>
    </xf>
    <xf numFmtId="0" fontId="25" fillId="0" borderId="38" xfId="55" applyFont="1" applyFill="1" applyBorder="1" applyAlignment="1">
      <alignment horizontal="center"/>
      <protection/>
    </xf>
    <xf numFmtId="49" fontId="25" fillId="0" borderId="39" xfId="55" applyNumberFormat="1" applyFont="1" applyFill="1" applyBorder="1" applyAlignment="1">
      <alignment horizontal="center"/>
      <protection/>
    </xf>
    <xf numFmtId="0" fontId="25" fillId="0" borderId="40" xfId="55" applyFont="1" applyFill="1" applyBorder="1" applyAlignment="1">
      <alignment horizontal="center"/>
      <protection/>
    </xf>
    <xf numFmtId="0" fontId="25" fillId="0" borderId="40" xfId="55" applyFont="1" applyFill="1" applyBorder="1">
      <alignment/>
      <protection/>
    </xf>
    <xf numFmtId="167" fontId="25" fillId="0" borderId="38" xfId="55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25" fillId="0" borderId="15" xfId="0" applyFont="1" applyFill="1" applyBorder="1" applyAlignment="1">
      <alignment wrapText="1"/>
    </xf>
    <xf numFmtId="0" fontId="50" fillId="0" borderId="19" xfId="55" applyFont="1" applyFill="1" applyBorder="1" applyAlignment="1">
      <alignment horizontal="center"/>
      <protection/>
    </xf>
    <xf numFmtId="0" fontId="50" fillId="0" borderId="15" xfId="55" applyFont="1" applyFill="1" applyBorder="1" applyAlignment="1">
      <alignment horizontal="center"/>
      <protection/>
    </xf>
    <xf numFmtId="0" fontId="50" fillId="0" borderId="15" xfId="55" applyFont="1" applyFill="1" applyBorder="1">
      <alignment/>
      <protection/>
    </xf>
    <xf numFmtId="167" fontId="50" fillId="0" borderId="15" xfId="55" applyNumberFormat="1" applyFont="1" applyFill="1" applyBorder="1" applyAlignment="1">
      <alignment horizontal="center"/>
      <protection/>
    </xf>
    <xf numFmtId="167" fontId="50" fillId="0" borderId="34" xfId="55" applyNumberFormat="1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41" xfId="55" applyFont="1" applyFill="1" applyBorder="1" applyAlignment="1">
      <alignment horizontal="center"/>
      <protection/>
    </xf>
    <xf numFmtId="0" fontId="50" fillId="0" borderId="42" xfId="55" applyFont="1" applyFill="1" applyBorder="1" applyAlignment="1">
      <alignment horizontal="center"/>
      <protection/>
    </xf>
    <xf numFmtId="0" fontId="50" fillId="0" borderId="43" xfId="55" applyFont="1" applyFill="1" applyBorder="1" applyAlignment="1">
      <alignment horizontal="center"/>
      <protection/>
    </xf>
    <xf numFmtId="0" fontId="50" fillId="0" borderId="44" xfId="55" applyFont="1" applyFill="1" applyBorder="1" applyAlignment="1">
      <alignment horizontal="center"/>
      <protection/>
    </xf>
    <xf numFmtId="0" fontId="50" fillId="0" borderId="43" xfId="55" applyFont="1" applyFill="1" applyBorder="1">
      <alignment/>
      <protection/>
    </xf>
    <xf numFmtId="167" fontId="50" fillId="0" borderId="42" xfId="55" applyNumberFormat="1" applyFont="1" applyFill="1" applyBorder="1" applyAlignment="1">
      <alignment horizontal="center"/>
      <protection/>
    </xf>
    <xf numFmtId="167" fontId="50" fillId="0" borderId="43" xfId="55" applyNumberFormat="1" applyFont="1" applyFill="1" applyBorder="1" applyAlignment="1">
      <alignment horizontal="center"/>
      <protection/>
    </xf>
    <xf numFmtId="167" fontId="50" fillId="0" borderId="45" xfId="55" applyNumberFormat="1" applyFont="1" applyFill="1" applyBorder="1" applyAlignment="1">
      <alignment horizontal="center"/>
      <protection/>
    </xf>
    <xf numFmtId="0" fontId="50" fillId="0" borderId="46" xfId="55" applyFont="1" applyFill="1" applyBorder="1" applyAlignment="1">
      <alignment horizontal="center"/>
      <protection/>
    </xf>
    <xf numFmtId="167" fontId="50" fillId="0" borderId="47" xfId="55" applyNumberFormat="1" applyFont="1" applyFill="1" applyBorder="1" applyAlignment="1">
      <alignment horizontal="center"/>
      <protection/>
    </xf>
    <xf numFmtId="167" fontId="50" fillId="24" borderId="47" xfId="55" applyNumberFormat="1" applyFont="1" applyFill="1" applyBorder="1" applyAlignment="1">
      <alignment horizontal="center"/>
      <protection/>
    </xf>
    <xf numFmtId="0" fontId="50" fillId="0" borderId="26" xfId="55" applyFont="1" applyFill="1" applyBorder="1" applyAlignment="1">
      <alignment horizontal="center"/>
      <protection/>
    </xf>
    <xf numFmtId="167" fontId="50" fillId="24" borderId="45" xfId="55" applyNumberFormat="1" applyFont="1" applyFill="1" applyBorder="1" applyAlignment="1">
      <alignment horizontal="center"/>
      <protection/>
    </xf>
    <xf numFmtId="0" fontId="50" fillId="0" borderId="46" xfId="0" applyFont="1" applyFill="1" applyBorder="1" applyAlignment="1">
      <alignment/>
    </xf>
    <xf numFmtId="0" fontId="51" fillId="0" borderId="43" xfId="0" applyFont="1" applyFill="1" applyBorder="1" applyAlignment="1">
      <alignment/>
    </xf>
    <xf numFmtId="49" fontId="50" fillId="0" borderId="44" xfId="54" applyNumberFormat="1" applyFont="1" applyFill="1" applyBorder="1" applyAlignment="1">
      <alignment horizontal="center"/>
      <protection/>
    </xf>
    <xf numFmtId="49" fontId="50" fillId="0" borderId="43" xfId="54" applyNumberFormat="1" applyFont="1" applyFill="1" applyBorder="1" applyAlignment="1">
      <alignment horizontal="center"/>
      <protection/>
    </xf>
    <xf numFmtId="0" fontId="50" fillId="0" borderId="43" xfId="54" applyFont="1" applyFill="1" applyBorder="1" applyAlignment="1">
      <alignment horizontal="center"/>
      <protection/>
    </xf>
    <xf numFmtId="0" fontId="50" fillId="0" borderId="43" xfId="54" applyFont="1" applyFill="1" applyBorder="1">
      <alignment/>
      <protection/>
    </xf>
    <xf numFmtId="167" fontId="50" fillId="0" borderId="43" xfId="55" applyNumberFormat="1" applyFont="1" applyBorder="1" applyAlignment="1">
      <alignment horizontal="center"/>
      <protection/>
    </xf>
    <xf numFmtId="167" fontId="50" fillId="0" borderId="47" xfId="55" applyNumberFormat="1" applyFont="1" applyBorder="1" applyAlignment="1">
      <alignment horizontal="center"/>
      <protection/>
    </xf>
    <xf numFmtId="49" fontId="52" fillId="0" borderId="31" xfId="53" applyNumberFormat="1" applyFont="1" applyFill="1" applyBorder="1" applyAlignment="1">
      <alignment horizontal="center" vertical="center" textRotation="90"/>
      <protection/>
    </xf>
    <xf numFmtId="49" fontId="50" fillId="0" borderId="43" xfId="58" applyNumberFormat="1" applyFont="1" applyFill="1" applyBorder="1" applyAlignment="1">
      <alignment horizontal="center"/>
      <protection/>
    </xf>
    <xf numFmtId="0" fontId="50" fillId="0" borderId="43" xfId="54" applyFont="1" applyFill="1" applyBorder="1" applyAlignment="1">
      <alignment wrapText="1"/>
      <protection/>
    </xf>
    <xf numFmtId="0" fontId="50" fillId="0" borderId="26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49" fontId="50" fillId="0" borderId="10" xfId="54" applyNumberFormat="1" applyFont="1" applyFill="1" applyBorder="1" applyAlignment="1">
      <alignment horizontal="center"/>
      <protection/>
    </xf>
    <xf numFmtId="49" fontId="50" fillId="0" borderId="11" xfId="58" applyNumberFormat="1" applyFont="1" applyFill="1" applyBorder="1" applyAlignment="1">
      <alignment horizontal="center"/>
      <protection/>
    </xf>
    <xf numFmtId="0" fontId="50" fillId="0" borderId="11" xfId="54" applyFont="1" applyFill="1" applyBorder="1" applyAlignment="1">
      <alignment horizontal="center"/>
      <protection/>
    </xf>
    <xf numFmtId="0" fontId="50" fillId="0" borderId="11" xfId="54" applyFont="1" applyFill="1" applyBorder="1">
      <alignment/>
      <protection/>
    </xf>
    <xf numFmtId="167" fontId="50" fillId="0" borderId="11" xfId="55" applyNumberFormat="1" applyFont="1" applyBorder="1" applyAlignment="1">
      <alignment horizontal="center"/>
      <protection/>
    </xf>
    <xf numFmtId="167" fontId="50" fillId="0" borderId="45" xfId="55" applyNumberFormat="1" applyFont="1" applyBorder="1" applyAlignment="1">
      <alignment horizontal="center"/>
      <protection/>
    </xf>
    <xf numFmtId="0" fontId="51" fillId="0" borderId="31" xfId="0" applyFont="1" applyFill="1" applyBorder="1" applyAlignment="1">
      <alignment/>
    </xf>
    <xf numFmtId="49" fontId="50" fillId="0" borderId="43" xfId="55" applyNumberFormat="1" applyFont="1" applyFill="1" applyBorder="1" applyAlignment="1">
      <alignment horizontal="center"/>
      <protection/>
    </xf>
    <xf numFmtId="0" fontId="50" fillId="0" borderId="43" xfId="55" applyFont="1" applyBorder="1" applyAlignment="1">
      <alignment horizontal="center"/>
      <protection/>
    </xf>
    <xf numFmtId="0" fontId="50" fillId="0" borderId="43" xfId="55" applyFont="1" applyBorder="1">
      <alignment/>
      <protection/>
    </xf>
    <xf numFmtId="172" fontId="50" fillId="0" borderId="46" xfId="55" applyNumberFormat="1" applyFont="1" applyBorder="1">
      <alignment/>
      <protection/>
    </xf>
    <xf numFmtId="172" fontId="51" fillId="0" borderId="15" xfId="55" applyNumberFormat="1" applyFont="1" applyBorder="1">
      <alignment/>
      <protection/>
    </xf>
    <xf numFmtId="49" fontId="50" fillId="0" borderId="15" xfId="55" applyNumberFormat="1" applyFont="1" applyFill="1" applyBorder="1" applyAlignment="1">
      <alignment horizontal="center"/>
      <protection/>
    </xf>
    <xf numFmtId="172" fontId="50" fillId="0" borderId="15" xfId="55" applyNumberFormat="1" applyFont="1" applyFill="1" applyBorder="1" applyAlignment="1">
      <alignment horizontal="center"/>
      <protection/>
    </xf>
    <xf numFmtId="172" fontId="50" fillId="0" borderId="15" xfId="55" applyNumberFormat="1" applyFont="1" applyBorder="1" applyAlignment="1">
      <alignment horizontal="center"/>
      <protection/>
    </xf>
    <xf numFmtId="0" fontId="50" fillId="0" borderId="18" xfId="55" applyFont="1" applyBorder="1">
      <alignment/>
      <protection/>
    </xf>
    <xf numFmtId="167" fontId="50" fillId="0" borderId="18" xfId="55" applyNumberFormat="1" applyFont="1" applyFill="1" applyBorder="1" applyAlignment="1">
      <alignment horizontal="center"/>
      <protection/>
    </xf>
    <xf numFmtId="167" fontId="50" fillId="0" borderId="48" xfId="55" applyNumberFormat="1" applyFont="1" applyFill="1" applyBorder="1" applyAlignment="1">
      <alignment horizontal="center"/>
      <protection/>
    </xf>
    <xf numFmtId="0" fontId="51" fillId="0" borderId="15" xfId="0" applyFont="1" applyFill="1" applyBorder="1" applyAlignment="1">
      <alignment/>
    </xf>
    <xf numFmtId="0" fontId="50" fillId="0" borderId="15" xfId="55" applyFont="1" applyBorder="1" applyAlignment="1">
      <alignment horizontal="center"/>
      <protection/>
    </xf>
    <xf numFmtId="0" fontId="50" fillId="0" borderId="15" xfId="55" applyFont="1" applyBorder="1" applyAlignment="1">
      <alignment wrapText="1"/>
      <protection/>
    </xf>
    <xf numFmtId="167" fontId="50" fillId="0" borderId="25" xfId="0" applyNumberFormat="1" applyFont="1" applyFill="1" applyBorder="1" applyAlignment="1">
      <alignment horizontal="center"/>
    </xf>
    <xf numFmtId="167" fontId="50" fillId="0" borderId="36" xfId="55" applyNumberFormat="1" applyFont="1" applyFill="1" applyBorder="1" applyAlignment="1">
      <alignment horizontal="center"/>
      <protection/>
    </xf>
    <xf numFmtId="167" fontId="25" fillId="0" borderId="40" xfId="55" applyNumberFormat="1" applyFont="1" applyFill="1" applyBorder="1" applyAlignment="1">
      <alignment horizontal="center"/>
      <protection/>
    </xf>
    <xf numFmtId="167" fontId="27" fillId="0" borderId="22" xfId="60" applyNumberFormat="1" applyFont="1" applyFill="1" applyBorder="1" applyAlignment="1">
      <alignment horizontal="center"/>
      <protection/>
    </xf>
    <xf numFmtId="167" fontId="50" fillId="0" borderId="11" xfId="55" applyNumberFormat="1" applyFont="1" applyFill="1" applyBorder="1" applyAlignment="1">
      <alignment horizontal="center"/>
      <protection/>
    </xf>
    <xf numFmtId="0" fontId="29" fillId="0" borderId="0" xfId="55" applyFont="1" applyFill="1" applyAlignment="1">
      <alignment horizontal="center"/>
      <protection/>
    </xf>
    <xf numFmtId="0" fontId="22" fillId="25" borderId="46" xfId="49" applyFont="1" applyFill="1" applyBorder="1" applyAlignment="1">
      <alignment horizontal="center" vertical="center"/>
      <protection/>
    </xf>
    <xf numFmtId="0" fontId="22" fillId="25" borderId="43" xfId="49" applyFont="1" applyFill="1" applyBorder="1" applyAlignment="1">
      <alignment horizontal="center" vertical="center"/>
      <protection/>
    </xf>
    <xf numFmtId="0" fontId="22" fillId="25" borderId="43" xfId="49" applyFont="1" applyFill="1" applyBorder="1" applyAlignment="1">
      <alignment horizontal="center" vertical="center"/>
      <protection/>
    </xf>
    <xf numFmtId="0" fontId="23" fillId="25" borderId="43" xfId="49" applyFont="1" applyFill="1" applyBorder="1" applyAlignment="1">
      <alignment horizontal="center" vertical="center"/>
      <protection/>
    </xf>
    <xf numFmtId="0" fontId="23" fillId="25" borderId="43" xfId="0" applyFont="1" applyFill="1" applyBorder="1" applyAlignment="1">
      <alignment horizontal="center" vertical="center"/>
    </xf>
    <xf numFmtId="0" fontId="23" fillId="25" borderId="43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2" fillId="0" borderId="0" xfId="49" applyFont="1" applyFill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167" fontId="25" fillId="0" borderId="18" xfId="5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7" fillId="19" borderId="49" xfId="0" applyFont="1" applyFill="1" applyBorder="1" applyAlignment="1">
      <alignment horizontal="center" vertical="center" wrapText="1"/>
    </xf>
    <xf numFmtId="0" fontId="37" fillId="19" borderId="50" xfId="0" applyFont="1" applyFill="1" applyBorder="1" applyAlignment="1">
      <alignment horizontal="center" vertical="center" wrapText="1"/>
    </xf>
    <xf numFmtId="0" fontId="37" fillId="19" borderId="51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45" xfId="0" applyNumberFormat="1" applyFont="1" applyBorder="1" applyAlignment="1">
      <alignment horizontal="right" vertical="center" wrapText="1"/>
    </xf>
    <xf numFmtId="0" fontId="39" fillId="0" borderId="19" xfId="0" applyFont="1" applyBorder="1" applyAlignment="1">
      <alignment vertical="center" wrapText="1"/>
    </xf>
    <xf numFmtId="0" fontId="39" fillId="0" borderId="15" xfId="0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vertical="center"/>
    </xf>
    <xf numFmtId="4" fontId="39" fillId="0" borderId="3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9" fillId="0" borderId="11" xfId="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" fontId="38" fillId="0" borderId="34" xfId="0" applyNumberFormat="1" applyFont="1" applyBorder="1" applyAlignment="1">
      <alignment horizontal="right" vertical="center" wrapText="1"/>
    </xf>
    <xf numFmtId="4" fontId="39" fillId="0" borderId="34" xfId="0" applyNumberFormat="1" applyFont="1" applyBorder="1" applyAlignment="1">
      <alignment horizontal="right" vertical="center" wrapText="1"/>
    </xf>
    <xf numFmtId="0" fontId="38" fillId="0" borderId="15" xfId="0" applyFont="1" applyBorder="1" applyAlignment="1">
      <alignment horizontal="right" vertical="center" wrapText="1"/>
    </xf>
    <xf numFmtId="0" fontId="39" fillId="0" borderId="32" xfId="0" applyFont="1" applyBorder="1" applyAlignment="1">
      <alignment vertical="center" wrapText="1"/>
    </xf>
    <xf numFmtId="0" fontId="39" fillId="0" borderId="25" xfId="0" applyFont="1" applyBorder="1" applyAlignment="1">
      <alignment horizontal="right" vertical="center" wrapText="1"/>
    </xf>
    <xf numFmtId="4" fontId="39" fillId="0" borderId="25" xfId="0" applyNumberFormat="1" applyFont="1" applyBorder="1" applyAlignment="1">
      <alignment horizontal="right" vertical="center" wrapText="1"/>
    </xf>
    <xf numFmtId="4" fontId="39" fillId="0" borderId="36" xfId="0" applyNumberFormat="1" applyFont="1" applyBorder="1" applyAlignment="1">
      <alignment horizontal="right" vertical="center" wrapText="1"/>
    </xf>
    <xf numFmtId="0" fontId="38" fillId="0" borderId="49" xfId="0" applyFont="1" applyBorder="1" applyAlignment="1">
      <alignment vertical="center" wrapText="1"/>
    </xf>
    <xf numFmtId="0" fontId="38" fillId="0" borderId="50" xfId="0" applyFont="1" applyBorder="1" applyAlignment="1">
      <alignment horizontal="right" vertical="center" wrapText="1"/>
    </xf>
    <xf numFmtId="4" fontId="38" fillId="0" borderId="50" xfId="0" applyNumberFormat="1" applyFont="1" applyBorder="1" applyAlignment="1">
      <alignment horizontal="right" vertical="center" wrapText="1"/>
    </xf>
    <xf numFmtId="4" fontId="38" fillId="0" borderId="51" xfId="0" applyNumberFormat="1" applyFont="1" applyBorder="1" applyAlignment="1">
      <alignment horizontal="right" vertical="center" wrapText="1"/>
    </xf>
    <xf numFmtId="0" fontId="36" fillId="0" borderId="0" xfId="0" applyFont="1" applyFill="1" applyBorder="1" applyAlignment="1">
      <alignment/>
    </xf>
    <xf numFmtId="166" fontId="36" fillId="0" borderId="38" xfId="0" applyNumberFormat="1" applyFont="1" applyFill="1" applyBorder="1" applyAlignment="1">
      <alignment horizontal="right"/>
    </xf>
    <xf numFmtId="0" fontId="39" fillId="0" borderId="26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right" vertical="center" wrapText="1"/>
    </xf>
    <xf numFmtId="4" fontId="39" fillId="0" borderId="45" xfId="0" applyNumberFormat="1" applyFont="1" applyBorder="1" applyAlignment="1">
      <alignment horizontal="righ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4" fontId="39" fillId="0" borderId="18" xfId="0" applyNumberFormat="1" applyFont="1" applyBorder="1" applyAlignment="1">
      <alignment horizontal="right" vertical="center" wrapText="1"/>
    </xf>
    <xf numFmtId="4" fontId="39" fillId="0" borderId="48" xfId="0" applyNumberFormat="1" applyFont="1" applyBorder="1" applyAlignment="1">
      <alignment horizontal="right" vertical="center" wrapText="1"/>
    </xf>
    <xf numFmtId="0" fontId="38" fillId="0" borderId="49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0" fontId="51" fillId="0" borderId="52" xfId="0" applyFont="1" applyFill="1" applyBorder="1" applyAlignment="1">
      <alignment/>
    </xf>
    <xf numFmtId="0" fontId="50" fillId="0" borderId="20" xfId="55" applyFont="1" applyFill="1" applyBorder="1" applyAlignment="1">
      <alignment horizontal="center"/>
      <protection/>
    </xf>
    <xf numFmtId="0" fontId="51" fillId="0" borderId="22" xfId="0" applyFont="1" applyFill="1" applyBorder="1" applyAlignment="1">
      <alignment/>
    </xf>
    <xf numFmtId="49" fontId="50" fillId="0" borderId="22" xfId="55" applyNumberFormat="1" applyFont="1" applyFill="1" applyBorder="1" applyAlignment="1">
      <alignment horizontal="center"/>
      <protection/>
    </xf>
    <xf numFmtId="0" fontId="25" fillId="0" borderId="22" xfId="54" applyNumberFormat="1" applyFont="1" applyFill="1" applyBorder="1" applyAlignment="1">
      <alignment horizontal="center"/>
      <protection/>
    </xf>
    <xf numFmtId="0" fontId="25" fillId="0" borderId="22" xfId="0" applyFont="1" applyFill="1" applyBorder="1" applyAlignment="1">
      <alignment wrapText="1"/>
    </xf>
    <xf numFmtId="167" fontId="25" fillId="0" borderId="22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51" fillId="0" borderId="5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2" fillId="0" borderId="0" xfId="53" applyAlignment="1">
      <alignment vertical="center"/>
      <protection/>
    </xf>
    <xf numFmtId="1" fontId="12" fillId="0" borderId="0" xfId="53" applyNumberFormat="1" applyAlignment="1">
      <alignment vertical="center" wrapText="1"/>
      <protection/>
    </xf>
    <xf numFmtId="0" fontId="12" fillId="0" borderId="0" xfId="53" applyAlignment="1">
      <alignment vertical="center" wrapText="1"/>
      <protection/>
    </xf>
    <xf numFmtId="49" fontId="12" fillId="0" borderId="0" xfId="53" applyNumberFormat="1" applyAlignment="1">
      <alignment vertical="center" wrapText="1"/>
      <protection/>
    </xf>
    <xf numFmtId="4" fontId="12" fillId="0" borderId="0" xfId="53" applyNumberFormat="1" applyAlignment="1">
      <alignment vertical="center" wrapText="1"/>
      <protection/>
    </xf>
    <xf numFmtId="0" fontId="0" fillId="0" borderId="0" xfId="54">
      <alignment/>
      <protection/>
    </xf>
    <xf numFmtId="0" fontId="0" fillId="0" borderId="0" xfId="54" applyAlignment="1">
      <alignment vertical="center"/>
      <protection/>
    </xf>
    <xf numFmtId="1" fontId="0" fillId="0" borderId="0" xfId="54" applyNumberForma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49" fontId="0" fillId="0" borderId="0" xfId="54" applyNumberFormat="1" applyAlignment="1">
      <alignment vertical="center" wrapText="1"/>
      <protection/>
    </xf>
    <xf numFmtId="4" fontId="0" fillId="0" borderId="0" xfId="54" applyNumberFormat="1" applyAlignment="1">
      <alignment vertical="center" wrapText="1"/>
      <protection/>
    </xf>
    <xf numFmtId="3" fontId="23" fillId="0" borderId="0" xfId="54" applyNumberFormat="1" applyFont="1" applyAlignment="1">
      <alignment horizontal="center" vertical="center"/>
      <protection/>
    </xf>
    <xf numFmtId="0" fontId="31" fillId="0" borderId="0" xfId="54" applyFont="1">
      <alignment/>
      <protection/>
    </xf>
    <xf numFmtId="0" fontId="23" fillId="0" borderId="49" xfId="54" applyFont="1" applyBorder="1" applyAlignment="1">
      <alignment horizontal="center" vertical="center" wrapText="1"/>
      <protection/>
    </xf>
    <xf numFmtId="1" fontId="23" fillId="0" borderId="50" xfId="54" applyNumberFormat="1" applyFont="1" applyBorder="1" applyAlignment="1">
      <alignment horizontal="center" vertical="center" wrapText="1"/>
      <protection/>
    </xf>
    <xf numFmtId="0" fontId="23" fillId="0" borderId="50" xfId="54" applyFont="1" applyBorder="1" applyAlignment="1">
      <alignment horizontal="center" vertical="center" wrapText="1"/>
      <protection/>
    </xf>
    <xf numFmtId="49" fontId="23" fillId="0" borderId="50" xfId="54" applyNumberFormat="1" applyFont="1" applyBorder="1" applyAlignment="1">
      <alignment horizontal="center" vertical="center" wrapText="1"/>
      <protection/>
    </xf>
    <xf numFmtId="0" fontId="23" fillId="0" borderId="50" xfId="51" applyFont="1" applyBorder="1" applyAlignment="1">
      <alignment horizontal="center" vertical="center" wrapText="1"/>
      <protection/>
    </xf>
    <xf numFmtId="0" fontId="23" fillId="0" borderId="51" xfId="50" applyFont="1" applyBorder="1" applyAlignment="1">
      <alignment horizontal="center" vertical="center"/>
      <protection/>
    </xf>
    <xf numFmtId="0" fontId="31" fillId="0" borderId="0" xfId="54" applyFont="1" applyAlignment="1">
      <alignment vertical="center" wrapText="1"/>
      <protection/>
    </xf>
    <xf numFmtId="0" fontId="23" fillId="26" borderId="49" xfId="54" applyFont="1" applyFill="1" applyBorder="1" applyAlignment="1">
      <alignment horizontal="center" vertical="center" wrapText="1"/>
      <protection/>
    </xf>
    <xf numFmtId="1" fontId="23" fillId="26" borderId="50" xfId="54" applyNumberFormat="1" applyFont="1" applyFill="1" applyBorder="1" applyAlignment="1">
      <alignment horizontal="center" vertical="center" wrapText="1"/>
      <protection/>
    </xf>
    <xf numFmtId="0" fontId="23" fillId="26" borderId="50" xfId="54" applyFont="1" applyFill="1" applyBorder="1" applyAlignment="1">
      <alignment horizontal="center" vertical="center" wrapText="1"/>
      <protection/>
    </xf>
    <xf numFmtId="49" fontId="23" fillId="26" borderId="50" xfId="54" applyNumberFormat="1" applyFont="1" applyFill="1" applyBorder="1" applyAlignment="1">
      <alignment horizontal="center" vertical="center" wrapText="1"/>
      <protection/>
    </xf>
    <xf numFmtId="0" fontId="23" fillId="26" borderId="50" xfId="54" applyFont="1" applyFill="1" applyBorder="1" applyAlignment="1">
      <alignment horizontal="left" vertical="center" wrapText="1"/>
      <protection/>
    </xf>
    <xf numFmtId="4" fontId="23" fillId="26" borderId="50" xfId="54" applyNumberFormat="1" applyFont="1" applyFill="1" applyBorder="1" applyAlignment="1">
      <alignment horizontal="right" vertical="center" wrapText="1"/>
      <protection/>
    </xf>
    <xf numFmtId="4" fontId="23" fillId="26" borderId="51" xfId="54" applyNumberFormat="1" applyFont="1" applyFill="1" applyBorder="1" applyAlignment="1">
      <alignment horizontal="right" vertical="center" wrapText="1"/>
      <protection/>
    </xf>
    <xf numFmtId="0" fontId="31" fillId="0" borderId="0" xfId="54" applyFont="1" applyAlignment="1">
      <alignment wrapText="1"/>
      <protection/>
    </xf>
    <xf numFmtId="0" fontId="24" fillId="0" borderId="26" xfId="54" applyFont="1" applyBorder="1" applyAlignment="1">
      <alignment horizontal="center" vertical="center" wrapText="1"/>
      <protection/>
    </xf>
    <xf numFmtId="1" fontId="24" fillId="27" borderId="11" xfId="54" applyNumberFormat="1" applyFont="1" applyFill="1" applyBorder="1" applyAlignment="1">
      <alignment horizontal="center" vertical="center" wrapText="1"/>
      <protection/>
    </xf>
    <xf numFmtId="0" fontId="24" fillId="27" borderId="11" xfId="54" applyFont="1" applyFill="1" applyBorder="1" applyAlignment="1">
      <alignment horizontal="center" vertical="center" wrapText="1"/>
      <protection/>
    </xf>
    <xf numFmtId="0" fontId="24" fillId="27" borderId="11" xfId="54" applyFont="1" applyFill="1" applyBorder="1" applyAlignment="1">
      <alignment horizontal="center" vertical="center" wrapText="1"/>
      <protection/>
    </xf>
    <xf numFmtId="49" fontId="24" fillId="27" borderId="11" xfId="54" applyNumberFormat="1" applyFont="1" applyFill="1" applyBorder="1" applyAlignment="1">
      <alignment horizontal="center" vertical="center" wrapText="1"/>
      <protection/>
    </xf>
    <xf numFmtId="0" fontId="40" fillId="27" borderId="11" xfId="52" applyFont="1" applyFill="1" applyBorder="1" applyAlignment="1">
      <alignment vertical="center" wrapText="1"/>
      <protection/>
    </xf>
    <xf numFmtId="4" fontId="24" fillId="27" borderId="11" xfId="54" applyNumberFormat="1" applyFont="1" applyFill="1" applyBorder="1" applyAlignment="1">
      <alignment vertical="center" wrapText="1"/>
      <protection/>
    </xf>
    <xf numFmtId="4" fontId="24" fillId="0" borderId="45" xfId="54" applyNumberFormat="1" applyFont="1" applyFill="1" applyBorder="1" applyAlignment="1">
      <alignment vertical="center" wrapText="1"/>
      <protection/>
    </xf>
    <xf numFmtId="0" fontId="41" fillId="0" borderId="19" xfId="54" applyFont="1" applyFill="1" applyBorder="1" applyAlignment="1">
      <alignment horizontal="center" vertical="center" wrapText="1"/>
      <protection/>
    </xf>
    <xf numFmtId="1" fontId="25" fillId="27" borderId="15" xfId="54" applyNumberFormat="1" applyFont="1" applyFill="1" applyBorder="1" applyAlignment="1">
      <alignment horizontal="center" vertical="center" wrapText="1"/>
      <protection/>
    </xf>
    <xf numFmtId="0" fontId="25" fillId="27" borderId="15" xfId="54" applyFont="1" applyFill="1" applyBorder="1" applyAlignment="1">
      <alignment horizontal="center" vertical="center" wrapText="1"/>
      <protection/>
    </xf>
    <xf numFmtId="49" fontId="25" fillId="27" borderId="15" xfId="54" applyNumberFormat="1" applyFont="1" applyFill="1" applyBorder="1" applyAlignment="1">
      <alignment horizontal="center" vertical="center" wrapText="1"/>
      <protection/>
    </xf>
    <xf numFmtId="0" fontId="25" fillId="27" borderId="15" xfId="54" applyFont="1" applyFill="1" applyBorder="1" applyAlignment="1">
      <alignment horizontal="left" vertical="center" wrapText="1"/>
      <protection/>
    </xf>
    <xf numFmtId="4" fontId="42" fillId="27" borderId="15" xfId="54" applyNumberFormat="1" applyFont="1" applyFill="1" applyBorder="1" applyAlignment="1">
      <alignment vertical="center" wrapText="1"/>
      <protection/>
    </xf>
    <xf numFmtId="4" fontId="42" fillId="0" borderId="34" xfId="54" applyNumberFormat="1" applyFont="1" applyFill="1" applyBorder="1" applyAlignment="1">
      <alignment vertical="center" wrapText="1"/>
      <protection/>
    </xf>
    <xf numFmtId="0" fontId="25" fillId="0" borderId="19" xfId="54" applyFont="1" applyFill="1" applyBorder="1" applyAlignment="1">
      <alignment horizontal="center" vertical="center" wrapText="1"/>
      <protection/>
    </xf>
    <xf numFmtId="0" fontId="24" fillId="0" borderId="19" xfId="54" applyFont="1" applyBorder="1" applyAlignment="1">
      <alignment horizontal="center" vertical="center" wrapText="1"/>
      <protection/>
    </xf>
    <xf numFmtId="1" fontId="24" fillId="27" borderId="15" xfId="54" applyNumberFormat="1" applyFont="1" applyFill="1" applyBorder="1" applyAlignment="1">
      <alignment horizontal="center" vertical="center" wrapText="1"/>
      <protection/>
    </xf>
    <xf numFmtId="0" fontId="24" fillId="27" borderId="15" xfId="54" applyFont="1" applyFill="1" applyBorder="1" applyAlignment="1">
      <alignment horizontal="center" vertical="center" wrapText="1"/>
      <protection/>
    </xf>
    <xf numFmtId="0" fontId="24" fillId="27" borderId="15" xfId="54" applyFont="1" applyFill="1" applyBorder="1" applyAlignment="1">
      <alignment horizontal="center" vertical="center" wrapText="1"/>
      <protection/>
    </xf>
    <xf numFmtId="49" fontId="24" fillId="27" borderId="15" xfId="54" applyNumberFormat="1" applyFont="1" applyFill="1" applyBorder="1" applyAlignment="1">
      <alignment horizontal="center" vertical="center" wrapText="1"/>
      <protection/>
    </xf>
    <xf numFmtId="0" fontId="40" fillId="27" borderId="15" xfId="52" applyFont="1" applyFill="1" applyBorder="1" applyAlignment="1">
      <alignment vertical="center" wrapText="1"/>
      <protection/>
    </xf>
    <xf numFmtId="4" fontId="24" fillId="27" borderId="15" xfId="54" applyNumberFormat="1" applyFont="1" applyFill="1" applyBorder="1" applyAlignment="1">
      <alignment vertical="center" wrapText="1"/>
      <protection/>
    </xf>
    <xf numFmtId="4" fontId="24" fillId="0" borderId="34" xfId="54" applyNumberFormat="1" applyFont="1" applyFill="1" applyBorder="1" applyAlignment="1">
      <alignment vertical="center" wrapText="1"/>
      <protection/>
    </xf>
    <xf numFmtId="1" fontId="42" fillId="27" borderId="15" xfId="54" applyNumberFormat="1" applyFont="1" applyFill="1" applyBorder="1" applyAlignment="1">
      <alignment horizontal="center" vertical="center" wrapText="1"/>
      <protection/>
    </xf>
    <xf numFmtId="0" fontId="25" fillId="27" borderId="15" xfId="58" applyFont="1" applyFill="1" applyBorder="1" applyAlignment="1">
      <alignment vertical="center" wrapText="1"/>
      <protection/>
    </xf>
    <xf numFmtId="0" fontId="25" fillId="0" borderId="19" xfId="54" applyFont="1" applyFill="1" applyBorder="1" applyAlignment="1">
      <alignment horizontal="center" vertical="center"/>
      <protection/>
    </xf>
    <xf numFmtId="0" fontId="24" fillId="0" borderId="19" xfId="54" applyFont="1" applyFill="1" applyBorder="1" applyAlignment="1">
      <alignment horizontal="center" vertical="center"/>
      <protection/>
    </xf>
    <xf numFmtId="1" fontId="24" fillId="0" borderId="15" xfId="54" applyNumberFormat="1" applyFont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5" xfId="54" applyFont="1" applyBorder="1" applyAlignment="1">
      <alignment vertical="center" wrapText="1"/>
      <protection/>
    </xf>
    <xf numFmtId="4" fontId="24" fillId="0" borderId="15" xfId="54" applyNumberFormat="1" applyFont="1" applyFill="1" applyBorder="1" applyAlignment="1">
      <alignment vertical="center" wrapText="1"/>
      <protection/>
    </xf>
    <xf numFmtId="0" fontId="25" fillId="0" borderId="19" xfId="54" applyFont="1" applyBorder="1" applyAlignment="1">
      <alignment horizontal="center" vertical="center"/>
      <protection/>
    </xf>
    <xf numFmtId="1" fontId="25" fillId="0" borderId="15" xfId="54" applyNumberFormat="1" applyFont="1" applyBorder="1" applyAlignment="1">
      <alignment vertical="center" wrapText="1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49" fontId="25" fillId="0" borderId="15" xfId="54" applyNumberFormat="1" applyFont="1" applyFill="1" applyBorder="1" applyAlignment="1">
      <alignment horizontal="center" vertical="center" wrapText="1"/>
      <protection/>
    </xf>
    <xf numFmtId="0" fontId="25" fillId="0" borderId="15" xfId="54" applyFont="1" applyBorder="1" applyAlignment="1">
      <alignment vertical="center" wrapText="1"/>
      <protection/>
    </xf>
    <xf numFmtId="1" fontId="24" fillId="0" borderId="15" xfId="54" applyNumberFormat="1" applyFont="1" applyFill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49" fontId="24" fillId="0" borderId="15" xfId="54" applyNumberFormat="1" applyFont="1" applyBorder="1" applyAlignment="1">
      <alignment horizontal="center" vertical="center" wrapText="1"/>
      <protection/>
    </xf>
    <xf numFmtId="0" fontId="40" fillId="0" borderId="15" xfId="52" applyFont="1" applyFill="1" applyBorder="1" applyAlignment="1">
      <alignment vertical="center" wrapText="1"/>
      <protection/>
    </xf>
    <xf numFmtId="4" fontId="24" fillId="0" borderId="34" xfId="56" applyNumberFormat="1" applyFont="1" applyFill="1" applyBorder="1" applyAlignment="1">
      <alignment vertical="center" wrapText="1"/>
      <protection/>
    </xf>
    <xf numFmtId="1" fontId="42" fillId="0" borderId="15" xfId="54" applyNumberFormat="1" applyFont="1" applyFill="1" applyBorder="1" applyAlignment="1">
      <alignment horizontal="center" vertical="center" wrapText="1"/>
      <protection/>
    </xf>
    <xf numFmtId="0" fontId="25" fillId="0" borderId="15" xfId="54" applyFont="1" applyFill="1" applyBorder="1" applyAlignment="1">
      <alignment horizontal="left" vertical="center" wrapText="1"/>
      <protection/>
    </xf>
    <xf numFmtId="0" fontId="25" fillId="0" borderId="19" xfId="54" applyFont="1" applyBorder="1" applyAlignment="1">
      <alignment horizontal="center" vertical="center" wrapText="1"/>
      <protection/>
    </xf>
    <xf numFmtId="1" fontId="43" fillId="27" borderId="15" xfId="54" applyNumberFormat="1" applyFont="1" applyFill="1" applyBorder="1" applyAlignment="1">
      <alignment horizontal="center" vertical="center" wrapText="1"/>
      <protection/>
    </xf>
    <xf numFmtId="0" fontId="25" fillId="27" borderId="15" xfId="54" applyFont="1" applyFill="1" applyBorder="1" applyAlignment="1">
      <alignment horizontal="center" vertical="center" wrapText="1"/>
      <protection/>
    </xf>
    <xf numFmtId="49" fontId="25" fillId="27" borderId="15" xfId="54" applyNumberFormat="1" applyFont="1" applyFill="1" applyBorder="1" applyAlignment="1">
      <alignment horizontal="center" vertical="center" wrapText="1"/>
      <protection/>
    </xf>
    <xf numFmtId="0" fontId="25" fillId="27" borderId="25" xfId="54" applyFont="1" applyFill="1" applyBorder="1" applyAlignment="1">
      <alignment horizontal="left" vertical="center" wrapText="1"/>
      <protection/>
    </xf>
    <xf numFmtId="4" fontId="25" fillId="27" borderId="15" xfId="54" applyNumberFormat="1" applyFont="1" applyFill="1" applyBorder="1" applyAlignment="1">
      <alignment vertical="center" wrapText="1"/>
      <protection/>
    </xf>
    <xf numFmtId="4" fontId="25" fillId="0" borderId="34" xfId="54" applyNumberFormat="1" applyFont="1" applyFill="1" applyBorder="1" applyAlignment="1">
      <alignment vertical="center" wrapText="1"/>
      <protection/>
    </xf>
    <xf numFmtId="0" fontId="25" fillId="0" borderId="32" xfId="54" applyFont="1" applyFill="1" applyBorder="1" applyAlignment="1">
      <alignment horizontal="center" vertical="center" wrapText="1"/>
      <protection/>
    </xf>
    <xf numFmtId="49" fontId="25" fillId="27" borderId="25" xfId="54" applyNumberFormat="1" applyFont="1" applyFill="1" applyBorder="1" applyAlignment="1">
      <alignment horizontal="center" vertical="center" wrapText="1"/>
      <protection/>
    </xf>
    <xf numFmtId="0" fontId="25" fillId="27" borderId="25" xfId="54" applyFont="1" applyFill="1" applyBorder="1" applyAlignment="1">
      <alignment horizontal="center" vertical="center" wrapText="1"/>
      <protection/>
    </xf>
    <xf numFmtId="49" fontId="24" fillId="27" borderId="15" xfId="54" applyNumberFormat="1" applyFont="1" applyFill="1" applyBorder="1" applyAlignment="1">
      <alignment horizontal="center" vertical="center" wrapText="1"/>
      <protection/>
    </xf>
    <xf numFmtId="0" fontId="24" fillId="27" borderId="15" xfId="0" applyFont="1" applyFill="1" applyBorder="1" applyAlignment="1">
      <alignment vertical="center" wrapText="1"/>
    </xf>
    <xf numFmtId="0" fontId="25" fillId="0" borderId="15" xfId="58" applyFont="1" applyFill="1" applyBorder="1" applyAlignment="1">
      <alignment/>
      <protection/>
    </xf>
    <xf numFmtId="0" fontId="41" fillId="0" borderId="20" xfId="54" applyFont="1" applyFill="1" applyBorder="1" applyAlignment="1">
      <alignment horizontal="center" vertical="center" wrapText="1"/>
      <protection/>
    </xf>
    <xf numFmtId="49" fontId="42" fillId="27" borderId="22" xfId="54" applyNumberFormat="1" applyFont="1" applyFill="1" applyBorder="1" applyAlignment="1">
      <alignment horizontal="center" vertical="center" wrapText="1"/>
      <protection/>
    </xf>
    <xf numFmtId="0" fontId="25" fillId="27" borderId="22" xfId="54" applyFont="1" applyFill="1" applyBorder="1" applyAlignment="1">
      <alignment horizontal="center" vertical="center" wrapText="1"/>
      <protection/>
    </xf>
    <xf numFmtId="49" fontId="25" fillId="27" borderId="22" xfId="54" applyNumberFormat="1" applyFont="1" applyFill="1" applyBorder="1" applyAlignment="1">
      <alignment horizontal="center" vertical="center" wrapText="1"/>
      <protection/>
    </xf>
    <xf numFmtId="0" fontId="25" fillId="27" borderId="22" xfId="54" applyFont="1" applyFill="1" applyBorder="1" applyAlignment="1">
      <alignment horizontal="left" vertical="center" wrapText="1"/>
      <protection/>
    </xf>
    <xf numFmtId="4" fontId="42" fillId="27" borderId="22" xfId="54" applyNumberFormat="1" applyFont="1" applyFill="1" applyBorder="1" applyAlignment="1">
      <alignment vertical="center" wrapText="1"/>
      <protection/>
    </xf>
    <xf numFmtId="4" fontId="42" fillId="0" borderId="35" xfId="54" applyNumberFormat="1" applyFont="1" applyFill="1" applyBorder="1" applyAlignment="1">
      <alignment vertical="center" wrapText="1"/>
      <protection/>
    </xf>
    <xf numFmtId="49" fontId="24" fillId="27" borderId="11" xfId="54" applyNumberFormat="1" applyFont="1" applyFill="1" applyBorder="1" applyAlignment="1">
      <alignment horizontal="center" vertical="center" wrapText="1"/>
      <protection/>
    </xf>
    <xf numFmtId="0" fontId="24" fillId="27" borderId="11" xfId="0" applyFont="1" applyFill="1" applyBorder="1" applyAlignment="1">
      <alignment vertical="center" wrapText="1"/>
    </xf>
    <xf numFmtId="49" fontId="42" fillId="27" borderId="15" xfId="54" applyNumberFormat="1" applyFont="1" applyFill="1" applyBorder="1" applyAlignment="1">
      <alignment horizontal="center" vertical="center" wrapText="1"/>
      <protection/>
    </xf>
    <xf numFmtId="0" fontId="41" fillId="0" borderId="33" xfId="54" applyFont="1" applyFill="1" applyBorder="1" applyAlignment="1">
      <alignment horizontal="center" vertical="center" wrapText="1"/>
      <protection/>
    </xf>
    <xf numFmtId="49" fontId="42" fillId="27" borderId="18" xfId="54" applyNumberFormat="1" applyFont="1" applyFill="1" applyBorder="1" applyAlignment="1">
      <alignment horizontal="center" vertical="center" wrapText="1"/>
      <protection/>
    </xf>
    <xf numFmtId="49" fontId="25" fillId="27" borderId="18" xfId="54" applyNumberFormat="1" applyFont="1" applyFill="1" applyBorder="1" applyAlignment="1">
      <alignment horizontal="center" vertical="center" wrapText="1"/>
      <protection/>
    </xf>
    <xf numFmtId="0" fontId="25" fillId="27" borderId="18" xfId="54" applyFont="1" applyFill="1" applyBorder="1" applyAlignment="1">
      <alignment horizontal="left" vertical="center" wrapText="1"/>
      <protection/>
    </xf>
    <xf numFmtId="4" fontId="42" fillId="27" borderId="18" xfId="54" applyNumberFormat="1" applyFont="1" applyFill="1" applyBorder="1" applyAlignment="1">
      <alignment vertical="center" wrapText="1"/>
      <protection/>
    </xf>
    <xf numFmtId="4" fontId="42" fillId="0" borderId="48" xfId="54" applyNumberFormat="1" applyFont="1" applyFill="1" applyBorder="1" applyAlignment="1">
      <alignment vertical="center" wrapText="1"/>
      <protection/>
    </xf>
    <xf numFmtId="0" fontId="41" fillId="0" borderId="32" xfId="54" applyFont="1" applyFill="1" applyBorder="1" applyAlignment="1">
      <alignment horizontal="center" vertical="center" wrapText="1"/>
      <protection/>
    </xf>
    <xf numFmtId="49" fontId="42" fillId="27" borderId="25" xfId="54" applyNumberFormat="1" applyFont="1" applyFill="1" applyBorder="1" applyAlignment="1">
      <alignment horizontal="center" vertical="center" wrapText="1"/>
      <protection/>
    </xf>
    <xf numFmtId="0" fontId="25" fillId="27" borderId="11" xfId="54" applyFont="1" applyFill="1" applyBorder="1" applyAlignment="1">
      <alignment horizontal="center" vertical="center" wrapText="1"/>
      <protection/>
    </xf>
    <xf numFmtId="4" fontId="42" fillId="27" borderId="25" xfId="54" applyNumberFormat="1" applyFont="1" applyFill="1" applyBorder="1" applyAlignment="1">
      <alignment vertical="center" wrapText="1"/>
      <protection/>
    </xf>
    <xf numFmtId="4" fontId="42" fillId="0" borderId="36" xfId="54" applyNumberFormat="1" applyFont="1" applyFill="1" applyBorder="1" applyAlignment="1">
      <alignment vertical="center" wrapText="1"/>
      <protection/>
    </xf>
    <xf numFmtId="0" fontId="25" fillId="27" borderId="40" xfId="54" applyFont="1" applyFill="1" applyBorder="1" applyAlignment="1">
      <alignment horizontal="center" vertical="center" wrapText="1"/>
      <protection/>
    </xf>
    <xf numFmtId="0" fontId="24" fillId="0" borderId="26" xfId="54" applyFont="1" applyBorder="1" applyAlignment="1">
      <alignment horizontal="center" vertical="center"/>
      <protection/>
    </xf>
    <xf numFmtId="1" fontId="24" fillId="0" borderId="11" xfId="54" applyNumberFormat="1" applyFont="1" applyFill="1" applyBorder="1" applyAlignment="1">
      <alignment vertical="center"/>
      <protection/>
    </xf>
    <xf numFmtId="0" fontId="24" fillId="0" borderId="11" xfId="54" applyFont="1" applyBorder="1" applyAlignment="1">
      <alignment horizontal="center" vertical="center"/>
      <protection/>
    </xf>
    <xf numFmtId="49" fontId="23" fillId="0" borderId="11" xfId="54" applyNumberFormat="1" applyFont="1" applyBorder="1" applyAlignment="1">
      <alignment horizontal="center" vertical="center"/>
      <protection/>
    </xf>
    <xf numFmtId="0" fontId="24" fillId="0" borderId="11" xfId="52" applyFont="1" applyFill="1" applyBorder="1" applyAlignment="1">
      <alignment vertical="center" wrapText="1"/>
      <protection/>
    </xf>
    <xf numFmtId="4" fontId="24" fillId="0" borderId="15" xfId="54" applyNumberFormat="1" applyFont="1" applyFill="1" applyBorder="1" applyAlignment="1">
      <alignment vertical="center"/>
      <protection/>
    </xf>
    <xf numFmtId="49" fontId="25" fillId="0" borderId="15" xfId="54" applyNumberFormat="1" applyFont="1" applyFill="1" applyBorder="1" applyAlignment="1">
      <alignment horizontal="center"/>
      <protection/>
    </xf>
    <xf numFmtId="0" fontId="25" fillId="0" borderId="15" xfId="54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/>
      <protection/>
    </xf>
    <xf numFmtId="4" fontId="25" fillId="0" borderId="11" xfId="54" applyNumberFormat="1" applyFont="1" applyFill="1" applyBorder="1" applyAlignment="1">
      <alignment vertical="center"/>
      <protection/>
    </xf>
    <xf numFmtId="4" fontId="25" fillId="27" borderId="15" xfId="54" applyNumberFormat="1" applyFont="1" applyFill="1" applyBorder="1" applyAlignment="1">
      <alignment vertical="center"/>
      <protection/>
    </xf>
    <xf numFmtId="4" fontId="25" fillId="27" borderId="11" xfId="54" applyNumberFormat="1" applyFont="1" applyFill="1" applyBorder="1" applyAlignment="1">
      <alignment vertical="center"/>
      <protection/>
    </xf>
    <xf numFmtId="1" fontId="42" fillId="0" borderId="15" xfId="54" applyNumberFormat="1" applyFont="1" applyFill="1" applyBorder="1" applyAlignment="1">
      <alignment horizontal="center" vertical="center"/>
      <protection/>
    </xf>
    <xf numFmtId="49" fontId="25" fillId="0" borderId="14" xfId="59" applyNumberFormat="1" applyFont="1" applyFill="1" applyBorder="1" applyAlignment="1">
      <alignment horizontal="center"/>
      <protection/>
    </xf>
    <xf numFmtId="49" fontId="25" fillId="0" borderId="15" xfId="59" applyNumberFormat="1" applyFont="1" applyFill="1" applyBorder="1" applyAlignment="1">
      <alignment horizontal="center"/>
      <protection/>
    </xf>
    <xf numFmtId="0" fontId="25" fillId="0" borderId="19" xfId="54" applyFont="1" applyFill="1" applyBorder="1" applyAlignment="1">
      <alignment horizontal="center"/>
      <protection/>
    </xf>
    <xf numFmtId="4" fontId="25" fillId="27" borderId="15" xfId="0" applyNumberFormat="1" applyFont="1" applyFill="1" applyBorder="1" applyAlignment="1">
      <alignment horizontal="right" vertical="center"/>
    </xf>
    <xf numFmtId="49" fontId="44" fillId="0" borderId="19" xfId="54" applyNumberFormat="1" applyFont="1" applyFill="1" applyBorder="1" applyAlignment="1">
      <alignment horizontal="center" vertical="center"/>
      <protection/>
    </xf>
    <xf numFmtId="49" fontId="42" fillId="0" borderId="15" xfId="54" applyNumberFormat="1" applyFont="1" applyFill="1" applyBorder="1" applyAlignment="1">
      <alignment horizontal="center" vertical="center"/>
      <protection/>
    </xf>
    <xf numFmtId="0" fontId="24" fillId="0" borderId="19" xfId="54" applyFont="1" applyBorder="1" applyAlignment="1">
      <alignment horizontal="center" vertical="center"/>
      <protection/>
    </xf>
    <xf numFmtId="1" fontId="24" fillId="0" borderId="15" xfId="54" applyNumberFormat="1" applyFont="1" applyFill="1" applyBorder="1" applyAlignment="1">
      <alignment horizontal="center" vertical="center"/>
      <protection/>
    </xf>
    <xf numFmtId="0" fontId="24" fillId="0" borderId="15" xfId="54" applyFont="1" applyBorder="1" applyAlignment="1">
      <alignment horizontal="center" vertical="center"/>
      <protection/>
    </xf>
    <xf numFmtId="49" fontId="23" fillId="0" borderId="15" xfId="54" applyNumberFormat="1" applyFont="1" applyBorder="1" applyAlignment="1">
      <alignment horizontal="center" vertical="center"/>
      <protection/>
    </xf>
    <xf numFmtId="0" fontId="24" fillId="0" borderId="15" xfId="52" applyFont="1" applyFill="1" applyBorder="1" applyAlignment="1">
      <alignment vertical="center" wrapText="1"/>
      <protection/>
    </xf>
    <xf numFmtId="174" fontId="25" fillId="0" borderId="15" xfId="54" applyNumberFormat="1" applyFont="1" applyFill="1" applyBorder="1" applyAlignment="1">
      <alignment horizontal="left" vertical="center"/>
      <protection/>
    </xf>
    <xf numFmtId="4" fontId="25" fillId="0" borderId="15" xfId="54" applyNumberFormat="1" applyFont="1" applyFill="1" applyBorder="1" applyAlignment="1">
      <alignment vertical="center"/>
      <protection/>
    </xf>
    <xf numFmtId="4" fontId="25" fillId="27" borderId="15" xfId="0" applyNumberFormat="1" applyFont="1" applyFill="1" applyBorder="1" applyAlignment="1">
      <alignment horizontal="right"/>
    </xf>
    <xf numFmtId="1" fontId="24" fillId="0" borderId="15" xfId="54" applyNumberFormat="1" applyFont="1" applyFill="1" applyBorder="1" applyAlignment="1">
      <alignment vertical="center"/>
      <protection/>
    </xf>
    <xf numFmtId="175" fontId="25" fillId="0" borderId="15" xfId="54" applyNumberFormat="1" applyFont="1" applyFill="1" applyBorder="1" applyAlignment="1">
      <alignment horizontal="left" vertical="center"/>
      <protection/>
    </xf>
    <xf numFmtId="4" fontId="25" fillId="0" borderId="15" xfId="0" applyNumberFormat="1" applyFont="1" applyFill="1" applyBorder="1" applyAlignment="1">
      <alignment horizontal="right"/>
    </xf>
    <xf numFmtId="176" fontId="24" fillId="0" borderId="15" xfId="54" applyNumberFormat="1" applyFont="1" applyFill="1" applyBorder="1" applyAlignment="1">
      <alignment horizontal="left" vertical="center"/>
      <protection/>
    </xf>
    <xf numFmtId="0" fontId="24" fillId="0" borderId="15" xfId="52" applyFont="1" applyFill="1" applyBorder="1" applyAlignment="1">
      <alignment horizontal="left" vertical="center" wrapText="1"/>
      <protection/>
    </xf>
    <xf numFmtId="176" fontId="25" fillId="0" borderId="15" xfId="54" applyNumberFormat="1" applyFont="1" applyFill="1" applyBorder="1" applyAlignment="1">
      <alignment horizontal="left" vertical="center"/>
      <protection/>
    </xf>
    <xf numFmtId="4" fontId="25" fillId="0" borderId="15" xfId="54" applyNumberFormat="1" applyFont="1" applyFill="1" applyBorder="1" applyAlignment="1">
      <alignment horizontal="right" vertical="center"/>
      <protection/>
    </xf>
    <xf numFmtId="4" fontId="25" fillId="27" borderId="15" xfId="54" applyNumberFormat="1" applyFont="1" applyFill="1" applyBorder="1" applyAlignment="1">
      <alignment horizontal="right" vertical="center"/>
      <protection/>
    </xf>
    <xf numFmtId="177" fontId="25" fillId="0" borderId="15" xfId="54" applyNumberFormat="1" applyFont="1" applyFill="1" applyBorder="1" applyAlignment="1">
      <alignment horizontal="left" vertical="center"/>
      <protection/>
    </xf>
    <xf numFmtId="1" fontId="25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49" fontId="25" fillId="27" borderId="15" xfId="54" applyNumberFormat="1" applyFont="1" applyFill="1" applyBorder="1" applyAlignment="1">
      <alignment horizontal="center"/>
      <protection/>
    </xf>
    <xf numFmtId="178" fontId="25" fillId="0" borderId="15" xfId="0" applyNumberFormat="1" applyFont="1" applyBorder="1" applyAlignment="1">
      <alignment horizontal="left"/>
    </xf>
    <xf numFmtId="0" fontId="0" fillId="0" borderId="20" xfId="0" applyBorder="1" applyAlignment="1">
      <alignment/>
    </xf>
    <xf numFmtId="178" fontId="25" fillId="0" borderId="22" xfId="0" applyNumberFormat="1" applyFont="1" applyBorder="1" applyAlignment="1">
      <alignment horizontal="left"/>
    </xf>
    <xf numFmtId="49" fontId="25" fillId="0" borderId="22" xfId="59" applyNumberFormat="1" applyFont="1" applyFill="1" applyBorder="1" applyAlignment="1">
      <alignment horizontal="center"/>
      <protection/>
    </xf>
    <xf numFmtId="0" fontId="25" fillId="0" borderId="22" xfId="59" applyFont="1" applyFill="1" applyBorder="1" applyAlignment="1">
      <alignment/>
      <protection/>
    </xf>
    <xf numFmtId="4" fontId="25" fillId="0" borderId="22" xfId="0" applyNumberFormat="1" applyFont="1" applyFill="1" applyBorder="1" applyAlignment="1">
      <alignment horizontal="right"/>
    </xf>
    <xf numFmtId="4" fontId="25" fillId="27" borderId="22" xfId="0" applyNumberFormat="1" applyFont="1" applyFill="1" applyBorder="1" applyAlignment="1">
      <alignment horizontal="right"/>
    </xf>
    <xf numFmtId="178" fontId="25" fillId="0" borderId="25" xfId="0" applyNumberFormat="1" applyFont="1" applyBorder="1" applyAlignment="1">
      <alignment horizontal="left"/>
    </xf>
    <xf numFmtId="0" fontId="24" fillId="0" borderId="15" xfId="52" applyFont="1" applyFill="1" applyBorder="1" applyAlignment="1">
      <alignment horizontal="center" vertical="center" wrapText="1"/>
      <protection/>
    </xf>
    <xf numFmtId="4" fontId="25" fillId="0" borderId="15" xfId="0" applyNumberFormat="1" applyFont="1" applyBorder="1" applyAlignment="1">
      <alignment horizontal="right"/>
    </xf>
    <xf numFmtId="0" fontId="23" fillId="0" borderId="50" xfId="51" applyFont="1" applyFill="1" applyBorder="1" applyAlignment="1">
      <alignment horizontal="center" vertical="center"/>
      <protection/>
    </xf>
    <xf numFmtId="0" fontId="23" fillId="0" borderId="50" xfId="50" applyFont="1" applyBorder="1" applyAlignment="1">
      <alignment horizontal="center" vertical="center"/>
      <protection/>
    </xf>
    <xf numFmtId="4" fontId="24" fillId="0" borderId="11" xfId="54" applyNumberFormat="1" applyFont="1" applyFill="1" applyBorder="1" applyAlignment="1">
      <alignment vertical="center" wrapText="1"/>
      <protection/>
    </xf>
    <xf numFmtId="4" fontId="24" fillId="0" borderId="15" xfId="56" applyNumberFormat="1" applyFont="1" applyFill="1" applyBorder="1" applyAlignment="1">
      <alignment vertical="center" wrapText="1"/>
      <protection/>
    </xf>
    <xf numFmtId="4" fontId="24" fillId="0" borderId="34" xfId="54" applyNumberFormat="1" applyFont="1" applyFill="1" applyBorder="1" applyAlignment="1">
      <alignment vertical="center"/>
      <protection/>
    </xf>
    <xf numFmtId="4" fontId="25" fillId="27" borderId="45" xfId="54" applyNumberFormat="1" applyFont="1" applyFill="1" applyBorder="1" applyAlignment="1">
      <alignment vertical="center"/>
      <protection/>
    </xf>
    <xf numFmtId="4" fontId="25" fillId="27" borderId="34" xfId="0" applyNumberFormat="1" applyFont="1" applyFill="1" applyBorder="1" applyAlignment="1">
      <alignment horizontal="right"/>
    </xf>
    <xf numFmtId="4" fontId="25" fillId="27" borderId="34" xfId="54" applyNumberFormat="1" applyFont="1" applyFill="1" applyBorder="1" applyAlignment="1">
      <alignment vertical="center"/>
      <protection/>
    </xf>
    <xf numFmtId="4" fontId="25" fillId="27" borderId="34" xfId="54" applyNumberFormat="1" applyFont="1" applyFill="1" applyBorder="1" applyAlignment="1">
      <alignment horizontal="right" vertical="center"/>
      <protection/>
    </xf>
    <xf numFmtId="4" fontId="25" fillId="27" borderId="35" xfId="0" applyNumberFormat="1" applyFont="1" applyFill="1" applyBorder="1" applyAlignment="1">
      <alignment horizontal="right"/>
    </xf>
    <xf numFmtId="4" fontId="25" fillId="0" borderId="34" xfId="0" applyNumberFormat="1" applyFont="1" applyBorder="1" applyAlignment="1">
      <alignment horizontal="right"/>
    </xf>
    <xf numFmtId="4" fontId="25" fillId="0" borderId="22" xfId="0" applyNumberFormat="1" applyFont="1" applyBorder="1" applyAlignment="1">
      <alignment horizontal="right"/>
    </xf>
    <xf numFmtId="4" fontId="25" fillId="27" borderId="22" xfId="54" applyNumberFormat="1" applyFont="1" applyFill="1" applyBorder="1" applyAlignment="1">
      <alignment vertical="center"/>
      <protection/>
    </xf>
    <xf numFmtId="4" fontId="25" fillId="0" borderId="35" xfId="0" applyNumberFormat="1" applyFont="1" applyBorder="1" applyAlignment="1">
      <alignment horizontal="right"/>
    </xf>
    <xf numFmtId="0" fontId="25" fillId="0" borderId="21" xfId="59" applyFont="1" applyFill="1" applyBorder="1" applyAlignment="1">
      <alignment horizontal="center"/>
      <protection/>
    </xf>
    <xf numFmtId="4" fontId="25" fillId="0" borderId="22" xfId="54" applyNumberFormat="1" applyFont="1" applyFill="1" applyBorder="1" applyAlignment="1">
      <alignment vertical="center"/>
      <protection/>
    </xf>
    <xf numFmtId="4" fontId="31" fillId="0" borderId="0" xfId="0" applyNumberFormat="1" applyFont="1" applyAlignment="1">
      <alignment horizontal="center" vertical="center" wrapText="1"/>
    </xf>
    <xf numFmtId="4" fontId="23" fillId="26" borderId="50" xfId="54" applyNumberFormat="1" applyFont="1" applyFill="1" applyBorder="1" applyAlignment="1">
      <alignment horizontal="center" vertical="center" wrapText="1"/>
      <protection/>
    </xf>
    <xf numFmtId="4" fontId="24" fillId="0" borderId="11" xfId="54" applyNumberFormat="1" applyFont="1" applyFill="1" applyBorder="1" applyAlignment="1">
      <alignment horizontal="center" vertical="center" wrapText="1"/>
      <protection/>
    </xf>
    <xf numFmtId="4" fontId="42" fillId="0" borderId="15" xfId="54" applyNumberFormat="1" applyFont="1" applyFill="1" applyBorder="1" applyAlignment="1">
      <alignment horizontal="center" vertical="center" wrapText="1"/>
      <protection/>
    </xf>
    <xf numFmtId="4" fontId="24" fillId="0" borderId="15" xfId="54" applyNumberFormat="1" applyFont="1" applyFill="1" applyBorder="1" applyAlignment="1">
      <alignment horizontal="center" vertical="center" wrapText="1"/>
      <protection/>
    </xf>
    <xf numFmtId="4" fontId="24" fillId="0" borderId="15" xfId="56" applyNumberFormat="1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center" wrapText="1"/>
      <protection/>
    </xf>
    <xf numFmtId="4" fontId="42" fillId="0" borderId="22" xfId="54" applyNumberFormat="1" applyFont="1" applyFill="1" applyBorder="1" applyAlignment="1">
      <alignment horizontal="center" vertical="center" wrapText="1"/>
      <protection/>
    </xf>
    <xf numFmtId="4" fontId="42" fillId="0" borderId="18" xfId="54" applyNumberFormat="1" applyFont="1" applyFill="1" applyBorder="1" applyAlignment="1">
      <alignment horizontal="center" vertical="center" wrapText="1"/>
      <protection/>
    </xf>
    <xf numFmtId="4" fontId="42" fillId="0" borderId="25" xfId="54" applyNumberFormat="1" applyFont="1" applyFill="1" applyBorder="1" applyAlignment="1">
      <alignment horizontal="center" vertical="center" wrapText="1"/>
      <protection/>
    </xf>
    <xf numFmtId="4" fontId="24" fillId="0" borderId="15" xfId="54" applyNumberFormat="1" applyFont="1" applyFill="1" applyBorder="1" applyAlignment="1">
      <alignment horizontal="center" vertical="center"/>
      <protection/>
    </xf>
    <xf numFmtId="4" fontId="25" fillId="27" borderId="11" xfId="54" applyNumberFormat="1" applyFont="1" applyFill="1" applyBorder="1" applyAlignment="1">
      <alignment horizontal="center" vertical="center"/>
      <protection/>
    </xf>
    <xf numFmtId="4" fontId="25" fillId="27" borderId="15" xfId="0" applyNumberFormat="1" applyFont="1" applyFill="1" applyBorder="1" applyAlignment="1">
      <alignment horizontal="center"/>
    </xf>
    <xf numFmtId="4" fontId="25" fillId="27" borderId="15" xfId="54" applyNumberFormat="1" applyFont="1" applyFill="1" applyBorder="1" applyAlignment="1">
      <alignment horizontal="center" vertical="center"/>
      <protection/>
    </xf>
    <xf numFmtId="4" fontId="25" fillId="27" borderId="22" xfId="0" applyNumberFormat="1" applyFont="1" applyFill="1" applyBorder="1" applyAlignment="1">
      <alignment horizontal="center"/>
    </xf>
    <xf numFmtId="4" fontId="25" fillId="0" borderId="15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4" fontId="31" fillId="0" borderId="0" xfId="54" applyNumberFormat="1" applyFont="1" applyAlignment="1">
      <alignment horizontal="center" vertical="center" wrapText="1"/>
      <protection/>
    </xf>
    <xf numFmtId="0" fontId="35" fillId="19" borderId="38" xfId="0" applyFont="1" applyFill="1" applyBorder="1" applyAlignment="1">
      <alignment horizontal="center"/>
    </xf>
    <xf numFmtId="0" fontId="33" fillId="0" borderId="0" xfId="49" applyFont="1" applyFill="1" applyAlignment="1">
      <alignment horizontal="center" vertical="center" wrapText="1"/>
      <protection/>
    </xf>
    <xf numFmtId="49" fontId="50" fillId="0" borderId="14" xfId="55" applyNumberFormat="1" applyFont="1" applyFill="1" applyBorder="1" applyAlignment="1">
      <alignment horizontal="center"/>
      <protection/>
    </xf>
    <xf numFmtId="49" fontId="50" fillId="0" borderId="13" xfId="55" applyNumberFormat="1" applyFont="1" applyFill="1" applyBorder="1" applyAlignment="1">
      <alignment horizontal="center"/>
      <protection/>
    </xf>
    <xf numFmtId="49" fontId="50" fillId="0" borderId="44" xfId="55" applyNumberFormat="1" applyFont="1" applyFill="1" applyBorder="1" applyAlignment="1">
      <alignment horizontal="center"/>
      <protection/>
    </xf>
    <xf numFmtId="49" fontId="50" fillId="0" borderId="41" xfId="55" applyNumberFormat="1" applyFont="1" applyFill="1" applyBorder="1" applyAlignment="1">
      <alignment horizontal="center"/>
      <protection/>
    </xf>
    <xf numFmtId="0" fontId="21" fillId="0" borderId="0" xfId="49" applyFont="1" applyFill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54" applyFont="1" applyFill="1" applyBorder="1" applyAlignment="1">
      <alignment horizontal="left"/>
      <protection/>
    </xf>
    <xf numFmtId="0" fontId="0" fillId="0" borderId="0" xfId="0" applyAlignment="1">
      <alignment/>
    </xf>
    <xf numFmtId="49" fontId="22" fillId="0" borderId="54" xfId="53" applyNumberFormat="1" applyFont="1" applyFill="1" applyBorder="1" applyAlignment="1">
      <alignment horizontal="center" vertical="center" textRotation="90"/>
      <protection/>
    </xf>
    <xf numFmtId="49" fontId="22" fillId="0" borderId="55" xfId="53" applyNumberFormat="1" applyFont="1" applyFill="1" applyBorder="1" applyAlignment="1">
      <alignment horizontal="center" vertical="center" textRotation="90"/>
      <protection/>
    </xf>
    <xf numFmtId="49" fontId="22" fillId="0" borderId="31" xfId="53" applyNumberFormat="1" applyFont="1" applyFill="1" applyBorder="1" applyAlignment="1">
      <alignment horizontal="center" vertical="center" textRotation="90"/>
      <protection/>
    </xf>
    <xf numFmtId="0" fontId="22" fillId="25" borderId="44" xfId="49" applyFont="1" applyFill="1" applyBorder="1" applyAlignment="1">
      <alignment horizontal="center" vertical="center"/>
      <protection/>
    </xf>
    <xf numFmtId="0" fontId="22" fillId="25" borderId="41" xfId="49" applyFont="1" applyFill="1" applyBorder="1" applyAlignment="1">
      <alignment horizontal="center" vertical="center"/>
      <protection/>
    </xf>
    <xf numFmtId="0" fontId="23" fillId="0" borderId="14" xfId="55" applyFont="1" applyFill="1" applyBorder="1" applyAlignment="1">
      <alignment horizontal="center"/>
      <protection/>
    </xf>
    <xf numFmtId="0" fontId="23" fillId="0" borderId="13" xfId="55" applyFont="1" applyFill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0" xfId="54" applyFont="1" applyAlignment="1">
      <alignment horizont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02 - ORREP" xfId="50"/>
    <cellStyle name="normální_04 - OSMTVS" xfId="51"/>
    <cellStyle name="normální_2. čtení rozpočtu 2006 - příjmy" xfId="52"/>
    <cellStyle name="normální_2. Rozpočet 2007 - tabulky" xfId="53"/>
    <cellStyle name="normální_Rozpis výdajů 03 bez PO" xfId="54"/>
    <cellStyle name="normální_Rozpis výdajů 03 bez PO 2" xfId="55"/>
    <cellStyle name="normální_Rozpis výdajů 03 bez PO 3" xfId="56"/>
    <cellStyle name="normální_Rozpis výdajů 03 bez PO_05 - OSVBPM" xfId="57"/>
    <cellStyle name="normální_Rozpis výdajů 03 bez PO_UR 2008 1-168 tisk" xfId="58"/>
    <cellStyle name="normální_Rozpis výdajů 03 bez PO_UR 2008 1-168 tisk 2" xfId="59"/>
    <cellStyle name="normální_Rozpočet 2004 (ZK)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itovam\Documents\Marcela%20Veitov&#225;\RK%202013\22.RK%2017.12\Pozemek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itovam\Documents\Marcela%20Veitov&#225;\RK%202013\22.RK%2017.12\Pozemek\R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437">
          <cell r="C437">
            <v>2108256.29</v>
          </cell>
          <cell r="D437">
            <v>305774.497</v>
          </cell>
          <cell r="E437">
            <v>19638.64</v>
          </cell>
          <cell r="F437">
            <v>25749.48</v>
          </cell>
          <cell r="G437">
            <v>2010.48</v>
          </cell>
          <cell r="H437">
            <v>3906185.620469999</v>
          </cell>
          <cell r="I437">
            <v>10223.27</v>
          </cell>
          <cell r="J437">
            <v>322750.56</v>
          </cell>
          <cell r="K437">
            <v>0</v>
          </cell>
          <cell r="L437">
            <v>1000</v>
          </cell>
          <cell r="N437">
            <v>6921.49</v>
          </cell>
          <cell r="O437">
            <v>79520.92</v>
          </cell>
          <cell r="P437">
            <v>253299.98</v>
          </cell>
          <cell r="Q437">
            <v>751943.8239999999</v>
          </cell>
          <cell r="S437">
            <v>254742.21000000002</v>
          </cell>
          <cell r="T437">
            <v>-46875</v>
          </cell>
        </row>
      </sheetData>
      <sheetData sheetId="2">
        <row r="433">
          <cell r="B433">
            <v>31805.08</v>
          </cell>
          <cell r="C433">
            <v>210480.2</v>
          </cell>
          <cell r="D433">
            <v>915187</v>
          </cell>
          <cell r="E433">
            <v>1089461.219</v>
          </cell>
          <cell r="F433">
            <v>182320</v>
          </cell>
          <cell r="G433">
            <v>3495959.7379900008</v>
          </cell>
          <cell r="H433">
            <v>32445.869999999995</v>
          </cell>
          <cell r="I433">
            <v>675011.407</v>
          </cell>
          <cell r="J433">
            <v>0</v>
          </cell>
          <cell r="K433">
            <v>960918.1099999998</v>
          </cell>
          <cell r="L433">
            <v>301337.21</v>
          </cell>
          <cell r="M433">
            <v>5445.58863</v>
          </cell>
          <cell r="N433">
            <v>76860</v>
          </cell>
          <cell r="O433">
            <v>3</v>
          </cell>
          <cell r="P433">
            <v>68585.66752</v>
          </cell>
          <cell r="Q433">
            <v>3</v>
          </cell>
          <cell r="R433">
            <v>4123</v>
          </cell>
          <cell r="S433">
            <v>12042.17</v>
          </cell>
          <cell r="T433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J23" sqref="J2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526" t="s">
        <v>116</v>
      </c>
      <c r="B1" s="526"/>
      <c r="C1" s="284"/>
      <c r="D1" s="284"/>
      <c r="E1" s="285" t="s">
        <v>117</v>
      </c>
    </row>
    <row r="2" spans="1:5" ht="24.75" thickBot="1">
      <c r="A2" s="286" t="s">
        <v>118</v>
      </c>
      <c r="B2" s="287" t="s">
        <v>119</v>
      </c>
      <c r="C2" s="288" t="s">
        <v>120</v>
      </c>
      <c r="D2" s="288" t="s">
        <v>184</v>
      </c>
      <c r="E2" s="288" t="s">
        <v>121</v>
      </c>
    </row>
    <row r="3" spans="1:5" ht="15" customHeight="1">
      <c r="A3" s="289" t="s">
        <v>122</v>
      </c>
      <c r="B3" s="290" t="s">
        <v>123</v>
      </c>
      <c r="C3" s="291">
        <f>C4+C5+C6</f>
        <v>2433669.427</v>
      </c>
      <c r="D3" s="291">
        <f>D4+D5+D6</f>
        <v>0</v>
      </c>
      <c r="E3" s="292">
        <f aca="true" t="shared" si="0" ref="E3:E24">C3+D3</f>
        <v>2433669.427</v>
      </c>
    </row>
    <row r="4" spans="1:10" ht="15" customHeight="1">
      <c r="A4" s="293" t="s">
        <v>124</v>
      </c>
      <c r="B4" s="294" t="s">
        <v>125</v>
      </c>
      <c r="C4" s="295">
        <f>'[1]příjmy'!$C$437</f>
        <v>2108256.29</v>
      </c>
      <c r="D4" s="296">
        <f>'[2]příjmy'!$C$31</f>
        <v>0</v>
      </c>
      <c r="E4" s="297">
        <f t="shared" si="0"/>
        <v>2108256.29</v>
      </c>
      <c r="J4" s="298"/>
    </row>
    <row r="5" spans="1:5" ht="15" customHeight="1">
      <c r="A5" s="293" t="s">
        <v>126</v>
      </c>
      <c r="B5" s="294" t="s">
        <v>127</v>
      </c>
      <c r="C5" s="295">
        <f>'[1]příjmy'!$D$437</f>
        <v>305774.497</v>
      </c>
      <c r="D5" s="299">
        <v>0</v>
      </c>
      <c r="E5" s="297">
        <f t="shared" si="0"/>
        <v>305774.497</v>
      </c>
    </row>
    <row r="6" spans="1:5" ht="15" customHeight="1">
      <c r="A6" s="293" t="s">
        <v>128</v>
      </c>
      <c r="B6" s="294" t="s">
        <v>129</v>
      </c>
      <c r="C6" s="295">
        <f>'[1]příjmy'!$E$437</f>
        <v>19638.64</v>
      </c>
      <c r="D6" s="295">
        <f>'[2]příjmy'!$E$31</f>
        <v>0</v>
      </c>
      <c r="E6" s="297">
        <f t="shared" si="0"/>
        <v>19638.64</v>
      </c>
    </row>
    <row r="7" spans="1:5" ht="15" customHeight="1">
      <c r="A7" s="300" t="s">
        <v>130</v>
      </c>
      <c r="B7" s="294" t="s">
        <v>131</v>
      </c>
      <c r="C7" s="301">
        <f>C8+C13</f>
        <v>4335727.900469999</v>
      </c>
      <c r="D7" s="301">
        <f>D8+D13</f>
        <v>0</v>
      </c>
      <c r="E7" s="302">
        <f t="shared" si="0"/>
        <v>4335727.900469999</v>
      </c>
    </row>
    <row r="8" spans="1:5" ht="15" customHeight="1">
      <c r="A8" s="293" t="s">
        <v>132</v>
      </c>
      <c r="B8" s="294" t="s">
        <v>133</v>
      </c>
      <c r="C8" s="295">
        <f>C9+C10+C11+C12</f>
        <v>4005055.850469999</v>
      </c>
      <c r="D8" s="295">
        <f>D9+D10+D11+D12</f>
        <v>0</v>
      </c>
      <c r="E8" s="303">
        <f t="shared" si="0"/>
        <v>4005055.850469999</v>
      </c>
    </row>
    <row r="9" spans="1:5" ht="15" customHeight="1">
      <c r="A9" s="293" t="s">
        <v>134</v>
      </c>
      <c r="B9" s="294" t="s">
        <v>135</v>
      </c>
      <c r="C9" s="295">
        <f>'[1]příjmy'!$M$4</f>
        <v>60887</v>
      </c>
      <c r="D9" s="295">
        <f>'[2]příjmy'!$I$16</f>
        <v>0</v>
      </c>
      <c r="E9" s="303">
        <f t="shared" si="0"/>
        <v>60887</v>
      </c>
    </row>
    <row r="10" spans="1:5" ht="15" customHeight="1">
      <c r="A10" s="293" t="s">
        <v>136</v>
      </c>
      <c r="B10" s="294" t="s">
        <v>133</v>
      </c>
      <c r="C10" s="295">
        <f>'[1]příjmy'!$G$437+'[1]příjmy'!$H$437</f>
        <v>3908196.100469999</v>
      </c>
      <c r="D10" s="295">
        <v>0</v>
      </c>
      <c r="E10" s="303">
        <f t="shared" si="0"/>
        <v>3908196.100469999</v>
      </c>
    </row>
    <row r="11" spans="1:5" ht="15" customHeight="1">
      <c r="A11" s="293" t="s">
        <v>137</v>
      </c>
      <c r="B11" s="294" t="s">
        <v>138</v>
      </c>
      <c r="C11" s="295">
        <f>'[1]příjmy'!$I$437</f>
        <v>10223.27</v>
      </c>
      <c r="D11" s="295">
        <v>0</v>
      </c>
      <c r="E11" s="303">
        <f>SUM(C11:D11)</f>
        <v>10223.27</v>
      </c>
    </row>
    <row r="12" spans="1:5" ht="15" customHeight="1">
      <c r="A12" s="293" t="s">
        <v>139</v>
      </c>
      <c r="B12" s="294">
        <v>4121</v>
      </c>
      <c r="C12" s="295">
        <f>'[1]příjmy'!$F$437</f>
        <v>25749.48</v>
      </c>
      <c r="D12" s="295">
        <v>0</v>
      </c>
      <c r="E12" s="303">
        <f>SUM(C12:D12)</f>
        <v>25749.48</v>
      </c>
    </row>
    <row r="13" spans="1:5" ht="15" customHeight="1">
      <c r="A13" s="293" t="s">
        <v>140</v>
      </c>
      <c r="B13" s="294" t="s">
        <v>141</v>
      </c>
      <c r="C13" s="295">
        <f>C14+C15+C16</f>
        <v>330672.05</v>
      </c>
      <c r="D13" s="295">
        <f>D14+D15+D16</f>
        <v>0</v>
      </c>
      <c r="E13" s="303">
        <f t="shared" si="0"/>
        <v>330672.05</v>
      </c>
    </row>
    <row r="14" spans="1:5" ht="15" customHeight="1">
      <c r="A14" s="293" t="s">
        <v>142</v>
      </c>
      <c r="B14" s="294" t="s">
        <v>141</v>
      </c>
      <c r="C14" s="295">
        <f>'[1]příjmy'!$J$437+'[1]příjmy'!$N$437</f>
        <v>329672.05</v>
      </c>
      <c r="D14" s="295">
        <f>'[2]příjmy'!$H$16</f>
        <v>0</v>
      </c>
      <c r="E14" s="303">
        <f t="shared" si="0"/>
        <v>329672.05</v>
      </c>
    </row>
    <row r="15" spans="1:5" ht="15" customHeight="1">
      <c r="A15" s="293" t="s">
        <v>143</v>
      </c>
      <c r="B15" s="294">
        <v>4221</v>
      </c>
      <c r="C15" s="295">
        <f>'[1]příjmy'!$L$437</f>
        <v>1000</v>
      </c>
      <c r="D15" s="295">
        <v>0</v>
      </c>
      <c r="E15" s="303">
        <f>SUM(C15:D15)</f>
        <v>1000</v>
      </c>
    </row>
    <row r="16" spans="1:5" ht="15" customHeight="1">
      <c r="A16" s="293" t="s">
        <v>144</v>
      </c>
      <c r="B16" s="294">
        <v>4232</v>
      </c>
      <c r="C16" s="295">
        <f>'[1]příjmy'!$K$437</f>
        <v>0</v>
      </c>
      <c r="D16" s="295">
        <v>0</v>
      </c>
      <c r="E16" s="303">
        <f>SUM(C16:D16)</f>
        <v>0</v>
      </c>
    </row>
    <row r="17" spans="1:5" ht="15" customHeight="1">
      <c r="A17" s="300" t="s">
        <v>145</v>
      </c>
      <c r="B17" s="304" t="s">
        <v>146</v>
      </c>
      <c r="C17" s="301">
        <f>C3+C7</f>
        <v>6769397.327469999</v>
      </c>
      <c r="D17" s="301">
        <f>D3+D7</f>
        <v>0</v>
      </c>
      <c r="E17" s="302">
        <f t="shared" si="0"/>
        <v>6769397.327469999</v>
      </c>
    </row>
    <row r="18" spans="1:5" ht="15" customHeight="1">
      <c r="A18" s="300" t="s">
        <v>147</v>
      </c>
      <c r="B18" s="304" t="s">
        <v>148</v>
      </c>
      <c r="C18" s="301">
        <f>SUM(C19:C23)</f>
        <v>1292631.934</v>
      </c>
      <c r="D18" s="301">
        <f>SUM(D19:D23)</f>
        <v>0</v>
      </c>
      <c r="E18" s="302">
        <f t="shared" si="0"/>
        <v>1292631.934</v>
      </c>
    </row>
    <row r="19" spans="1:5" ht="15" customHeight="1">
      <c r="A19" s="293" t="s">
        <v>149</v>
      </c>
      <c r="B19" s="294" t="s">
        <v>150</v>
      </c>
      <c r="C19" s="295">
        <f>'[1]příjmy'!$O$437</f>
        <v>79520.92</v>
      </c>
      <c r="D19" s="295">
        <v>0</v>
      </c>
      <c r="E19" s="303">
        <f t="shared" si="0"/>
        <v>79520.92</v>
      </c>
    </row>
    <row r="20" spans="1:5" ht="15" customHeight="1">
      <c r="A20" s="293" t="s">
        <v>151</v>
      </c>
      <c r="B20" s="294">
        <v>8115</v>
      </c>
      <c r="C20" s="295">
        <f>'[1]příjmy'!$P$437</f>
        <v>253299.98</v>
      </c>
      <c r="D20" s="295">
        <v>0</v>
      </c>
      <c r="E20" s="303">
        <f>SUM(C20:D20)</f>
        <v>253299.98</v>
      </c>
    </row>
    <row r="21" spans="1:5" ht="15" customHeight="1">
      <c r="A21" s="293" t="s">
        <v>152</v>
      </c>
      <c r="B21" s="294" t="s">
        <v>150</v>
      </c>
      <c r="C21" s="295">
        <f>'[1]příjmy'!$Q$437</f>
        <v>751943.8239999999</v>
      </c>
      <c r="D21" s="295">
        <v>0</v>
      </c>
      <c r="E21" s="303">
        <f t="shared" si="0"/>
        <v>751943.8239999999</v>
      </c>
    </row>
    <row r="22" spans="1:5" ht="15" customHeight="1">
      <c r="A22" s="293" t="s">
        <v>153</v>
      </c>
      <c r="B22" s="294">
        <v>8123</v>
      </c>
      <c r="C22" s="295">
        <f>'[1]příjmy'!$S$437</f>
        <v>254742.21000000002</v>
      </c>
      <c r="D22" s="295">
        <f>'[2]příjmy'!$T$31</f>
        <v>0</v>
      </c>
      <c r="E22" s="303">
        <f>C22+D22</f>
        <v>254742.21000000002</v>
      </c>
    </row>
    <row r="23" spans="1:5" ht="15" customHeight="1" thickBot="1">
      <c r="A23" s="305" t="s">
        <v>154</v>
      </c>
      <c r="B23" s="306">
        <v>-8124</v>
      </c>
      <c r="C23" s="307">
        <f>'[1]příjmy'!$T$437</f>
        <v>-46875</v>
      </c>
      <c r="D23" s="307">
        <f>'[2]příjmy'!$O$16</f>
        <v>0</v>
      </c>
      <c r="E23" s="308">
        <f>C23+D23</f>
        <v>-46875</v>
      </c>
    </row>
    <row r="24" spans="1:5" ht="15" customHeight="1" thickBot="1">
      <c r="A24" s="309" t="s">
        <v>155</v>
      </c>
      <c r="B24" s="310"/>
      <c r="C24" s="311">
        <f>C3+C7+C18</f>
        <v>8062029.261469999</v>
      </c>
      <c r="D24" s="311">
        <f>D17+D18</f>
        <v>0</v>
      </c>
      <c r="E24" s="312">
        <f t="shared" si="0"/>
        <v>8062029.261469999</v>
      </c>
    </row>
    <row r="25" spans="1:5" ht="13.5" thickBot="1">
      <c r="A25" s="526" t="s">
        <v>156</v>
      </c>
      <c r="B25" s="526"/>
      <c r="C25" s="313"/>
      <c r="D25" s="313"/>
      <c r="E25" s="314" t="s">
        <v>117</v>
      </c>
    </row>
    <row r="26" spans="1:5" ht="24.75" thickBot="1">
      <c r="A26" s="286" t="s">
        <v>157</v>
      </c>
      <c r="B26" s="287" t="s">
        <v>4</v>
      </c>
      <c r="C26" s="288" t="s">
        <v>120</v>
      </c>
      <c r="D26" s="288" t="s">
        <v>185</v>
      </c>
      <c r="E26" s="288" t="s">
        <v>121</v>
      </c>
    </row>
    <row r="27" spans="1:5" ht="15" customHeight="1">
      <c r="A27" s="315" t="s">
        <v>158</v>
      </c>
      <c r="B27" s="316" t="s">
        <v>159</v>
      </c>
      <c r="C27" s="299">
        <f>'[1]výdaje'!$B$433</f>
        <v>31805.08</v>
      </c>
      <c r="D27" s="299">
        <v>0</v>
      </c>
      <c r="E27" s="317">
        <f>C27+D27</f>
        <v>31805.08</v>
      </c>
    </row>
    <row r="28" spans="1:5" ht="15" customHeight="1">
      <c r="A28" s="318" t="s">
        <v>160</v>
      </c>
      <c r="B28" s="294" t="s">
        <v>159</v>
      </c>
      <c r="C28" s="295">
        <f>'[1]výdaje'!$C$433</f>
        <v>210480.2</v>
      </c>
      <c r="D28" s="299">
        <v>0</v>
      </c>
      <c r="E28" s="317">
        <f aca="true" t="shared" si="1" ref="E28:E45">C28+D28</f>
        <v>210480.2</v>
      </c>
    </row>
    <row r="29" spans="1:5" ht="15" customHeight="1">
      <c r="A29" s="318" t="s">
        <v>161</v>
      </c>
      <c r="B29" s="294" t="s">
        <v>159</v>
      </c>
      <c r="C29" s="295">
        <f>'[1]výdaje'!$D$433</f>
        <v>915187</v>
      </c>
      <c r="D29" s="299">
        <v>0</v>
      </c>
      <c r="E29" s="317">
        <f t="shared" si="1"/>
        <v>915187</v>
      </c>
    </row>
    <row r="30" spans="1:5" ht="15" customHeight="1">
      <c r="A30" s="318" t="s">
        <v>162</v>
      </c>
      <c r="B30" s="294" t="s">
        <v>159</v>
      </c>
      <c r="C30" s="295">
        <f>'[1]výdaje'!$E$433</f>
        <v>1089461.219</v>
      </c>
      <c r="D30" s="299">
        <v>-70</v>
      </c>
      <c r="E30" s="317">
        <f t="shared" si="1"/>
        <v>1089391.219</v>
      </c>
    </row>
    <row r="31" spans="1:5" ht="15" customHeight="1">
      <c r="A31" s="318" t="s">
        <v>163</v>
      </c>
      <c r="B31" s="294" t="s">
        <v>159</v>
      </c>
      <c r="C31" s="295">
        <f>'[1]výdaje'!$F$433</f>
        <v>182320</v>
      </c>
      <c r="D31" s="299">
        <v>0</v>
      </c>
      <c r="E31" s="317">
        <f>C31+D31</f>
        <v>182320</v>
      </c>
    </row>
    <row r="32" spans="1:5" ht="15" customHeight="1">
      <c r="A32" s="318" t="s">
        <v>164</v>
      </c>
      <c r="B32" s="294" t="s">
        <v>159</v>
      </c>
      <c r="C32" s="295">
        <f>'[1]výdaje'!$G$433</f>
        <v>3495959.7379900008</v>
      </c>
      <c r="D32" s="299">
        <v>0</v>
      </c>
      <c r="E32" s="317">
        <f t="shared" si="1"/>
        <v>3495959.7379900008</v>
      </c>
    </row>
    <row r="33" spans="1:5" ht="15" customHeight="1">
      <c r="A33" s="318" t="s">
        <v>165</v>
      </c>
      <c r="B33" s="294" t="s">
        <v>159</v>
      </c>
      <c r="C33" s="295">
        <f>'[1]výdaje'!$H$433</f>
        <v>32445.869999999995</v>
      </c>
      <c r="D33" s="299">
        <f>'[2]výdaje'!$G$16</f>
        <v>0</v>
      </c>
      <c r="E33" s="317">
        <f t="shared" si="1"/>
        <v>32445.869999999995</v>
      </c>
    </row>
    <row r="34" spans="1:5" ht="15" customHeight="1">
      <c r="A34" s="318" t="s">
        <v>166</v>
      </c>
      <c r="B34" s="294" t="s">
        <v>167</v>
      </c>
      <c r="C34" s="295">
        <f>'[1]výdaje'!$I$433</f>
        <v>675011.407</v>
      </c>
      <c r="D34" s="299">
        <v>0</v>
      </c>
      <c r="E34" s="317">
        <f t="shared" si="1"/>
        <v>675011.407</v>
      </c>
    </row>
    <row r="35" spans="1:5" ht="15" customHeight="1">
      <c r="A35" s="318" t="s">
        <v>168</v>
      </c>
      <c r="B35" s="294" t="s">
        <v>167</v>
      </c>
      <c r="C35" s="295">
        <f>'[1]výdaje'!$J$433</f>
        <v>0</v>
      </c>
      <c r="D35" s="299">
        <f>'[2]výdaje'!$I$16</f>
        <v>0</v>
      </c>
      <c r="E35" s="317">
        <f t="shared" si="1"/>
        <v>0</v>
      </c>
    </row>
    <row r="36" spans="1:5" ht="15" customHeight="1">
      <c r="A36" s="318" t="s">
        <v>169</v>
      </c>
      <c r="B36" s="294" t="s">
        <v>170</v>
      </c>
      <c r="C36" s="295">
        <f>'[1]výdaje'!$K$433</f>
        <v>960918.1099999998</v>
      </c>
      <c r="D36" s="299">
        <v>70</v>
      </c>
      <c r="E36" s="317">
        <f t="shared" si="1"/>
        <v>960988.1099999998</v>
      </c>
    </row>
    <row r="37" spans="1:5" ht="15" customHeight="1">
      <c r="A37" s="318" t="s">
        <v>171</v>
      </c>
      <c r="B37" s="294" t="s">
        <v>170</v>
      </c>
      <c r="C37" s="295">
        <f>'[1]výdaje'!$L$433</f>
        <v>301337.21</v>
      </c>
      <c r="D37" s="299">
        <v>0</v>
      </c>
      <c r="E37" s="317">
        <f t="shared" si="1"/>
        <v>301337.21</v>
      </c>
    </row>
    <row r="38" spans="1:5" ht="15" customHeight="1">
      <c r="A38" s="318" t="s">
        <v>172</v>
      </c>
      <c r="B38" s="294" t="s">
        <v>159</v>
      </c>
      <c r="C38" s="295">
        <f>'[1]výdaje'!$M$433</f>
        <v>5445.58863</v>
      </c>
      <c r="D38" s="299">
        <f>'[2]výdaje'!$L$16</f>
        <v>0</v>
      </c>
      <c r="E38" s="317">
        <f t="shared" si="1"/>
        <v>5445.58863</v>
      </c>
    </row>
    <row r="39" spans="1:5" ht="15" customHeight="1">
      <c r="A39" s="318" t="s">
        <v>173</v>
      </c>
      <c r="B39" s="294" t="s">
        <v>170</v>
      </c>
      <c r="C39" s="295">
        <f>'[1]výdaje'!$N$433</f>
        <v>76860</v>
      </c>
      <c r="D39" s="299">
        <v>0</v>
      </c>
      <c r="E39" s="317">
        <f>C39+D39</f>
        <v>76860</v>
      </c>
    </row>
    <row r="40" spans="1:5" ht="15" customHeight="1">
      <c r="A40" s="318" t="s">
        <v>174</v>
      </c>
      <c r="B40" s="294" t="s">
        <v>170</v>
      </c>
      <c r="C40" s="295">
        <f>'[1]výdaje'!$O$433</f>
        <v>3</v>
      </c>
      <c r="D40" s="299">
        <v>0</v>
      </c>
      <c r="E40" s="317">
        <f t="shared" si="1"/>
        <v>3</v>
      </c>
    </row>
    <row r="41" spans="1:5" ht="15" customHeight="1">
      <c r="A41" s="318" t="s">
        <v>175</v>
      </c>
      <c r="B41" s="294" t="s">
        <v>170</v>
      </c>
      <c r="C41" s="295">
        <f>'[1]výdaje'!$P$433</f>
        <v>68585.66752</v>
      </c>
      <c r="D41" s="299">
        <f>'[2]výdaje'!$N$16</f>
        <v>0</v>
      </c>
      <c r="E41" s="317">
        <f t="shared" si="1"/>
        <v>68585.66752</v>
      </c>
    </row>
    <row r="42" spans="1:5" ht="15" customHeight="1">
      <c r="A42" s="318" t="s">
        <v>176</v>
      </c>
      <c r="B42" s="294" t="s">
        <v>170</v>
      </c>
      <c r="C42" s="295">
        <f>'[1]výdaje'!$Q$433</f>
        <v>3</v>
      </c>
      <c r="D42" s="299">
        <f>'[2]výdaje'!$O$16</f>
        <v>0</v>
      </c>
      <c r="E42" s="317">
        <f t="shared" si="1"/>
        <v>3</v>
      </c>
    </row>
    <row r="43" spans="1:5" ht="15" customHeight="1">
      <c r="A43" s="318" t="s">
        <v>177</v>
      </c>
      <c r="B43" s="294" t="s">
        <v>170</v>
      </c>
      <c r="C43" s="295">
        <f>'[1]výdaje'!$R$433</f>
        <v>4123</v>
      </c>
      <c r="D43" s="299">
        <f>'[2]výdaje'!$P$16</f>
        <v>0</v>
      </c>
      <c r="E43" s="317">
        <f t="shared" si="1"/>
        <v>4123</v>
      </c>
    </row>
    <row r="44" spans="1:5" ht="15" customHeight="1">
      <c r="A44" s="318" t="s">
        <v>178</v>
      </c>
      <c r="B44" s="294" t="s">
        <v>170</v>
      </c>
      <c r="C44" s="295">
        <f>'[1]výdaje'!$S$433</f>
        <v>12042.17</v>
      </c>
      <c r="D44" s="299">
        <f>'[2]výdaje'!$Q$16</f>
        <v>0</v>
      </c>
      <c r="E44" s="317">
        <f t="shared" si="1"/>
        <v>12042.17</v>
      </c>
    </row>
    <row r="45" spans="1:5" ht="15" customHeight="1" thickBot="1">
      <c r="A45" s="319" t="s">
        <v>179</v>
      </c>
      <c r="B45" s="306" t="s">
        <v>170</v>
      </c>
      <c r="C45" s="307">
        <f>'[1]výdaje'!$T$433</f>
        <v>41</v>
      </c>
      <c r="D45" s="320">
        <f>'[2]výdaje'!$R$16</f>
        <v>0</v>
      </c>
      <c r="E45" s="321">
        <f t="shared" si="1"/>
        <v>41</v>
      </c>
    </row>
    <row r="46" spans="1:5" ht="15" customHeight="1" thickBot="1">
      <c r="A46" s="322" t="s">
        <v>180</v>
      </c>
      <c r="B46" s="310"/>
      <c r="C46" s="311">
        <f>C27+C28+C29+C30+C31+C32+C33+C34+C35+C36+C37+C38+C39+C40+C41+C42+C43+C44+C45</f>
        <v>8062029.26014</v>
      </c>
      <c r="D46" s="311">
        <f>SUM(D27:D45)</f>
        <v>0</v>
      </c>
      <c r="E46" s="312">
        <f>SUM(E27:E45)</f>
        <v>8062029.26014</v>
      </c>
    </row>
    <row r="47" ht="12.75">
      <c r="C47" s="298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Roman,Tučné"&amp;11
Vliv úprav na celkovou bilanci rozpočtu kraje 2013&amp;R&amp;9příloha č. 1 k ZR-RO č. 369/13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zoomScalePageLayoutView="0" workbookViewId="0" topLeftCell="A110">
      <selection activeCell="B13" sqref="B13"/>
    </sheetView>
  </sheetViews>
  <sheetFormatPr defaultColWidth="9.140625" defaultRowHeight="12.75"/>
  <cols>
    <col min="1" max="1" width="3.57421875" style="10" customWidth="1"/>
    <col min="2" max="2" width="3.140625" style="10" customWidth="1"/>
    <col min="3" max="3" width="5.421875" style="10" customWidth="1"/>
    <col min="4" max="4" width="6.57421875" style="10" customWidth="1"/>
    <col min="5" max="5" width="5.140625" style="10" customWidth="1"/>
    <col min="6" max="6" width="8.140625" style="10" customWidth="1"/>
    <col min="7" max="7" width="9.00390625" style="10" customWidth="1"/>
    <col min="8" max="8" width="46.421875" style="10" customWidth="1"/>
    <col min="9" max="9" width="9.140625" style="65" customWidth="1"/>
    <col min="10" max="10" width="10.421875" style="65" customWidth="1"/>
    <col min="11" max="11" width="9.140625" style="65" customWidth="1"/>
    <col min="12" max="12" width="9.140625" style="10" customWidth="1"/>
  </cols>
  <sheetData>
    <row r="1" spans="9:13" ht="11.25" customHeight="1" hidden="1">
      <c r="I1" s="103"/>
      <c r="J1" s="80"/>
      <c r="K1" s="80"/>
      <c r="L1" s="81"/>
      <c r="M1" s="82"/>
    </row>
    <row r="2" spans="9:13" ht="11.25" customHeight="1">
      <c r="I2" s="103"/>
      <c r="J2" s="323" t="s">
        <v>182</v>
      </c>
      <c r="K2" s="80"/>
      <c r="L2" s="81"/>
      <c r="M2" s="82"/>
    </row>
    <row r="3" spans="1:11" ht="21" customHeight="1">
      <c r="A3" s="83"/>
      <c r="B3" s="83"/>
      <c r="C3" s="83"/>
      <c r="D3" s="527" t="s">
        <v>115</v>
      </c>
      <c r="E3" s="527"/>
      <c r="F3" s="527"/>
      <c r="G3" s="527"/>
      <c r="H3" s="527"/>
      <c r="I3" s="527"/>
      <c r="J3" s="527"/>
      <c r="K3" s="83"/>
    </row>
    <row r="4" spans="1:11" ht="6.75" customHeight="1">
      <c r="A4" s="83"/>
      <c r="B4" s="83"/>
      <c r="C4" s="83"/>
      <c r="D4" s="527"/>
      <c r="E4" s="527"/>
      <c r="F4" s="527"/>
      <c r="G4" s="527"/>
      <c r="H4" s="527"/>
      <c r="I4" s="527"/>
      <c r="J4" s="527"/>
      <c r="K4" s="83"/>
    </row>
    <row r="5" spans="1:11" ht="21" customHeight="1">
      <c r="A5" s="83"/>
      <c r="B5" s="83"/>
      <c r="C5" s="83"/>
      <c r="D5" s="277"/>
      <c r="E5" s="277"/>
      <c r="F5" s="532" t="s">
        <v>181</v>
      </c>
      <c r="G5" s="533"/>
      <c r="H5" s="533"/>
      <c r="I5" s="533"/>
      <c r="J5" s="277"/>
      <c r="K5" s="83"/>
    </row>
    <row r="6" spans="1:11" ht="19.5" customHeight="1">
      <c r="A6" s="83"/>
      <c r="B6" s="83"/>
      <c r="C6" s="83"/>
      <c r="D6" s="107"/>
      <c r="E6" s="107"/>
      <c r="F6" s="107"/>
      <c r="G6" s="534" t="s">
        <v>81</v>
      </c>
      <c r="H6" s="534"/>
      <c r="I6" s="107"/>
      <c r="J6" s="107"/>
      <c r="K6" s="83"/>
    </row>
    <row r="7" spans="1:11" ht="8.25" customHeight="1">
      <c r="A7" s="83"/>
      <c r="B7" s="83"/>
      <c r="C7" s="83"/>
      <c r="D7" s="107"/>
      <c r="E7" s="107"/>
      <c r="F7" s="107"/>
      <c r="G7" s="278"/>
      <c r="H7" s="278"/>
      <c r="I7" s="107"/>
      <c r="J7" s="107"/>
      <c r="K7" s="83"/>
    </row>
    <row r="8" spans="1:11" ht="21.75" customHeight="1">
      <c r="A8" s="11"/>
      <c r="B8" s="12"/>
      <c r="C8" s="12"/>
      <c r="D8" s="107"/>
      <c r="E8" s="107"/>
      <c r="F8" s="107"/>
      <c r="G8" s="535" t="s">
        <v>82</v>
      </c>
      <c r="H8" s="535"/>
      <c r="I8" s="107"/>
      <c r="J8" s="107"/>
      <c r="K8" s="9"/>
    </row>
    <row r="9" spans="1:11" ht="11.25" customHeight="1" thickBot="1">
      <c r="A9" s="11"/>
      <c r="B9" s="12"/>
      <c r="C9" s="12"/>
      <c r="D9" s="107"/>
      <c r="E9" s="107"/>
      <c r="F9" s="107"/>
      <c r="G9" s="107"/>
      <c r="H9" s="107"/>
      <c r="I9" s="107"/>
      <c r="J9" s="107"/>
      <c r="K9" s="9"/>
    </row>
    <row r="10" spans="1:12" s="276" customFormat="1" ht="30.75" customHeight="1">
      <c r="A10" s="538" t="s">
        <v>0</v>
      </c>
      <c r="B10" s="268" t="s">
        <v>1</v>
      </c>
      <c r="C10" s="269" t="s">
        <v>65</v>
      </c>
      <c r="D10" s="541" t="s">
        <v>2</v>
      </c>
      <c r="E10" s="542"/>
      <c r="F10" s="270" t="s">
        <v>3</v>
      </c>
      <c r="G10" s="269" t="s">
        <v>4</v>
      </c>
      <c r="H10" s="271" t="s">
        <v>5</v>
      </c>
      <c r="I10" s="272" t="s">
        <v>6</v>
      </c>
      <c r="J10" s="273" t="s">
        <v>183</v>
      </c>
      <c r="K10" s="274" t="s">
        <v>6</v>
      </c>
      <c r="L10" s="275"/>
    </row>
    <row r="11" spans="1:11" ht="18.75" customHeight="1">
      <c r="A11" s="539"/>
      <c r="B11" s="158" t="s">
        <v>7</v>
      </c>
      <c r="C11" s="159"/>
      <c r="D11" s="543" t="s">
        <v>8</v>
      </c>
      <c r="E11" s="544"/>
      <c r="F11" s="159" t="s">
        <v>8</v>
      </c>
      <c r="G11" s="159" t="s">
        <v>8</v>
      </c>
      <c r="H11" s="160" t="s">
        <v>9</v>
      </c>
      <c r="I11" s="131">
        <f>I12+I20+I53+I70+I84+I90+I100+I106+I108+I110+I112+I114+I116+I118+I120+I122</f>
        <v>25379</v>
      </c>
      <c r="J11" s="131">
        <f>J12+J20+J53+J70+J84+J100+J106+J108+J110+J112+J114+J116+J118+J120+J122</f>
        <v>-70</v>
      </c>
      <c r="K11" s="132">
        <f>K12+K20+K53+K70+K84+K90+K100+K106+K108+K110+K112+K114+K116+K118+K120+K122</f>
        <v>25309</v>
      </c>
    </row>
    <row r="12" spans="1:12" s="214" customFormat="1" ht="14.25" customHeight="1">
      <c r="A12" s="539"/>
      <c r="B12" s="208" t="s">
        <v>10</v>
      </c>
      <c r="C12" s="209"/>
      <c r="D12" s="528" t="s">
        <v>8</v>
      </c>
      <c r="E12" s="529"/>
      <c r="F12" s="209" t="s">
        <v>8</v>
      </c>
      <c r="G12" s="209" t="s">
        <v>8</v>
      </c>
      <c r="H12" s="210" t="s">
        <v>58</v>
      </c>
      <c r="I12" s="211">
        <f>I13+I17</f>
        <v>45</v>
      </c>
      <c r="J12" s="211">
        <f>J13+J17</f>
        <v>0</v>
      </c>
      <c r="K12" s="212">
        <f>K13+K17</f>
        <v>45</v>
      </c>
      <c r="L12" s="213"/>
    </row>
    <row r="13" spans="1:11" ht="12.75">
      <c r="A13" s="539"/>
      <c r="B13" s="24" t="s">
        <v>11</v>
      </c>
      <c r="C13" s="26"/>
      <c r="D13" s="161" t="s">
        <v>12</v>
      </c>
      <c r="E13" s="161" t="s">
        <v>13</v>
      </c>
      <c r="F13" s="26" t="s">
        <v>8</v>
      </c>
      <c r="G13" s="26" t="s">
        <v>8</v>
      </c>
      <c r="H13" s="27" t="s">
        <v>14</v>
      </c>
      <c r="I13" s="131">
        <f>I14+I15+I16</f>
        <v>40</v>
      </c>
      <c r="J13" s="131">
        <f>J14+J15+J16</f>
        <v>0</v>
      </c>
      <c r="K13" s="132">
        <f>K14+K15+K16</f>
        <v>40</v>
      </c>
    </row>
    <row r="14" spans="1:11" ht="12.75">
      <c r="A14" s="539"/>
      <c r="B14" s="40"/>
      <c r="C14" s="16"/>
      <c r="D14" s="162"/>
      <c r="E14" s="162"/>
      <c r="F14" s="16">
        <v>4369</v>
      </c>
      <c r="G14" s="16">
        <v>5021</v>
      </c>
      <c r="H14" s="18" t="s">
        <v>15</v>
      </c>
      <c r="I14" s="121">
        <v>1</v>
      </c>
      <c r="J14" s="121"/>
      <c r="K14" s="122">
        <f>I14+J14</f>
        <v>1</v>
      </c>
    </row>
    <row r="15" spans="1:11" ht="14.25" customHeight="1">
      <c r="A15" s="539"/>
      <c r="B15" s="40"/>
      <c r="C15" s="16"/>
      <c r="D15" s="162"/>
      <c r="E15" s="162"/>
      <c r="F15" s="16">
        <v>4369</v>
      </c>
      <c r="G15" s="16">
        <v>5169</v>
      </c>
      <c r="H15" s="18" t="s">
        <v>16</v>
      </c>
      <c r="I15" s="121">
        <v>24</v>
      </c>
      <c r="J15" s="121"/>
      <c r="K15" s="122">
        <f>I15+J15</f>
        <v>24</v>
      </c>
    </row>
    <row r="16" spans="1:11" ht="12.75">
      <c r="A16" s="539"/>
      <c r="B16" s="40"/>
      <c r="C16" s="16"/>
      <c r="D16" s="162"/>
      <c r="E16" s="162"/>
      <c r="F16" s="16">
        <v>4369</v>
      </c>
      <c r="G16" s="16">
        <v>5175</v>
      </c>
      <c r="H16" s="18" t="s">
        <v>17</v>
      </c>
      <c r="I16" s="121">
        <v>15</v>
      </c>
      <c r="J16" s="121"/>
      <c r="K16" s="122">
        <f>I16+J16</f>
        <v>15</v>
      </c>
    </row>
    <row r="17" spans="1:11" ht="12.75">
      <c r="A17" s="539"/>
      <c r="B17" s="24" t="s">
        <v>11</v>
      </c>
      <c r="C17" s="26"/>
      <c r="D17" s="161" t="s">
        <v>18</v>
      </c>
      <c r="E17" s="161" t="s">
        <v>13</v>
      </c>
      <c r="F17" s="26" t="s">
        <v>8</v>
      </c>
      <c r="G17" s="26" t="s">
        <v>8</v>
      </c>
      <c r="H17" s="27" t="s">
        <v>19</v>
      </c>
      <c r="I17" s="131">
        <f>I18+I19</f>
        <v>5</v>
      </c>
      <c r="J17" s="131">
        <f>J18+J19</f>
        <v>0</v>
      </c>
      <c r="K17" s="132">
        <f>K18+K19</f>
        <v>5</v>
      </c>
    </row>
    <row r="18" spans="1:11" ht="12.75">
      <c r="A18" s="539"/>
      <c r="B18" s="24"/>
      <c r="C18" s="26"/>
      <c r="D18" s="161"/>
      <c r="E18" s="161"/>
      <c r="F18" s="16">
        <v>4329</v>
      </c>
      <c r="G18" s="16">
        <v>5169</v>
      </c>
      <c r="H18" s="18" t="s">
        <v>16</v>
      </c>
      <c r="I18" s="121">
        <v>0</v>
      </c>
      <c r="J18" s="121"/>
      <c r="K18" s="122">
        <f>I18+J18</f>
        <v>0</v>
      </c>
    </row>
    <row r="19" spans="1:11" ht="13.5" thickBot="1">
      <c r="A19" s="539"/>
      <c r="B19" s="28"/>
      <c r="C19" s="30"/>
      <c r="D19" s="112"/>
      <c r="E19" s="112"/>
      <c r="F19" s="30">
        <v>4329</v>
      </c>
      <c r="G19" s="30">
        <v>5175</v>
      </c>
      <c r="H19" s="31" t="s">
        <v>17</v>
      </c>
      <c r="I19" s="138">
        <v>5</v>
      </c>
      <c r="J19" s="138"/>
      <c r="K19" s="139">
        <f>I19+J19</f>
        <v>5</v>
      </c>
    </row>
    <row r="20" spans="1:12" s="214" customFormat="1" ht="14.25" customHeight="1">
      <c r="A20" s="539"/>
      <c r="B20" s="215" t="s">
        <v>10</v>
      </c>
      <c r="C20" s="216"/>
      <c r="D20" s="530" t="s">
        <v>8</v>
      </c>
      <c r="E20" s="531"/>
      <c r="F20" s="217" t="s">
        <v>8</v>
      </c>
      <c r="G20" s="218" t="s">
        <v>8</v>
      </c>
      <c r="H20" s="219" t="s">
        <v>20</v>
      </c>
      <c r="I20" s="220">
        <f>I21+I28+I33+I41+I48+I51</f>
        <v>17030.4</v>
      </c>
      <c r="J20" s="221">
        <f>J21+J28+J33+J51</f>
        <v>0</v>
      </c>
      <c r="K20" s="222">
        <f>K21+K28+K33+K41+K51+K48</f>
        <v>17030.4</v>
      </c>
      <c r="L20" s="213"/>
    </row>
    <row r="21" spans="1:11" ht="12.75">
      <c r="A21" s="539"/>
      <c r="B21" s="13" t="s">
        <v>11</v>
      </c>
      <c r="C21" s="48"/>
      <c r="D21" s="1" t="s">
        <v>21</v>
      </c>
      <c r="E21" s="161" t="s">
        <v>13</v>
      </c>
      <c r="F21" s="2" t="s">
        <v>8</v>
      </c>
      <c r="G21" s="3" t="s">
        <v>8</v>
      </c>
      <c r="H21" s="4" t="s">
        <v>22</v>
      </c>
      <c r="I21" s="135">
        <f>I22+I23+I24+I25+I26+I27</f>
        <v>105</v>
      </c>
      <c r="J21" s="136">
        <f>J22+J24+J25+J26+J27+J23</f>
        <v>0</v>
      </c>
      <c r="K21" s="132">
        <f>K22+K24+K25+K26+K27+K23</f>
        <v>105</v>
      </c>
    </row>
    <row r="22" spans="1:11" ht="12.75">
      <c r="A22" s="539"/>
      <c r="B22" s="14"/>
      <c r="C22" s="49"/>
      <c r="D22" s="15"/>
      <c r="E22" s="162"/>
      <c r="F22" s="16">
        <v>4329</v>
      </c>
      <c r="G22" s="17">
        <v>5021</v>
      </c>
      <c r="H22" s="18" t="s">
        <v>15</v>
      </c>
      <c r="I22" s="133">
        <v>1</v>
      </c>
      <c r="J22" s="121"/>
      <c r="K22" s="122">
        <f aca="true" t="shared" si="0" ref="K22:K27">I22+J22</f>
        <v>1</v>
      </c>
    </row>
    <row r="23" spans="1:11" ht="12.75">
      <c r="A23" s="539"/>
      <c r="B23" s="14"/>
      <c r="C23" s="49"/>
      <c r="D23" s="15"/>
      <c r="E23" s="162"/>
      <c r="F23" s="16">
        <v>4329</v>
      </c>
      <c r="G23" s="16">
        <v>5136</v>
      </c>
      <c r="H23" s="18" t="s">
        <v>92</v>
      </c>
      <c r="I23" s="134">
        <v>2</v>
      </c>
      <c r="J23" s="121"/>
      <c r="K23" s="122">
        <f t="shared" si="0"/>
        <v>2</v>
      </c>
    </row>
    <row r="24" spans="1:11" ht="12.75">
      <c r="A24" s="539"/>
      <c r="B24" s="14"/>
      <c r="C24" s="49"/>
      <c r="D24" s="15"/>
      <c r="E24" s="162"/>
      <c r="F24" s="16">
        <v>4329</v>
      </c>
      <c r="G24" s="17">
        <v>5139</v>
      </c>
      <c r="H24" s="18" t="s">
        <v>56</v>
      </c>
      <c r="I24" s="134">
        <v>0.1</v>
      </c>
      <c r="J24" s="121"/>
      <c r="K24" s="122">
        <f t="shared" si="0"/>
        <v>0.1</v>
      </c>
    </row>
    <row r="25" spans="1:11" ht="12.75">
      <c r="A25" s="539"/>
      <c r="B25" s="36"/>
      <c r="C25" s="56"/>
      <c r="D25" s="37"/>
      <c r="E25" s="171"/>
      <c r="F25" s="58">
        <v>4329</v>
      </c>
      <c r="G25" s="38">
        <v>5166</v>
      </c>
      <c r="H25" s="18" t="s">
        <v>44</v>
      </c>
      <c r="I25" s="134">
        <v>16</v>
      </c>
      <c r="J25" s="121"/>
      <c r="K25" s="122">
        <f t="shared" si="0"/>
        <v>16</v>
      </c>
    </row>
    <row r="26" spans="1:11" ht="12.75">
      <c r="A26" s="539"/>
      <c r="B26" s="36"/>
      <c r="C26" s="56"/>
      <c r="D26" s="37"/>
      <c r="E26" s="171"/>
      <c r="F26" s="58">
        <v>4329</v>
      </c>
      <c r="G26" s="38">
        <v>5169</v>
      </c>
      <c r="H26" s="18" t="s">
        <v>16</v>
      </c>
      <c r="I26" s="134">
        <v>65.9</v>
      </c>
      <c r="J26" s="121"/>
      <c r="K26" s="122">
        <f t="shared" si="0"/>
        <v>65.9</v>
      </c>
    </row>
    <row r="27" spans="1:11" ht="12.75">
      <c r="A27" s="539"/>
      <c r="B27" s="40"/>
      <c r="C27" s="16"/>
      <c r="D27" s="15"/>
      <c r="E27" s="162"/>
      <c r="F27" s="16">
        <v>4329</v>
      </c>
      <c r="G27" s="16">
        <v>5175</v>
      </c>
      <c r="H27" s="57" t="s">
        <v>17</v>
      </c>
      <c r="I27" s="134">
        <v>20</v>
      </c>
      <c r="J27" s="121"/>
      <c r="K27" s="122">
        <f t="shared" si="0"/>
        <v>20</v>
      </c>
    </row>
    <row r="28" spans="1:11" ht="12.75">
      <c r="A28" s="539"/>
      <c r="B28" s="24" t="s">
        <v>11</v>
      </c>
      <c r="C28" s="61">
        <v>13307</v>
      </c>
      <c r="D28" s="60" t="s">
        <v>64</v>
      </c>
      <c r="E28" s="161" t="s">
        <v>8</v>
      </c>
      <c r="F28" s="26" t="s">
        <v>8</v>
      </c>
      <c r="G28" s="26" t="s">
        <v>8</v>
      </c>
      <c r="H28" s="68" t="s">
        <v>59</v>
      </c>
      <c r="I28" s="135">
        <f>I29+I30+I31+I32</f>
        <v>16434.4</v>
      </c>
      <c r="J28" s="131">
        <f>J29+J30+J31+J32</f>
        <v>0</v>
      </c>
      <c r="K28" s="132">
        <f>K29+K30+K31+K32</f>
        <v>16434.4</v>
      </c>
    </row>
    <row r="29" spans="1:12" s="128" customFormat="1" ht="22.5">
      <c r="A29" s="539"/>
      <c r="B29" s="123"/>
      <c r="C29" s="124"/>
      <c r="D29" s="125"/>
      <c r="E29" s="185" t="s">
        <v>62</v>
      </c>
      <c r="F29" s="129">
        <v>4324</v>
      </c>
      <c r="G29" s="157">
        <v>5336</v>
      </c>
      <c r="H29" s="126" t="s">
        <v>60</v>
      </c>
      <c r="I29" s="178">
        <v>244.16400000000021</v>
      </c>
      <c r="J29" s="121"/>
      <c r="K29" s="122">
        <f>I29+J29</f>
        <v>244.16400000000021</v>
      </c>
      <c r="L29" s="127"/>
    </row>
    <row r="30" spans="1:11" ht="12.75">
      <c r="A30" s="539"/>
      <c r="B30" s="35"/>
      <c r="C30" s="53"/>
      <c r="D30" s="7"/>
      <c r="E30" s="186"/>
      <c r="F30" s="59">
        <v>4324</v>
      </c>
      <c r="G30" s="59">
        <v>5221</v>
      </c>
      <c r="H30" s="47" t="s">
        <v>85</v>
      </c>
      <c r="I30" s="140">
        <v>4185.636</v>
      </c>
      <c r="J30" s="121"/>
      <c r="K30" s="122">
        <f>I30+J30</f>
        <v>4185.636</v>
      </c>
    </row>
    <row r="31" spans="1:11" ht="12.75">
      <c r="A31" s="539"/>
      <c r="B31" s="35"/>
      <c r="C31" s="53"/>
      <c r="D31" s="7"/>
      <c r="E31" s="186" t="s">
        <v>63</v>
      </c>
      <c r="F31" s="59">
        <v>4324</v>
      </c>
      <c r="G31" s="115">
        <v>5321</v>
      </c>
      <c r="H31" s="116" t="s">
        <v>61</v>
      </c>
      <c r="I31" s="140">
        <v>6619.2</v>
      </c>
      <c r="J31" s="121"/>
      <c r="K31" s="122">
        <f>I31+J31</f>
        <v>6619.2</v>
      </c>
    </row>
    <row r="32" spans="1:11" ht="12.75">
      <c r="A32" s="539"/>
      <c r="B32" s="35"/>
      <c r="C32" s="53"/>
      <c r="D32" s="7"/>
      <c r="E32" s="186"/>
      <c r="F32" s="59">
        <v>4324</v>
      </c>
      <c r="G32" s="115">
        <v>5222</v>
      </c>
      <c r="H32" s="116" t="s">
        <v>86</v>
      </c>
      <c r="I32" s="140">
        <v>5385.4</v>
      </c>
      <c r="J32" s="121"/>
      <c r="K32" s="122">
        <f>I32+J32</f>
        <v>5385.4</v>
      </c>
    </row>
    <row r="33" spans="1:11" ht="12.75">
      <c r="A33" s="539"/>
      <c r="B33" s="13" t="s">
        <v>11</v>
      </c>
      <c r="C33" s="48"/>
      <c r="D33" s="1" t="s">
        <v>23</v>
      </c>
      <c r="E33" s="161" t="s">
        <v>13</v>
      </c>
      <c r="F33" s="2" t="s">
        <v>8</v>
      </c>
      <c r="G33" s="3" t="s">
        <v>8</v>
      </c>
      <c r="H33" s="4" t="s">
        <v>24</v>
      </c>
      <c r="I33" s="130">
        <f>I34+I35+I36+I37+I38+I39+I40</f>
        <v>143.586</v>
      </c>
      <c r="J33" s="131">
        <f>J34+J35+J36+J37+J39+J40+J38</f>
        <v>0</v>
      </c>
      <c r="K33" s="132">
        <f>K34+K35+K36+K37+K39+K40+K38</f>
        <v>143.586</v>
      </c>
    </row>
    <row r="34" spans="1:11" ht="12.75">
      <c r="A34" s="539"/>
      <c r="B34" s="14"/>
      <c r="C34" s="49"/>
      <c r="D34" s="15"/>
      <c r="E34" s="162"/>
      <c r="F34" s="16">
        <v>4329</v>
      </c>
      <c r="G34" s="17">
        <v>5021</v>
      </c>
      <c r="H34" s="18" t="s">
        <v>15</v>
      </c>
      <c r="I34" s="133">
        <v>9</v>
      </c>
      <c r="J34" s="121"/>
      <c r="K34" s="122">
        <f aca="true" t="shared" si="1" ref="K34:K40">I34+J34</f>
        <v>9</v>
      </c>
    </row>
    <row r="35" spans="1:11" ht="12.75">
      <c r="A35" s="539"/>
      <c r="B35" s="14"/>
      <c r="C35" s="49"/>
      <c r="D35" s="15"/>
      <c r="E35" s="162"/>
      <c r="F35" s="16">
        <v>4329</v>
      </c>
      <c r="G35" s="16">
        <v>5136</v>
      </c>
      <c r="H35" s="18" t="s">
        <v>92</v>
      </c>
      <c r="I35" s="133">
        <v>1.6</v>
      </c>
      <c r="J35" s="121"/>
      <c r="K35" s="122">
        <f t="shared" si="1"/>
        <v>1.6</v>
      </c>
    </row>
    <row r="36" spans="1:11" ht="12.75">
      <c r="A36" s="539"/>
      <c r="B36" s="14"/>
      <c r="C36" s="49"/>
      <c r="D36" s="15"/>
      <c r="E36" s="162"/>
      <c r="F36" s="16">
        <v>4329</v>
      </c>
      <c r="G36" s="17">
        <v>5139</v>
      </c>
      <c r="H36" s="18" t="s">
        <v>25</v>
      </c>
      <c r="I36" s="133">
        <v>14</v>
      </c>
      <c r="J36" s="121"/>
      <c r="K36" s="122">
        <f t="shared" si="1"/>
        <v>14</v>
      </c>
    </row>
    <row r="37" spans="1:11" ht="12.75">
      <c r="A37" s="539"/>
      <c r="B37" s="14"/>
      <c r="C37" s="49"/>
      <c r="D37" s="15"/>
      <c r="E37" s="162"/>
      <c r="F37" s="16">
        <v>4329</v>
      </c>
      <c r="G37" s="16">
        <v>5161</v>
      </c>
      <c r="H37" s="18" t="s">
        <v>99</v>
      </c>
      <c r="I37" s="133">
        <v>0.096</v>
      </c>
      <c r="J37" s="121"/>
      <c r="K37" s="122">
        <f t="shared" si="1"/>
        <v>0.096</v>
      </c>
    </row>
    <row r="38" spans="1:11" ht="12.75">
      <c r="A38" s="539"/>
      <c r="B38" s="14"/>
      <c r="C38" s="49"/>
      <c r="D38" s="15"/>
      <c r="E38" s="162"/>
      <c r="F38" s="16">
        <v>4329</v>
      </c>
      <c r="G38" s="17">
        <v>5164</v>
      </c>
      <c r="H38" s="18" t="s">
        <v>102</v>
      </c>
      <c r="I38" s="133">
        <v>5</v>
      </c>
      <c r="J38" s="121"/>
      <c r="K38" s="122">
        <f t="shared" si="1"/>
        <v>5</v>
      </c>
    </row>
    <row r="39" spans="1:11" ht="12.75">
      <c r="A39" s="539"/>
      <c r="B39" s="14"/>
      <c r="C39" s="49"/>
      <c r="D39" s="15"/>
      <c r="E39" s="162"/>
      <c r="F39" s="16">
        <v>4329</v>
      </c>
      <c r="G39" s="17">
        <v>5169</v>
      </c>
      <c r="H39" s="18" t="s">
        <v>16</v>
      </c>
      <c r="I39" s="133">
        <v>100.542</v>
      </c>
      <c r="J39" s="121"/>
      <c r="K39" s="122">
        <f t="shared" si="1"/>
        <v>100.542</v>
      </c>
    </row>
    <row r="40" spans="1:11" ht="12.75">
      <c r="A40" s="539"/>
      <c r="B40" s="14"/>
      <c r="C40" s="49"/>
      <c r="D40" s="15"/>
      <c r="E40" s="162"/>
      <c r="F40" s="16">
        <v>4329</v>
      </c>
      <c r="G40" s="17">
        <v>5175</v>
      </c>
      <c r="H40" s="18" t="s">
        <v>17</v>
      </c>
      <c r="I40" s="134">
        <v>13.348</v>
      </c>
      <c r="J40" s="121"/>
      <c r="K40" s="122">
        <f t="shared" si="1"/>
        <v>13.348</v>
      </c>
    </row>
    <row r="41" spans="1:12" s="67" customFormat="1" ht="12.75">
      <c r="A41" s="539"/>
      <c r="B41" s="13" t="s">
        <v>11</v>
      </c>
      <c r="C41" s="48"/>
      <c r="D41" s="1" t="s">
        <v>75</v>
      </c>
      <c r="E41" s="177" t="s">
        <v>13</v>
      </c>
      <c r="F41" s="2" t="s">
        <v>8</v>
      </c>
      <c r="G41" s="3" t="s">
        <v>8</v>
      </c>
      <c r="H41" s="4" t="s">
        <v>76</v>
      </c>
      <c r="I41" s="135">
        <f>I42+I43+I44+I45+I46+I47</f>
        <v>100</v>
      </c>
      <c r="J41" s="136">
        <f>J42+J43+J44+J45+J46+J47</f>
        <v>0</v>
      </c>
      <c r="K41" s="132">
        <f>K42+K43+K44+K45+K46+K47</f>
        <v>100</v>
      </c>
      <c r="L41" s="66"/>
    </row>
    <row r="42" spans="1:11" ht="12.75">
      <c r="A42" s="539"/>
      <c r="B42" s="35"/>
      <c r="C42" s="53"/>
      <c r="D42" s="7"/>
      <c r="E42" s="175"/>
      <c r="F42" s="5">
        <v>4329</v>
      </c>
      <c r="G42" s="8">
        <v>5019</v>
      </c>
      <c r="H42" s="6" t="s">
        <v>77</v>
      </c>
      <c r="I42" s="134">
        <v>50</v>
      </c>
      <c r="J42" s="141"/>
      <c r="K42" s="122">
        <f aca="true" t="shared" si="2" ref="K42:K50">I42+J42</f>
        <v>50</v>
      </c>
    </row>
    <row r="43" spans="1:11" ht="12.75">
      <c r="A43" s="539"/>
      <c r="B43" s="35"/>
      <c r="C43" s="53"/>
      <c r="D43" s="7"/>
      <c r="E43" s="175"/>
      <c r="F43" s="5">
        <v>4329</v>
      </c>
      <c r="G43" s="8">
        <v>5029</v>
      </c>
      <c r="H43" s="6" t="s">
        <v>78</v>
      </c>
      <c r="I43" s="134">
        <v>20</v>
      </c>
      <c r="J43" s="141"/>
      <c r="K43" s="122">
        <f t="shared" si="2"/>
        <v>20</v>
      </c>
    </row>
    <row r="44" spans="1:11" ht="12.75">
      <c r="A44" s="539"/>
      <c r="B44" s="35"/>
      <c r="C44" s="53"/>
      <c r="D44" s="7"/>
      <c r="E44" s="175"/>
      <c r="F44" s="5">
        <v>4329</v>
      </c>
      <c r="G44" s="8">
        <v>5039</v>
      </c>
      <c r="H44" s="6" t="s">
        <v>79</v>
      </c>
      <c r="I44" s="134">
        <v>15</v>
      </c>
      <c r="J44" s="141"/>
      <c r="K44" s="122">
        <f t="shared" si="2"/>
        <v>15</v>
      </c>
    </row>
    <row r="45" spans="1:11" ht="12.75">
      <c r="A45" s="539"/>
      <c r="B45" s="35"/>
      <c r="C45" s="53"/>
      <c r="D45" s="7"/>
      <c r="E45" s="175"/>
      <c r="F45" s="5">
        <v>4329</v>
      </c>
      <c r="G45" s="8">
        <v>5169</v>
      </c>
      <c r="H45" s="18" t="s">
        <v>16</v>
      </c>
      <c r="I45" s="134">
        <v>9</v>
      </c>
      <c r="J45" s="141"/>
      <c r="K45" s="122">
        <f t="shared" si="2"/>
        <v>9</v>
      </c>
    </row>
    <row r="46" spans="1:11" ht="12.75">
      <c r="A46" s="539"/>
      <c r="B46" s="35"/>
      <c r="C46" s="53"/>
      <c r="D46" s="7"/>
      <c r="E46" s="175"/>
      <c r="F46" s="5">
        <v>4329</v>
      </c>
      <c r="G46" s="8">
        <v>5175</v>
      </c>
      <c r="H46" s="6" t="s">
        <v>17</v>
      </c>
      <c r="I46" s="134">
        <v>5</v>
      </c>
      <c r="J46" s="141"/>
      <c r="K46" s="122">
        <f t="shared" si="2"/>
        <v>5</v>
      </c>
    </row>
    <row r="47" spans="1:11" ht="12.75">
      <c r="A47" s="539"/>
      <c r="B47" s="35"/>
      <c r="C47" s="53"/>
      <c r="D47" s="7"/>
      <c r="E47" s="175"/>
      <c r="F47" s="5">
        <v>4329</v>
      </c>
      <c r="G47" s="8">
        <v>5192</v>
      </c>
      <c r="H47" s="6" t="s">
        <v>80</v>
      </c>
      <c r="I47" s="134">
        <v>1</v>
      </c>
      <c r="J47" s="141"/>
      <c r="K47" s="122">
        <f t="shared" si="2"/>
        <v>1</v>
      </c>
    </row>
    <row r="48" spans="1:11" ht="12.75">
      <c r="A48" s="539"/>
      <c r="B48" s="13" t="s">
        <v>11</v>
      </c>
      <c r="C48" s="48">
        <v>13010</v>
      </c>
      <c r="D48" s="1" t="s">
        <v>105</v>
      </c>
      <c r="E48" s="177" t="s">
        <v>13</v>
      </c>
      <c r="F48" s="2" t="s">
        <v>8</v>
      </c>
      <c r="G48" s="3" t="s">
        <v>8</v>
      </c>
      <c r="H48" s="4" t="s">
        <v>106</v>
      </c>
      <c r="I48" s="135">
        <f>I49+I50</f>
        <v>216</v>
      </c>
      <c r="J48" s="136"/>
      <c r="K48" s="132">
        <f t="shared" si="2"/>
        <v>216</v>
      </c>
    </row>
    <row r="49" spans="1:11" ht="12.75">
      <c r="A49" s="539"/>
      <c r="B49" s="35"/>
      <c r="C49" s="53"/>
      <c r="D49" s="7"/>
      <c r="E49" s="175"/>
      <c r="F49" s="5">
        <v>4399</v>
      </c>
      <c r="G49" s="8">
        <v>5169</v>
      </c>
      <c r="H49" s="6" t="s">
        <v>16</v>
      </c>
      <c r="I49" s="134">
        <v>172</v>
      </c>
      <c r="J49" s="141"/>
      <c r="K49" s="122">
        <f t="shared" si="2"/>
        <v>172</v>
      </c>
    </row>
    <row r="50" spans="1:11" ht="12.75">
      <c r="A50" s="539"/>
      <c r="B50" s="35"/>
      <c r="C50" s="53"/>
      <c r="D50" s="7"/>
      <c r="E50" s="175"/>
      <c r="F50" s="5">
        <v>4399</v>
      </c>
      <c r="G50" s="8">
        <v>5493</v>
      </c>
      <c r="H50" s="176" t="s">
        <v>107</v>
      </c>
      <c r="I50" s="134">
        <v>44</v>
      </c>
      <c r="J50" s="141"/>
      <c r="K50" s="122">
        <f t="shared" si="2"/>
        <v>44</v>
      </c>
    </row>
    <row r="51" spans="1:11" ht="12.75">
      <c r="A51" s="539"/>
      <c r="B51" s="13" t="s">
        <v>11</v>
      </c>
      <c r="C51" s="48"/>
      <c r="D51" s="1" t="s">
        <v>26</v>
      </c>
      <c r="E51" s="177" t="s">
        <v>13</v>
      </c>
      <c r="F51" s="2" t="s">
        <v>8</v>
      </c>
      <c r="G51" s="3" t="s">
        <v>8</v>
      </c>
      <c r="H51" s="4" t="s">
        <v>27</v>
      </c>
      <c r="I51" s="135">
        <f>I52</f>
        <v>31.414</v>
      </c>
      <c r="J51" s="136">
        <f>J52</f>
        <v>0</v>
      </c>
      <c r="K51" s="132">
        <f>K52</f>
        <v>31.414</v>
      </c>
    </row>
    <row r="52" spans="1:15" ht="13.5" thickBot="1">
      <c r="A52" s="539"/>
      <c r="B52" s="32"/>
      <c r="C52" s="54"/>
      <c r="D52" s="33"/>
      <c r="E52" s="187"/>
      <c r="F52" s="16">
        <v>4329</v>
      </c>
      <c r="G52" s="17">
        <v>5169</v>
      </c>
      <c r="H52" s="18" t="s">
        <v>16</v>
      </c>
      <c r="I52" s="133">
        <v>31.414</v>
      </c>
      <c r="J52" s="121"/>
      <c r="K52" s="139">
        <f>I52+J52</f>
        <v>31.414</v>
      </c>
      <c r="O52" s="199"/>
    </row>
    <row r="53" spans="1:12" s="214" customFormat="1" ht="13.5" customHeight="1">
      <c r="A53" s="539"/>
      <c r="B53" s="215" t="s">
        <v>10</v>
      </c>
      <c r="C53" s="216"/>
      <c r="D53" s="530" t="s">
        <v>8</v>
      </c>
      <c r="E53" s="531"/>
      <c r="F53" s="217" t="s">
        <v>8</v>
      </c>
      <c r="G53" s="218" t="s">
        <v>8</v>
      </c>
      <c r="H53" s="219" t="s">
        <v>28</v>
      </c>
      <c r="I53" s="220">
        <f>I54+I58</f>
        <v>446.59999999999997</v>
      </c>
      <c r="J53" s="221">
        <v>0</v>
      </c>
      <c r="K53" s="222">
        <f>K54+K58</f>
        <v>446.59999999999997</v>
      </c>
      <c r="L53" s="213"/>
    </row>
    <row r="54" spans="1:11" ht="14.25" customHeight="1">
      <c r="A54" s="539"/>
      <c r="B54" s="13" t="s">
        <v>11</v>
      </c>
      <c r="C54" s="48"/>
      <c r="D54" s="1" t="s">
        <v>29</v>
      </c>
      <c r="E54" s="161" t="s">
        <v>13</v>
      </c>
      <c r="F54" s="2" t="s">
        <v>8</v>
      </c>
      <c r="G54" s="3" t="s">
        <v>8</v>
      </c>
      <c r="H54" s="4" t="s">
        <v>30</v>
      </c>
      <c r="I54" s="135">
        <f>I55+I56+I57</f>
        <v>30</v>
      </c>
      <c r="J54" s="136">
        <f>J56+J57</f>
        <v>0</v>
      </c>
      <c r="K54" s="132">
        <f>K56+K57+K55</f>
        <v>30</v>
      </c>
    </row>
    <row r="55" spans="1:12" s="164" customFormat="1" ht="12.75">
      <c r="A55" s="539"/>
      <c r="B55" s="19"/>
      <c r="C55" s="50"/>
      <c r="D55" s="20"/>
      <c r="E55" s="190"/>
      <c r="F55" s="34">
        <v>4342</v>
      </c>
      <c r="G55" s="17">
        <v>5139</v>
      </c>
      <c r="H55" s="6" t="s">
        <v>25</v>
      </c>
      <c r="I55" s="134">
        <v>7</v>
      </c>
      <c r="J55" s="141"/>
      <c r="K55" s="122">
        <f>J55+I55</f>
        <v>7</v>
      </c>
      <c r="L55" s="163"/>
    </row>
    <row r="56" spans="1:11" ht="12.75">
      <c r="A56" s="539"/>
      <c r="B56" s="32"/>
      <c r="C56" s="54"/>
      <c r="D56" s="33"/>
      <c r="E56" s="188"/>
      <c r="F56" s="34">
        <v>4342</v>
      </c>
      <c r="G56" s="17">
        <v>5169</v>
      </c>
      <c r="H56" s="18" t="s">
        <v>16</v>
      </c>
      <c r="I56" s="133">
        <v>12</v>
      </c>
      <c r="J56" s="121"/>
      <c r="K56" s="122">
        <f>I56+J56</f>
        <v>12</v>
      </c>
    </row>
    <row r="57" spans="1:11" ht="12.75">
      <c r="A57" s="539"/>
      <c r="B57" s="150"/>
      <c r="C57" s="64"/>
      <c r="D57" s="151"/>
      <c r="E57" s="171"/>
      <c r="F57" s="120">
        <v>4342</v>
      </c>
      <c r="G57" s="22">
        <v>5175</v>
      </c>
      <c r="H57" s="23" t="s">
        <v>17</v>
      </c>
      <c r="I57" s="137">
        <v>11</v>
      </c>
      <c r="J57" s="279"/>
      <c r="K57" s="152">
        <f>I57+J57</f>
        <v>11</v>
      </c>
    </row>
    <row r="58" spans="1:11" ht="12.75">
      <c r="A58" s="539"/>
      <c r="B58" s="153" t="s">
        <v>11</v>
      </c>
      <c r="C58" s="154">
        <v>4001</v>
      </c>
      <c r="D58" s="155" t="s">
        <v>87</v>
      </c>
      <c r="E58" s="189" t="s">
        <v>13</v>
      </c>
      <c r="F58" s="26" t="s">
        <v>8</v>
      </c>
      <c r="G58" s="26" t="s">
        <v>8</v>
      </c>
      <c r="H58" s="27" t="s">
        <v>88</v>
      </c>
      <c r="I58" s="131">
        <f>I59+I60+I61+I62+I63+I64+I65+I66+I67+I68+I69</f>
        <v>416.59999999999997</v>
      </c>
      <c r="J58" s="131">
        <f>J59+J60+J61+J62+J63+J64+J65+J66+J67+J68+J69</f>
        <v>0</v>
      </c>
      <c r="K58" s="132">
        <f>K59+K60+K61+K62+K63+K64+K65+K66+K67+K68+K69</f>
        <v>416.59999999999997</v>
      </c>
    </row>
    <row r="59" spans="1:11" ht="12.75">
      <c r="A59" s="539"/>
      <c r="B59" s="117"/>
      <c r="C59" s="118"/>
      <c r="D59" s="119"/>
      <c r="E59" s="190"/>
      <c r="F59" s="34">
        <v>4342</v>
      </c>
      <c r="G59" s="16">
        <v>5011</v>
      </c>
      <c r="H59" s="18" t="s">
        <v>89</v>
      </c>
      <c r="I59" s="121">
        <v>285</v>
      </c>
      <c r="J59" s="121"/>
      <c r="K59" s="122">
        <f aca="true" t="shared" si="3" ref="K59:K69">I59+J59</f>
        <v>285</v>
      </c>
    </row>
    <row r="60" spans="1:11" ht="12.75">
      <c r="A60" s="539"/>
      <c r="B60" s="117"/>
      <c r="C60" s="118"/>
      <c r="D60" s="119"/>
      <c r="E60" s="190"/>
      <c r="F60" s="34">
        <v>4342</v>
      </c>
      <c r="G60" s="16">
        <v>5031</v>
      </c>
      <c r="H60" s="18" t="s">
        <v>90</v>
      </c>
      <c r="I60" s="121">
        <v>70</v>
      </c>
      <c r="J60" s="121"/>
      <c r="K60" s="122">
        <f t="shared" si="3"/>
        <v>70</v>
      </c>
    </row>
    <row r="61" spans="1:11" ht="12.75" customHeight="1">
      <c r="A61" s="539"/>
      <c r="B61" s="117"/>
      <c r="C61" s="118"/>
      <c r="D61" s="119"/>
      <c r="E61" s="190"/>
      <c r="F61" s="34">
        <v>4342</v>
      </c>
      <c r="G61" s="16">
        <v>5032</v>
      </c>
      <c r="H61" s="18" t="s">
        <v>91</v>
      </c>
      <c r="I61" s="121">
        <v>25</v>
      </c>
      <c r="J61" s="121"/>
      <c r="K61" s="122">
        <f t="shared" si="3"/>
        <v>25</v>
      </c>
    </row>
    <row r="62" spans="1:11" ht="12.75">
      <c r="A62" s="539"/>
      <c r="B62" s="117"/>
      <c r="C62" s="118"/>
      <c r="D62" s="119"/>
      <c r="E62" s="190"/>
      <c r="F62" s="34">
        <v>4342</v>
      </c>
      <c r="G62" s="16">
        <v>5139</v>
      </c>
      <c r="H62" s="18" t="s">
        <v>25</v>
      </c>
      <c r="I62" s="121">
        <v>2</v>
      </c>
      <c r="J62" s="121"/>
      <c r="K62" s="122">
        <f t="shared" si="3"/>
        <v>2</v>
      </c>
    </row>
    <row r="63" spans="1:11" ht="12.75">
      <c r="A63" s="539"/>
      <c r="B63" s="117"/>
      <c r="C63" s="118"/>
      <c r="D63" s="119"/>
      <c r="E63" s="190"/>
      <c r="F63" s="34">
        <v>4342</v>
      </c>
      <c r="G63" s="16">
        <v>5136</v>
      </c>
      <c r="H63" s="18" t="s">
        <v>92</v>
      </c>
      <c r="I63" s="121">
        <v>1</v>
      </c>
      <c r="J63" s="121"/>
      <c r="K63" s="122">
        <f t="shared" si="3"/>
        <v>1</v>
      </c>
    </row>
    <row r="64" spans="1:11" ht="12.75">
      <c r="A64" s="539"/>
      <c r="B64" s="117"/>
      <c r="C64" s="118"/>
      <c r="D64" s="119"/>
      <c r="E64" s="190"/>
      <c r="F64" s="34">
        <v>4342</v>
      </c>
      <c r="G64" s="16">
        <v>5152</v>
      </c>
      <c r="H64" s="18" t="s">
        <v>93</v>
      </c>
      <c r="I64" s="121">
        <v>8</v>
      </c>
      <c r="J64" s="121"/>
      <c r="K64" s="122">
        <f t="shared" si="3"/>
        <v>8</v>
      </c>
    </row>
    <row r="65" spans="1:11" ht="12.75">
      <c r="A65" s="539"/>
      <c r="B65" s="117"/>
      <c r="C65" s="118"/>
      <c r="D65" s="119"/>
      <c r="E65" s="190"/>
      <c r="F65" s="34">
        <v>4342</v>
      </c>
      <c r="G65" s="16">
        <v>5161</v>
      </c>
      <c r="H65" s="18" t="s">
        <v>94</v>
      </c>
      <c r="I65" s="121">
        <v>0.2</v>
      </c>
      <c r="J65" s="121"/>
      <c r="K65" s="122">
        <f t="shared" si="3"/>
        <v>0.2</v>
      </c>
    </row>
    <row r="66" spans="1:11" ht="12.75">
      <c r="A66" s="539"/>
      <c r="B66" s="117"/>
      <c r="C66" s="118"/>
      <c r="D66" s="119"/>
      <c r="E66" s="190"/>
      <c r="F66" s="34">
        <v>4342</v>
      </c>
      <c r="G66" s="16">
        <v>5162</v>
      </c>
      <c r="H66" s="18" t="s">
        <v>95</v>
      </c>
      <c r="I66" s="121">
        <v>7.4</v>
      </c>
      <c r="J66" s="121"/>
      <c r="K66" s="122">
        <f t="shared" si="3"/>
        <v>7.4</v>
      </c>
    </row>
    <row r="67" spans="1:11" ht="12.75">
      <c r="A67" s="539"/>
      <c r="B67" s="117"/>
      <c r="C67" s="118"/>
      <c r="D67" s="119"/>
      <c r="E67" s="190"/>
      <c r="F67" s="34">
        <v>4342</v>
      </c>
      <c r="G67" s="16">
        <v>5173</v>
      </c>
      <c r="H67" s="18" t="s">
        <v>96</v>
      </c>
      <c r="I67" s="121">
        <v>8</v>
      </c>
      <c r="J67" s="121"/>
      <c r="K67" s="122">
        <f t="shared" si="3"/>
        <v>8</v>
      </c>
    </row>
    <row r="68" spans="1:11" ht="12.75">
      <c r="A68" s="539"/>
      <c r="B68" s="179"/>
      <c r="C68" s="118"/>
      <c r="D68" s="119"/>
      <c r="E68" s="190"/>
      <c r="F68" s="34">
        <v>4342</v>
      </c>
      <c r="G68" s="16">
        <v>5167</v>
      </c>
      <c r="H68" s="18" t="s">
        <v>97</v>
      </c>
      <c r="I68" s="121">
        <v>5</v>
      </c>
      <c r="J68" s="121"/>
      <c r="K68" s="122">
        <f t="shared" si="3"/>
        <v>5</v>
      </c>
    </row>
    <row r="69" spans="1:11" ht="12" customHeight="1" thickBot="1">
      <c r="A69" s="539"/>
      <c r="B69" s="180"/>
      <c r="C69" s="181"/>
      <c r="D69" s="182"/>
      <c r="E69" s="191"/>
      <c r="F69" s="183">
        <v>4342</v>
      </c>
      <c r="G69" s="30">
        <v>5169</v>
      </c>
      <c r="H69" s="31" t="s">
        <v>98</v>
      </c>
      <c r="I69" s="138">
        <v>5</v>
      </c>
      <c r="J69" s="138"/>
      <c r="K69" s="139">
        <f t="shared" si="3"/>
        <v>5</v>
      </c>
    </row>
    <row r="70" spans="1:12" s="214" customFormat="1" ht="11.25" customHeight="1">
      <c r="A70" s="539"/>
      <c r="B70" s="223" t="s">
        <v>10</v>
      </c>
      <c r="C70" s="216"/>
      <c r="D70" s="530" t="s">
        <v>8</v>
      </c>
      <c r="E70" s="531"/>
      <c r="F70" s="217" t="s">
        <v>8</v>
      </c>
      <c r="G70" s="218" t="s">
        <v>8</v>
      </c>
      <c r="H70" s="219" t="s">
        <v>31</v>
      </c>
      <c r="I70" s="220">
        <f>I71+I78+I80+I82</f>
        <v>1255</v>
      </c>
      <c r="J70" s="221">
        <f>J71+J78+J80+J82</f>
        <v>-70</v>
      </c>
      <c r="K70" s="224">
        <f>K71+K78+K80+K82</f>
        <v>1185</v>
      </c>
      <c r="L70" s="213"/>
    </row>
    <row r="71" spans="1:11" ht="12.75">
      <c r="A71" s="539"/>
      <c r="B71" s="42" t="s">
        <v>11</v>
      </c>
      <c r="C71" s="48"/>
      <c r="D71" s="1" t="s">
        <v>32</v>
      </c>
      <c r="E71" s="161" t="s">
        <v>13</v>
      </c>
      <c r="F71" s="2" t="s">
        <v>8</v>
      </c>
      <c r="G71" s="3" t="s">
        <v>8</v>
      </c>
      <c r="H71" s="4" t="s">
        <v>33</v>
      </c>
      <c r="I71" s="130">
        <f>I72+I73+I74+I75+I76+I77</f>
        <v>791.3399999999999</v>
      </c>
      <c r="J71" s="143">
        <f>J72+J73+J74+J75+J76</f>
        <v>0</v>
      </c>
      <c r="K71" s="132">
        <f>K72+K73+K74+K75+K76+K77</f>
        <v>791.3399999999999</v>
      </c>
    </row>
    <row r="72" spans="1:12" s="276" customFormat="1" ht="12.75">
      <c r="A72" s="539"/>
      <c r="B72" s="43"/>
      <c r="C72" s="53"/>
      <c r="D72" s="7"/>
      <c r="E72" s="162"/>
      <c r="F72" s="5">
        <v>4399</v>
      </c>
      <c r="G72" s="8">
        <v>5136</v>
      </c>
      <c r="H72" s="6" t="s">
        <v>92</v>
      </c>
      <c r="I72" s="133">
        <v>15</v>
      </c>
      <c r="J72" s="142"/>
      <c r="K72" s="122">
        <f aca="true" t="shared" si="4" ref="K72:K77">I72+J72</f>
        <v>15</v>
      </c>
      <c r="L72" s="275"/>
    </row>
    <row r="73" spans="1:11" ht="12.75">
      <c r="A73" s="539"/>
      <c r="B73" s="43"/>
      <c r="C73" s="53"/>
      <c r="D73" s="7"/>
      <c r="E73" s="162"/>
      <c r="F73" s="5">
        <v>4399</v>
      </c>
      <c r="G73" s="8">
        <v>5139</v>
      </c>
      <c r="H73" s="6" t="s">
        <v>25</v>
      </c>
      <c r="I73" s="133">
        <v>300</v>
      </c>
      <c r="J73" s="121"/>
      <c r="K73" s="122">
        <f t="shared" si="4"/>
        <v>300</v>
      </c>
    </row>
    <row r="74" spans="1:11" ht="12.75">
      <c r="A74" s="539"/>
      <c r="B74" s="43"/>
      <c r="C74" s="53"/>
      <c r="D74" s="7"/>
      <c r="E74" s="171"/>
      <c r="F74" s="16">
        <v>4399</v>
      </c>
      <c r="G74" s="16">
        <v>5161</v>
      </c>
      <c r="H74" s="18" t="s">
        <v>99</v>
      </c>
      <c r="I74" s="133">
        <v>0.335</v>
      </c>
      <c r="J74" s="121"/>
      <c r="K74" s="122">
        <f t="shared" si="4"/>
        <v>0.335</v>
      </c>
    </row>
    <row r="75" spans="1:11" ht="12.75">
      <c r="A75" s="539"/>
      <c r="B75" s="42"/>
      <c r="C75" s="48"/>
      <c r="D75" s="7"/>
      <c r="E75" s="171"/>
      <c r="F75" s="5">
        <v>4399</v>
      </c>
      <c r="G75" s="17">
        <v>5169</v>
      </c>
      <c r="H75" s="18" t="s">
        <v>16</v>
      </c>
      <c r="I75" s="133">
        <v>281.005</v>
      </c>
      <c r="J75" s="121"/>
      <c r="K75" s="122">
        <f t="shared" si="4"/>
        <v>281.005</v>
      </c>
    </row>
    <row r="76" spans="1:11" ht="12.75">
      <c r="A76" s="539"/>
      <c r="B76" s="42"/>
      <c r="C76" s="48"/>
      <c r="D76" s="7"/>
      <c r="E76" s="171"/>
      <c r="F76" s="5">
        <v>4399</v>
      </c>
      <c r="G76" s="17">
        <v>5172</v>
      </c>
      <c r="H76" s="18" t="s">
        <v>114</v>
      </c>
      <c r="I76" s="133">
        <v>105</v>
      </c>
      <c r="J76" s="121"/>
      <c r="K76" s="122">
        <f t="shared" si="4"/>
        <v>105</v>
      </c>
    </row>
    <row r="77" spans="1:11" ht="12.75" customHeight="1">
      <c r="A77" s="539"/>
      <c r="B77" s="46"/>
      <c r="C77" s="55"/>
      <c r="D77" s="15"/>
      <c r="E77" s="162"/>
      <c r="F77" s="16">
        <v>4399</v>
      </c>
      <c r="G77" s="17">
        <v>5175</v>
      </c>
      <c r="H77" s="18" t="s">
        <v>17</v>
      </c>
      <c r="I77" s="133">
        <v>90</v>
      </c>
      <c r="J77" s="121"/>
      <c r="K77" s="122">
        <f t="shared" si="4"/>
        <v>90</v>
      </c>
    </row>
    <row r="78" spans="1:11" ht="15" customHeight="1">
      <c r="A78" s="539"/>
      <c r="B78" s="24"/>
      <c r="C78" s="51"/>
      <c r="D78" s="25" t="s">
        <v>34</v>
      </c>
      <c r="E78" s="192" t="s">
        <v>13</v>
      </c>
      <c r="F78" s="26" t="s">
        <v>8</v>
      </c>
      <c r="G78" s="156" t="s">
        <v>8</v>
      </c>
      <c r="H78" s="27" t="s">
        <v>35</v>
      </c>
      <c r="I78" s="130">
        <f>I79</f>
        <v>375</v>
      </c>
      <c r="J78" s="131">
        <f>J79</f>
        <v>-70</v>
      </c>
      <c r="K78" s="132">
        <f>K79</f>
        <v>305</v>
      </c>
    </row>
    <row r="79" spans="1:11" ht="12.75">
      <c r="A79" s="539"/>
      <c r="B79" s="40"/>
      <c r="C79" s="49"/>
      <c r="D79" s="15"/>
      <c r="E79" s="162"/>
      <c r="F79" s="5">
        <v>4359</v>
      </c>
      <c r="G79" s="17">
        <v>5169</v>
      </c>
      <c r="H79" s="18" t="s">
        <v>16</v>
      </c>
      <c r="I79" s="133">
        <v>375</v>
      </c>
      <c r="J79" s="121">
        <v>-70</v>
      </c>
      <c r="K79" s="122">
        <f>I79+J79</f>
        <v>305</v>
      </c>
    </row>
    <row r="80" spans="1:11" ht="12.75">
      <c r="A80" s="539"/>
      <c r="B80" s="42"/>
      <c r="C80" s="48"/>
      <c r="D80" s="1" t="s">
        <v>36</v>
      </c>
      <c r="E80" s="193" t="s">
        <v>13</v>
      </c>
      <c r="F80" s="2" t="s">
        <v>8</v>
      </c>
      <c r="G80" s="3" t="s">
        <v>8</v>
      </c>
      <c r="H80" s="4" t="s">
        <v>37</v>
      </c>
      <c r="I80" s="135">
        <f>I81</f>
        <v>38</v>
      </c>
      <c r="J80" s="136">
        <f>J81</f>
        <v>0</v>
      </c>
      <c r="K80" s="132">
        <f>K81</f>
        <v>38</v>
      </c>
    </row>
    <row r="81" spans="1:11" ht="12.75">
      <c r="A81" s="539"/>
      <c r="B81" s="70"/>
      <c r="C81" s="56"/>
      <c r="D81" s="37"/>
      <c r="E81" s="171"/>
      <c r="F81" s="21">
        <v>4399</v>
      </c>
      <c r="G81" s="38">
        <v>5169</v>
      </c>
      <c r="H81" s="39" t="s">
        <v>16</v>
      </c>
      <c r="I81" s="144">
        <v>38</v>
      </c>
      <c r="J81" s="142"/>
      <c r="K81" s="122">
        <f>I81+J81</f>
        <v>38</v>
      </c>
    </row>
    <row r="82" spans="1:11" ht="12.75">
      <c r="A82" s="539"/>
      <c r="B82" s="40"/>
      <c r="C82" s="14"/>
      <c r="D82" s="25" t="s">
        <v>38</v>
      </c>
      <c r="E82" s="161" t="s">
        <v>13</v>
      </c>
      <c r="F82" s="26" t="s">
        <v>8</v>
      </c>
      <c r="G82" s="26" t="s">
        <v>8</v>
      </c>
      <c r="H82" s="41" t="s">
        <v>39</v>
      </c>
      <c r="I82" s="131">
        <f>I83</f>
        <v>50.66</v>
      </c>
      <c r="J82" s="131">
        <f>J83</f>
        <v>0</v>
      </c>
      <c r="K82" s="132">
        <f>K83</f>
        <v>50.66</v>
      </c>
    </row>
    <row r="83" spans="1:11" ht="13.5" thickBot="1">
      <c r="A83" s="539"/>
      <c r="B83" s="200"/>
      <c r="C83" s="201"/>
      <c r="D83" s="202"/>
      <c r="E83" s="191"/>
      <c r="F83" s="203">
        <v>4359</v>
      </c>
      <c r="G83" s="203">
        <v>5151</v>
      </c>
      <c r="H83" s="204" t="s">
        <v>40</v>
      </c>
      <c r="I83" s="205">
        <v>50.66</v>
      </c>
      <c r="J83" s="264"/>
      <c r="K83" s="139">
        <f>I83+J83</f>
        <v>50.66</v>
      </c>
    </row>
    <row r="84" spans="1:12" s="214" customFormat="1" ht="12.75">
      <c r="A84" s="539"/>
      <c r="B84" s="223" t="s">
        <v>10</v>
      </c>
      <c r="C84" s="216"/>
      <c r="D84" s="530" t="s">
        <v>8</v>
      </c>
      <c r="E84" s="531"/>
      <c r="F84" s="217" t="s">
        <v>8</v>
      </c>
      <c r="G84" s="218" t="s">
        <v>8</v>
      </c>
      <c r="H84" s="219" t="s">
        <v>41</v>
      </c>
      <c r="I84" s="220">
        <f>I85+I87</f>
        <v>100</v>
      </c>
      <c r="J84" s="221">
        <f>J85+J87</f>
        <v>0</v>
      </c>
      <c r="K84" s="222">
        <f>K85+K87</f>
        <v>100</v>
      </c>
      <c r="L84" s="213"/>
    </row>
    <row r="85" spans="1:11" ht="12.75">
      <c r="A85" s="539"/>
      <c r="B85" s="42" t="s">
        <v>11</v>
      </c>
      <c r="C85" s="48"/>
      <c r="D85" s="1" t="s">
        <v>42</v>
      </c>
      <c r="E85" s="161" t="s">
        <v>13</v>
      </c>
      <c r="F85" s="2" t="s">
        <v>8</v>
      </c>
      <c r="G85" s="3" t="s">
        <v>8</v>
      </c>
      <c r="H85" s="4" t="s">
        <v>43</v>
      </c>
      <c r="I85" s="130">
        <f>I86</f>
        <v>30</v>
      </c>
      <c r="J85" s="131">
        <f>J86</f>
        <v>0</v>
      </c>
      <c r="K85" s="132">
        <f>K86</f>
        <v>30</v>
      </c>
    </row>
    <row r="86" spans="1:11" ht="12.75">
      <c r="A86" s="539"/>
      <c r="B86" s="43"/>
      <c r="C86" s="53"/>
      <c r="D86" s="7"/>
      <c r="E86" s="194"/>
      <c r="F86" s="5">
        <v>4399</v>
      </c>
      <c r="G86" s="8">
        <v>5166</v>
      </c>
      <c r="H86" s="6" t="s">
        <v>44</v>
      </c>
      <c r="I86" s="134">
        <v>30</v>
      </c>
      <c r="J86" s="141"/>
      <c r="K86" s="122">
        <f>I86+J86</f>
        <v>30</v>
      </c>
    </row>
    <row r="87" spans="1:11" ht="12.75">
      <c r="A87" s="539"/>
      <c r="B87" s="42" t="s">
        <v>11</v>
      </c>
      <c r="C87" s="48"/>
      <c r="D87" s="1" t="s">
        <v>45</v>
      </c>
      <c r="E87" s="177" t="s">
        <v>13</v>
      </c>
      <c r="F87" s="2" t="s">
        <v>8</v>
      </c>
      <c r="G87" s="3" t="s">
        <v>8</v>
      </c>
      <c r="H87" s="4" t="s">
        <v>46</v>
      </c>
      <c r="I87" s="130">
        <f>I88+I89</f>
        <v>70</v>
      </c>
      <c r="J87" s="131">
        <f>J88+J89</f>
        <v>0</v>
      </c>
      <c r="K87" s="132">
        <f>K88+K89</f>
        <v>70</v>
      </c>
    </row>
    <row r="88" spans="1:11" ht="12.75">
      <c r="A88" s="539"/>
      <c r="B88" s="43"/>
      <c r="C88" s="53"/>
      <c r="D88" s="7"/>
      <c r="E88" s="175"/>
      <c r="F88" s="5">
        <v>4399</v>
      </c>
      <c r="G88" s="8">
        <v>5021</v>
      </c>
      <c r="H88" s="6" t="s">
        <v>15</v>
      </c>
      <c r="I88" s="134">
        <v>65</v>
      </c>
      <c r="J88" s="141"/>
      <c r="K88" s="122">
        <f>I88+J88</f>
        <v>65</v>
      </c>
    </row>
    <row r="89" spans="1:11" ht="13.5" thickBot="1">
      <c r="A89" s="539"/>
      <c r="B89" s="28"/>
      <c r="C89" s="52"/>
      <c r="D89" s="29"/>
      <c r="E89" s="112"/>
      <c r="F89" s="30">
        <v>4399</v>
      </c>
      <c r="G89" s="106">
        <v>5166</v>
      </c>
      <c r="H89" s="31" t="s">
        <v>44</v>
      </c>
      <c r="I89" s="145">
        <v>5</v>
      </c>
      <c r="J89" s="138"/>
      <c r="K89" s="196">
        <f>I89+J89</f>
        <v>5</v>
      </c>
    </row>
    <row r="90" spans="1:12" s="214" customFormat="1" ht="12.75">
      <c r="A90" s="539"/>
      <c r="B90" s="223" t="s">
        <v>10</v>
      </c>
      <c r="C90" s="216"/>
      <c r="D90" s="530" t="s">
        <v>8</v>
      </c>
      <c r="E90" s="531"/>
      <c r="F90" s="217" t="s">
        <v>8</v>
      </c>
      <c r="G90" s="218" t="s">
        <v>8</v>
      </c>
      <c r="H90" s="219" t="s">
        <v>47</v>
      </c>
      <c r="I90" s="220">
        <f>I91+I98</f>
        <v>1110</v>
      </c>
      <c r="J90" s="221">
        <f>J91+J98</f>
        <v>0</v>
      </c>
      <c r="K90" s="225">
        <f>K91+K98</f>
        <v>1110</v>
      </c>
      <c r="L90" s="213"/>
    </row>
    <row r="91" spans="1:11" ht="12.75">
      <c r="A91" s="539"/>
      <c r="B91" s="42" t="s">
        <v>11</v>
      </c>
      <c r="C91" s="48"/>
      <c r="D91" s="1" t="s">
        <v>48</v>
      </c>
      <c r="E91" s="161" t="s">
        <v>13</v>
      </c>
      <c r="F91" s="2" t="s">
        <v>8</v>
      </c>
      <c r="G91" s="3" t="s">
        <v>8</v>
      </c>
      <c r="H91" s="4" t="s">
        <v>49</v>
      </c>
      <c r="I91" s="130">
        <f>I92+I93+I94+I95+I96+I97</f>
        <v>755.482</v>
      </c>
      <c r="J91" s="131">
        <f>J93+J95+J96+J97+J92+J94</f>
        <v>0</v>
      </c>
      <c r="K91" s="197">
        <f>K93+K95+K96+K97+K92+K94</f>
        <v>755.482</v>
      </c>
    </row>
    <row r="92" spans="1:12" s="164" customFormat="1" ht="12.75">
      <c r="A92" s="539"/>
      <c r="B92" s="43"/>
      <c r="C92" s="53"/>
      <c r="D92" s="7"/>
      <c r="E92" s="162"/>
      <c r="F92" s="5">
        <v>4349</v>
      </c>
      <c r="G92" s="8">
        <v>5137</v>
      </c>
      <c r="H92" s="6" t="s">
        <v>103</v>
      </c>
      <c r="I92" s="133">
        <v>4.961</v>
      </c>
      <c r="J92" s="121"/>
      <c r="K92" s="198">
        <f aca="true" t="shared" si="5" ref="K92:K97">I92+J92</f>
        <v>4.961</v>
      </c>
      <c r="L92" s="163"/>
    </row>
    <row r="93" spans="1:11" ht="12.75">
      <c r="A93" s="539"/>
      <c r="B93" s="42"/>
      <c r="C93" s="48"/>
      <c r="D93" s="1"/>
      <c r="E93" s="161"/>
      <c r="F93" s="16">
        <v>4349</v>
      </c>
      <c r="G93" s="16">
        <v>5139</v>
      </c>
      <c r="H93" s="18" t="s">
        <v>25</v>
      </c>
      <c r="I93" s="133">
        <v>40.1</v>
      </c>
      <c r="J93" s="121"/>
      <c r="K93" s="198">
        <f t="shared" si="5"/>
        <v>40.1</v>
      </c>
    </row>
    <row r="94" spans="1:11" ht="12.75">
      <c r="A94" s="539"/>
      <c r="B94" s="42"/>
      <c r="C94" s="48"/>
      <c r="D94" s="1"/>
      <c r="E94" s="161"/>
      <c r="F94" s="16">
        <v>4349</v>
      </c>
      <c r="G94" s="16">
        <v>5164</v>
      </c>
      <c r="H94" s="18" t="s">
        <v>102</v>
      </c>
      <c r="I94" s="133">
        <v>73.81</v>
      </c>
      <c r="J94" s="121"/>
      <c r="K94" s="198">
        <f t="shared" si="5"/>
        <v>73.81</v>
      </c>
    </row>
    <row r="95" spans="1:11" ht="12.75">
      <c r="A95" s="539"/>
      <c r="B95" s="42"/>
      <c r="C95" s="48"/>
      <c r="D95" s="1"/>
      <c r="E95" s="161"/>
      <c r="F95" s="44">
        <v>4349</v>
      </c>
      <c r="G95" s="44">
        <v>5166</v>
      </c>
      <c r="H95" s="45" t="s">
        <v>57</v>
      </c>
      <c r="I95" s="133">
        <v>250</v>
      </c>
      <c r="J95" s="131"/>
      <c r="K95" s="198">
        <f t="shared" si="5"/>
        <v>250</v>
      </c>
    </row>
    <row r="96" spans="1:11" ht="12.75">
      <c r="A96" s="539"/>
      <c r="B96" s="46"/>
      <c r="C96" s="55"/>
      <c r="D96" s="15"/>
      <c r="E96" s="162"/>
      <c r="F96" s="16">
        <v>4349</v>
      </c>
      <c r="G96" s="17">
        <v>5169</v>
      </c>
      <c r="H96" s="18" t="s">
        <v>16</v>
      </c>
      <c r="I96" s="133">
        <v>366.611</v>
      </c>
      <c r="J96" s="121"/>
      <c r="K96" s="198">
        <f t="shared" si="5"/>
        <v>366.611</v>
      </c>
    </row>
    <row r="97" spans="1:11" ht="12.75">
      <c r="A97" s="539"/>
      <c r="B97" s="40"/>
      <c r="C97" s="49"/>
      <c r="D97" s="15"/>
      <c r="E97" s="184"/>
      <c r="F97" s="16">
        <v>4349</v>
      </c>
      <c r="G97" s="17">
        <v>5175</v>
      </c>
      <c r="H97" s="18" t="s">
        <v>17</v>
      </c>
      <c r="I97" s="121">
        <v>20</v>
      </c>
      <c r="J97" s="121"/>
      <c r="K97" s="198">
        <f t="shared" si="5"/>
        <v>20</v>
      </c>
    </row>
    <row r="98" spans="1:11" ht="12.75">
      <c r="A98" s="539"/>
      <c r="B98" s="42" t="s">
        <v>11</v>
      </c>
      <c r="C98" s="48"/>
      <c r="D98" s="1" t="s">
        <v>50</v>
      </c>
      <c r="E98" s="177" t="s">
        <v>13</v>
      </c>
      <c r="F98" s="2" t="s">
        <v>8</v>
      </c>
      <c r="G98" s="3" t="s">
        <v>8</v>
      </c>
      <c r="H98" s="4" t="s">
        <v>51</v>
      </c>
      <c r="I98" s="135">
        <f>I99</f>
        <v>354.51800000000003</v>
      </c>
      <c r="J98" s="136">
        <f>J99</f>
        <v>0</v>
      </c>
      <c r="K98" s="197">
        <f>K99</f>
        <v>354.51800000000003</v>
      </c>
    </row>
    <row r="99" spans="1:11" ht="13.5" thickBot="1">
      <c r="A99" s="539"/>
      <c r="B99" s="149"/>
      <c r="C99" s="64"/>
      <c r="D99" s="37"/>
      <c r="E99" s="112"/>
      <c r="F99" s="58">
        <v>4349</v>
      </c>
      <c r="G99" s="38">
        <v>5169</v>
      </c>
      <c r="H99" s="39" t="s">
        <v>16</v>
      </c>
      <c r="I99" s="144">
        <v>354.51800000000003</v>
      </c>
      <c r="J99" s="142"/>
      <c r="K99" s="196">
        <f>I99+J99</f>
        <v>354.51800000000003</v>
      </c>
    </row>
    <row r="100" spans="1:12" s="214" customFormat="1" ht="12.75">
      <c r="A100" s="539"/>
      <c r="B100" s="226" t="s">
        <v>10</v>
      </c>
      <c r="C100" s="218"/>
      <c r="D100" s="530" t="s">
        <v>8</v>
      </c>
      <c r="E100" s="531"/>
      <c r="F100" s="217" t="s">
        <v>8</v>
      </c>
      <c r="G100" s="218" t="s">
        <v>8</v>
      </c>
      <c r="H100" s="219" t="s">
        <v>52</v>
      </c>
      <c r="I100" s="220">
        <f>I101</f>
        <v>30</v>
      </c>
      <c r="J100" s="221">
        <f>J101</f>
        <v>0</v>
      </c>
      <c r="K100" s="227">
        <f>K101</f>
        <v>30</v>
      </c>
      <c r="L100" s="213"/>
    </row>
    <row r="101" spans="1:11" ht="12.75">
      <c r="A101" s="539"/>
      <c r="B101" s="42" t="s">
        <v>11</v>
      </c>
      <c r="C101" s="48"/>
      <c r="D101" s="1" t="s">
        <v>53</v>
      </c>
      <c r="E101" s="161" t="s">
        <v>13</v>
      </c>
      <c r="F101" s="2" t="s">
        <v>8</v>
      </c>
      <c r="G101" s="3" t="s">
        <v>8</v>
      </c>
      <c r="H101" s="4" t="s">
        <v>54</v>
      </c>
      <c r="I101" s="130">
        <f>I102+I103+I104+I105</f>
        <v>30</v>
      </c>
      <c r="J101" s="131">
        <f>J102+J103+J104+J105</f>
        <v>0</v>
      </c>
      <c r="K101" s="197">
        <f>K102+K103+K104+K105</f>
        <v>30</v>
      </c>
    </row>
    <row r="102" spans="1:12" s="276" customFormat="1" ht="12.75">
      <c r="A102" s="539"/>
      <c r="B102" s="43"/>
      <c r="C102" s="53"/>
      <c r="D102" s="7"/>
      <c r="E102" s="175"/>
      <c r="F102" s="5">
        <v>4349</v>
      </c>
      <c r="G102" s="8">
        <v>5164</v>
      </c>
      <c r="H102" s="6" t="s">
        <v>102</v>
      </c>
      <c r="I102" s="134">
        <v>0.9</v>
      </c>
      <c r="J102" s="141"/>
      <c r="K102" s="198">
        <f>I102+J102</f>
        <v>0.9</v>
      </c>
      <c r="L102" s="275"/>
    </row>
    <row r="103" spans="1:11" ht="12.75">
      <c r="A103" s="539"/>
      <c r="B103" s="43"/>
      <c r="C103" s="53"/>
      <c r="D103" s="7"/>
      <c r="E103" s="194"/>
      <c r="F103" s="5">
        <v>4349</v>
      </c>
      <c r="G103" s="8">
        <v>5169</v>
      </c>
      <c r="H103" s="6" t="s">
        <v>16</v>
      </c>
      <c r="I103" s="134">
        <v>23.395</v>
      </c>
      <c r="J103" s="141"/>
      <c r="K103" s="122">
        <f>I103+J103</f>
        <v>23.395</v>
      </c>
    </row>
    <row r="104" spans="1:11" ht="12.75">
      <c r="A104" s="539"/>
      <c r="B104" s="40"/>
      <c r="C104" s="49"/>
      <c r="D104" s="15"/>
      <c r="E104" s="162"/>
      <c r="F104" s="16">
        <v>4349</v>
      </c>
      <c r="G104" s="17">
        <v>5175</v>
      </c>
      <c r="H104" s="18" t="s">
        <v>17</v>
      </c>
      <c r="I104" s="133">
        <v>5.705</v>
      </c>
      <c r="J104" s="121"/>
      <c r="K104" s="122">
        <f>I104+J104</f>
        <v>5.705</v>
      </c>
    </row>
    <row r="105" spans="1:11" ht="13.5" thickBot="1">
      <c r="A105" s="539"/>
      <c r="B105" s="70"/>
      <c r="C105" s="56"/>
      <c r="D105" s="37"/>
      <c r="E105" s="112"/>
      <c r="F105" s="58">
        <v>4349</v>
      </c>
      <c r="G105" s="38">
        <v>5222</v>
      </c>
      <c r="H105" s="39" t="s">
        <v>55</v>
      </c>
      <c r="I105" s="144">
        <v>0</v>
      </c>
      <c r="J105" s="142"/>
      <c r="K105" s="122">
        <f>I105+J105</f>
        <v>0</v>
      </c>
    </row>
    <row r="106" spans="1:12" s="214" customFormat="1" ht="12.75">
      <c r="A106" s="540"/>
      <c r="B106" s="228" t="s">
        <v>10</v>
      </c>
      <c r="C106" s="229"/>
      <c r="D106" s="230" t="s">
        <v>69</v>
      </c>
      <c r="E106" s="231" t="s">
        <v>13</v>
      </c>
      <c r="F106" s="232" t="s">
        <v>8</v>
      </c>
      <c r="G106" s="232" t="s">
        <v>8</v>
      </c>
      <c r="H106" s="233" t="s">
        <v>70</v>
      </c>
      <c r="I106" s="234">
        <f>I107</f>
        <v>1940</v>
      </c>
      <c r="J106" s="221">
        <v>0</v>
      </c>
      <c r="K106" s="235">
        <f>K107</f>
        <v>1940</v>
      </c>
      <c r="L106" s="213"/>
    </row>
    <row r="107" spans="1:11" ht="13.5" thickBot="1">
      <c r="A107" s="73"/>
      <c r="B107" s="77"/>
      <c r="C107" s="63"/>
      <c r="D107" s="105"/>
      <c r="E107" s="195"/>
      <c r="F107" s="71">
        <v>4349</v>
      </c>
      <c r="G107" s="78">
        <v>5222</v>
      </c>
      <c r="H107" s="79" t="s">
        <v>55</v>
      </c>
      <c r="I107" s="146">
        <v>1940</v>
      </c>
      <c r="J107" s="265"/>
      <c r="K107" s="147">
        <f>I107+J107</f>
        <v>1940</v>
      </c>
    </row>
    <row r="108" spans="1:12" s="214" customFormat="1" ht="17.25" customHeight="1">
      <c r="A108" s="236"/>
      <c r="B108" s="228" t="s">
        <v>10</v>
      </c>
      <c r="C108" s="229"/>
      <c r="D108" s="230" t="s">
        <v>71</v>
      </c>
      <c r="E108" s="237" t="s">
        <v>13</v>
      </c>
      <c r="F108" s="232" t="s">
        <v>8</v>
      </c>
      <c r="G108" s="232" t="s">
        <v>8</v>
      </c>
      <c r="H108" s="238" t="s">
        <v>72</v>
      </c>
      <c r="I108" s="234">
        <f>I109</f>
        <v>1060</v>
      </c>
      <c r="J108" s="221">
        <v>0</v>
      </c>
      <c r="K108" s="235">
        <f>K109</f>
        <v>1060</v>
      </c>
      <c r="L108" s="213"/>
    </row>
    <row r="109" spans="1:11" ht="13.5" thickBot="1">
      <c r="A109" s="73"/>
      <c r="B109" s="77"/>
      <c r="C109" s="63"/>
      <c r="D109" s="105"/>
      <c r="E109" s="195"/>
      <c r="F109" s="71">
        <v>4349</v>
      </c>
      <c r="G109" s="71">
        <v>5222</v>
      </c>
      <c r="H109" s="72" t="s">
        <v>55</v>
      </c>
      <c r="I109" s="146">
        <v>1060</v>
      </c>
      <c r="J109" s="138"/>
      <c r="K109" s="148">
        <f>I109+J109</f>
        <v>1060</v>
      </c>
    </row>
    <row r="110" spans="1:12" s="214" customFormat="1" ht="12.75">
      <c r="A110" s="236"/>
      <c r="B110" s="239" t="s">
        <v>10</v>
      </c>
      <c r="C110" s="240"/>
      <c r="D110" s="241" t="s">
        <v>73</v>
      </c>
      <c r="E110" s="242" t="s">
        <v>13</v>
      </c>
      <c r="F110" s="243" t="s">
        <v>8</v>
      </c>
      <c r="G110" s="243" t="s">
        <v>8</v>
      </c>
      <c r="H110" s="244" t="s">
        <v>74</v>
      </c>
      <c r="I110" s="245">
        <f>I111</f>
        <v>200</v>
      </c>
      <c r="J110" s="266">
        <v>0</v>
      </c>
      <c r="K110" s="246">
        <f>K111</f>
        <v>200</v>
      </c>
      <c r="L110" s="213"/>
    </row>
    <row r="111" spans="1:12" s="75" customFormat="1" ht="13.5" thickBot="1">
      <c r="A111" s="73"/>
      <c r="B111" s="77"/>
      <c r="C111" s="63"/>
      <c r="D111" s="105"/>
      <c r="E111" s="195"/>
      <c r="F111" s="71">
        <v>4349</v>
      </c>
      <c r="G111" s="71">
        <v>5222</v>
      </c>
      <c r="H111" s="72" t="s">
        <v>55</v>
      </c>
      <c r="I111" s="146">
        <v>200</v>
      </c>
      <c r="J111" s="138"/>
      <c r="K111" s="148">
        <f>I111+J111</f>
        <v>200</v>
      </c>
      <c r="L111" s="74"/>
    </row>
    <row r="112" spans="1:12" s="214" customFormat="1" ht="12.75">
      <c r="A112" s="247"/>
      <c r="B112" s="223" t="s">
        <v>10</v>
      </c>
      <c r="C112" s="229"/>
      <c r="D112" s="248" t="s">
        <v>66</v>
      </c>
      <c r="E112" s="248" t="s">
        <v>13</v>
      </c>
      <c r="F112" s="217" t="s">
        <v>8</v>
      </c>
      <c r="G112" s="249" t="s">
        <v>8</v>
      </c>
      <c r="H112" s="250" t="s">
        <v>67</v>
      </c>
      <c r="I112" s="221">
        <f>I113</f>
        <v>1000</v>
      </c>
      <c r="J112" s="221">
        <v>0</v>
      </c>
      <c r="K112" s="224">
        <f>K113</f>
        <v>1000</v>
      </c>
      <c r="L112" s="213"/>
    </row>
    <row r="113" spans="1:11" ht="13.5" thickBot="1">
      <c r="A113" s="69"/>
      <c r="B113" s="109"/>
      <c r="C113" s="63"/>
      <c r="D113" s="110"/>
      <c r="E113" s="110"/>
      <c r="F113" s="30">
        <v>4349</v>
      </c>
      <c r="G113" s="111">
        <v>5221</v>
      </c>
      <c r="H113" s="62" t="s">
        <v>68</v>
      </c>
      <c r="I113" s="138">
        <v>1000</v>
      </c>
      <c r="J113" s="138"/>
      <c r="K113" s="139">
        <f>I113+J113</f>
        <v>1000</v>
      </c>
    </row>
    <row r="114" spans="1:12" s="214" customFormat="1" ht="12.75">
      <c r="A114" s="247"/>
      <c r="B114" s="251" t="s">
        <v>10</v>
      </c>
      <c r="C114" s="252"/>
      <c r="D114" s="253" t="s">
        <v>100</v>
      </c>
      <c r="E114" s="254" t="s">
        <v>13</v>
      </c>
      <c r="F114" s="254" t="s">
        <v>8</v>
      </c>
      <c r="G114" s="255" t="s">
        <v>8</v>
      </c>
      <c r="H114" s="256" t="s">
        <v>84</v>
      </c>
      <c r="I114" s="257">
        <f>I115</f>
        <v>98</v>
      </c>
      <c r="J114" s="257">
        <v>0</v>
      </c>
      <c r="K114" s="258">
        <f>K115</f>
        <v>98</v>
      </c>
      <c r="L114" s="213"/>
    </row>
    <row r="115" spans="1:11" ht="13.5" thickBot="1">
      <c r="A115" s="69"/>
      <c r="B115" s="76"/>
      <c r="C115" s="108"/>
      <c r="D115" s="113"/>
      <c r="E115" s="113"/>
      <c r="F115" s="21"/>
      <c r="G115" s="114"/>
      <c r="H115" s="62" t="s">
        <v>80</v>
      </c>
      <c r="I115" s="138">
        <v>98</v>
      </c>
      <c r="J115" s="138"/>
      <c r="K115" s="139">
        <f>I115+J115</f>
        <v>98</v>
      </c>
    </row>
    <row r="116" spans="1:12" s="214" customFormat="1" ht="12.75">
      <c r="A116" s="247"/>
      <c r="B116" s="223" t="s">
        <v>10</v>
      </c>
      <c r="C116" s="229"/>
      <c r="D116" s="248" t="s">
        <v>101</v>
      </c>
      <c r="E116" s="248" t="s">
        <v>13</v>
      </c>
      <c r="F116" s="217" t="s">
        <v>8</v>
      </c>
      <c r="G116" s="249" t="s">
        <v>8</v>
      </c>
      <c r="H116" s="250" t="s">
        <v>83</v>
      </c>
      <c r="I116" s="221">
        <f>I117</f>
        <v>64</v>
      </c>
      <c r="J116" s="221">
        <v>0</v>
      </c>
      <c r="K116" s="224">
        <f>K117</f>
        <v>64</v>
      </c>
      <c r="L116" s="213"/>
    </row>
    <row r="117" spans="1:11" ht="12.75">
      <c r="A117" s="69"/>
      <c r="B117" s="70"/>
      <c r="C117" s="170"/>
      <c r="D117" s="171"/>
      <c r="E117" s="171"/>
      <c r="F117" s="172">
        <v>4349</v>
      </c>
      <c r="G117" s="172">
        <v>5222</v>
      </c>
      <c r="H117" s="173" t="s">
        <v>55</v>
      </c>
      <c r="I117" s="174">
        <v>64</v>
      </c>
      <c r="J117" s="174"/>
      <c r="K117" s="152">
        <f aca="true" t="shared" si="6" ref="K117:K123">I117+J117</f>
        <v>64</v>
      </c>
    </row>
    <row r="118" spans="1:12" s="214" customFormat="1" ht="22.5">
      <c r="A118" s="247"/>
      <c r="B118" s="208" t="s">
        <v>10</v>
      </c>
      <c r="C118" s="259"/>
      <c r="D118" s="253" t="s">
        <v>104</v>
      </c>
      <c r="E118" s="253" t="s">
        <v>13</v>
      </c>
      <c r="F118" s="209" t="s">
        <v>8</v>
      </c>
      <c r="G118" s="260" t="s">
        <v>8</v>
      </c>
      <c r="H118" s="261" t="s">
        <v>108</v>
      </c>
      <c r="I118" s="262">
        <f>I119</f>
        <v>880</v>
      </c>
      <c r="J118" s="262">
        <v>0</v>
      </c>
      <c r="K118" s="263">
        <f t="shared" si="6"/>
        <v>880</v>
      </c>
      <c r="L118" s="213"/>
    </row>
    <row r="119" spans="1:11" ht="13.5" customHeight="1">
      <c r="A119" s="69"/>
      <c r="B119" s="40"/>
      <c r="C119" s="206"/>
      <c r="D119" s="162"/>
      <c r="E119" s="162"/>
      <c r="F119" s="157">
        <v>4349</v>
      </c>
      <c r="G119" s="157">
        <v>5221</v>
      </c>
      <c r="H119" s="207" t="s">
        <v>68</v>
      </c>
      <c r="I119" s="174">
        <v>880</v>
      </c>
      <c r="J119" s="174"/>
      <c r="K119" s="152">
        <f t="shared" si="6"/>
        <v>880</v>
      </c>
    </row>
    <row r="120" spans="1:12" s="214" customFormat="1" ht="15" customHeight="1">
      <c r="A120" s="247"/>
      <c r="B120" s="208" t="s">
        <v>10</v>
      </c>
      <c r="C120" s="259"/>
      <c r="D120" s="253" t="s">
        <v>109</v>
      </c>
      <c r="E120" s="253" t="s">
        <v>13</v>
      </c>
      <c r="F120" s="209" t="s">
        <v>8</v>
      </c>
      <c r="G120" s="260" t="s">
        <v>8</v>
      </c>
      <c r="H120" s="261" t="s">
        <v>110</v>
      </c>
      <c r="I120" s="262">
        <f>I121</f>
        <v>70</v>
      </c>
      <c r="J120" s="262">
        <v>0</v>
      </c>
      <c r="K120" s="263">
        <f t="shared" si="6"/>
        <v>70</v>
      </c>
      <c r="L120" s="213"/>
    </row>
    <row r="121" spans="1:11" ht="21.75" customHeight="1">
      <c r="A121" s="69"/>
      <c r="B121" s="40"/>
      <c r="C121" s="206"/>
      <c r="D121" s="162"/>
      <c r="E121" s="162"/>
      <c r="F121" s="157">
        <v>4349</v>
      </c>
      <c r="G121" s="157">
        <v>5213</v>
      </c>
      <c r="H121" s="207" t="s">
        <v>111</v>
      </c>
      <c r="I121" s="174">
        <v>70</v>
      </c>
      <c r="J121" s="174"/>
      <c r="K121" s="152">
        <f t="shared" si="6"/>
        <v>70</v>
      </c>
    </row>
    <row r="122" spans="1:12" s="214" customFormat="1" ht="12.75" customHeight="1">
      <c r="A122" s="247"/>
      <c r="B122" s="208" t="s">
        <v>10</v>
      </c>
      <c r="C122" s="259"/>
      <c r="D122" s="253" t="s">
        <v>112</v>
      </c>
      <c r="E122" s="253" t="s">
        <v>13</v>
      </c>
      <c r="F122" s="209" t="s">
        <v>8</v>
      </c>
      <c r="G122" s="260" t="s">
        <v>8</v>
      </c>
      <c r="H122" s="261" t="s">
        <v>113</v>
      </c>
      <c r="I122" s="211">
        <f>I123</f>
        <v>50</v>
      </c>
      <c r="J122" s="211">
        <v>0</v>
      </c>
      <c r="K122" s="263">
        <f t="shared" si="6"/>
        <v>50</v>
      </c>
      <c r="L122" s="213"/>
    </row>
    <row r="123" spans="1:12" s="214" customFormat="1" ht="12.75" customHeight="1" thickBot="1">
      <c r="A123" s="324"/>
      <c r="B123" s="325"/>
      <c r="C123" s="326"/>
      <c r="D123" s="327"/>
      <c r="E123" s="327"/>
      <c r="F123" s="328">
        <v>4349</v>
      </c>
      <c r="G123" s="328">
        <v>5221</v>
      </c>
      <c r="H123" s="329" t="s">
        <v>68</v>
      </c>
      <c r="I123" s="330">
        <v>50</v>
      </c>
      <c r="J123" s="330"/>
      <c r="K123" s="139">
        <f t="shared" si="6"/>
        <v>50</v>
      </c>
      <c r="L123" s="213"/>
    </row>
    <row r="124" spans="1:2" s="214" customFormat="1" ht="12.75" customHeight="1">
      <c r="A124" s="332"/>
      <c r="B124" s="213"/>
    </row>
    <row r="125" spans="1:2" s="276" customFormat="1" ht="12.75" customHeight="1">
      <c r="A125" s="280"/>
      <c r="B125" s="275"/>
    </row>
    <row r="126" spans="1:2" s="214" customFormat="1" ht="12.75" customHeight="1">
      <c r="A126" s="333"/>
      <c r="B126" s="213"/>
    </row>
    <row r="127" spans="1:2" s="283" customFormat="1" ht="15.75" customHeight="1">
      <c r="A127" s="331"/>
      <c r="B127" s="282"/>
    </row>
    <row r="128" spans="1:11" ht="15.75" customHeight="1">
      <c r="A128" s="165"/>
      <c r="B128" s="50"/>
      <c r="C128" s="280"/>
      <c r="D128" s="166"/>
      <c r="E128" s="166"/>
      <c r="F128" s="167"/>
      <c r="G128" s="167"/>
      <c r="H128" s="281"/>
      <c r="I128" s="169"/>
      <c r="J128" s="169"/>
      <c r="K128" s="137"/>
    </row>
    <row r="129" spans="1:11" ht="15.75" customHeight="1">
      <c r="A129" s="165"/>
      <c r="B129" s="50"/>
      <c r="C129" s="280"/>
      <c r="D129" s="166"/>
      <c r="E129" s="166"/>
      <c r="F129" s="167"/>
      <c r="G129" s="167"/>
      <c r="H129" s="281"/>
      <c r="I129" s="169"/>
      <c r="J129" s="169"/>
      <c r="K129" s="137"/>
    </row>
    <row r="130" spans="1:11" ht="12.75">
      <c r="A130" s="165"/>
      <c r="B130" s="50"/>
      <c r="C130" s="165"/>
      <c r="D130" s="166"/>
      <c r="E130" s="166"/>
      <c r="F130" s="167"/>
      <c r="G130" s="167"/>
      <c r="H130" s="168"/>
      <c r="I130" s="169"/>
      <c r="J130" s="169"/>
      <c r="K130" s="137"/>
    </row>
    <row r="131" spans="3:10" ht="20.25" customHeight="1">
      <c r="C131" s="84"/>
      <c r="D131" s="84"/>
      <c r="E131" s="84"/>
      <c r="F131" s="536"/>
      <c r="G131" s="537"/>
      <c r="H131" s="537"/>
      <c r="I131" s="537"/>
      <c r="J131" s="104"/>
    </row>
    <row r="132" spans="3:10" ht="14.25">
      <c r="C132" s="89"/>
      <c r="D132" s="89"/>
      <c r="E132" s="89"/>
      <c r="F132" s="87"/>
      <c r="G132" s="90"/>
      <c r="H132" s="87"/>
      <c r="I132" s="87"/>
      <c r="J132" s="88"/>
    </row>
    <row r="133" spans="3:10" ht="11.25" customHeight="1">
      <c r="C133" s="89"/>
      <c r="D133" s="89"/>
      <c r="E133" s="89"/>
      <c r="F133" s="87"/>
      <c r="G133" s="90"/>
      <c r="H133" s="87"/>
      <c r="I133" s="87"/>
      <c r="J133" s="104"/>
    </row>
    <row r="134" spans="3:10" ht="8.25" customHeight="1">
      <c r="C134" s="89"/>
      <c r="D134" s="89"/>
      <c r="E134" s="89"/>
      <c r="F134" s="91"/>
      <c r="G134" s="91"/>
      <c r="H134" s="91"/>
      <c r="I134" s="92"/>
      <c r="J134" s="104"/>
    </row>
    <row r="135" spans="3:10" ht="15">
      <c r="C135" s="84"/>
      <c r="D135" s="84"/>
      <c r="E135" s="84"/>
      <c r="F135" s="93"/>
      <c r="G135" s="86"/>
      <c r="H135" s="94"/>
      <c r="I135" s="87"/>
      <c r="J135" s="104"/>
    </row>
    <row r="136" spans="3:10" ht="14.25">
      <c r="C136" s="89"/>
      <c r="D136" s="89"/>
      <c r="E136" s="89"/>
      <c r="F136" s="87"/>
      <c r="G136" s="90"/>
      <c r="H136" s="95"/>
      <c r="I136" s="87"/>
      <c r="J136" s="88"/>
    </row>
    <row r="137" spans="3:10" ht="12" customHeight="1">
      <c r="C137" s="89"/>
      <c r="D137" s="89"/>
      <c r="E137" s="89"/>
      <c r="F137" s="87"/>
      <c r="G137" s="90"/>
      <c r="H137" s="95"/>
      <c r="I137" s="87"/>
      <c r="J137" s="88"/>
    </row>
    <row r="138" spans="3:10" ht="7.5" customHeight="1">
      <c r="C138" s="89"/>
      <c r="D138" s="89"/>
      <c r="E138" s="89"/>
      <c r="F138" s="87"/>
      <c r="G138" s="90"/>
      <c r="H138" s="95"/>
      <c r="I138" s="87"/>
      <c r="J138" s="88"/>
    </row>
    <row r="139" spans="3:10" ht="15">
      <c r="C139" s="84"/>
      <c r="D139" s="84"/>
      <c r="E139" s="84"/>
      <c r="F139" s="85"/>
      <c r="G139" s="96"/>
      <c r="H139" s="94"/>
      <c r="I139" s="87"/>
      <c r="J139" s="102"/>
    </row>
    <row r="140" spans="3:10" ht="14.25">
      <c r="C140" s="97"/>
      <c r="D140" s="97"/>
      <c r="E140" s="97"/>
      <c r="F140" s="87"/>
      <c r="G140" s="98"/>
      <c r="H140" s="95"/>
      <c r="I140" s="87"/>
      <c r="J140" s="88"/>
    </row>
    <row r="141" spans="3:10" ht="11.25" customHeight="1">
      <c r="C141" s="97"/>
      <c r="D141" s="97"/>
      <c r="E141" s="97"/>
      <c r="F141" s="87"/>
      <c r="G141" s="98"/>
      <c r="H141" s="95"/>
      <c r="I141" s="87"/>
      <c r="J141" s="104"/>
    </row>
    <row r="142" spans="3:10" ht="9" customHeight="1">
      <c r="C142" s="99"/>
      <c r="D142" s="99"/>
      <c r="E142" s="99"/>
      <c r="F142" s="99"/>
      <c r="G142" s="99"/>
      <c r="H142" s="99"/>
      <c r="I142" s="99"/>
      <c r="J142" s="267"/>
    </row>
    <row r="143" spans="3:10" ht="21" customHeight="1">
      <c r="C143" s="99"/>
      <c r="D143" s="99"/>
      <c r="E143" s="99"/>
      <c r="F143" s="99"/>
      <c r="G143" s="99"/>
      <c r="H143" s="100"/>
      <c r="I143" s="100"/>
      <c r="J143" s="88"/>
    </row>
    <row r="144" spans="3:10" ht="14.25">
      <c r="C144" s="99"/>
      <c r="D144" s="99"/>
      <c r="E144" s="99"/>
      <c r="F144" s="99"/>
      <c r="G144" s="99"/>
      <c r="H144" s="101"/>
      <c r="I144" s="101"/>
      <c r="J144" s="88"/>
    </row>
    <row r="145" ht="12.75">
      <c r="I145" s="10"/>
    </row>
    <row r="146" ht="9.75" customHeight="1">
      <c r="I146" s="10"/>
    </row>
    <row r="147" ht="12.75">
      <c r="I147" s="10"/>
    </row>
    <row r="148" ht="12.75">
      <c r="I148" s="10"/>
    </row>
    <row r="149" ht="12.75">
      <c r="I149" s="10"/>
    </row>
  </sheetData>
  <sheetProtection/>
  <mergeCells count="15">
    <mergeCell ref="F131:I131"/>
    <mergeCell ref="A10:A106"/>
    <mergeCell ref="D10:E10"/>
    <mergeCell ref="D11:E11"/>
    <mergeCell ref="D70:E70"/>
    <mergeCell ref="D84:E84"/>
    <mergeCell ref="D90:E90"/>
    <mergeCell ref="D100:E100"/>
    <mergeCell ref="D3:J4"/>
    <mergeCell ref="D12:E12"/>
    <mergeCell ref="D20:E20"/>
    <mergeCell ref="D53:E53"/>
    <mergeCell ref="F5:I5"/>
    <mergeCell ref="G6:H6"/>
    <mergeCell ref="G8:H8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87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Layout" workbookViewId="0" topLeftCell="A166">
      <selection activeCell="K198" sqref="K198"/>
    </sheetView>
  </sheetViews>
  <sheetFormatPr defaultColWidth="9.140625" defaultRowHeight="12.75"/>
  <cols>
    <col min="1" max="1" width="3.140625" style="340" customWidth="1"/>
    <col min="2" max="2" width="9.28125" style="341" customWidth="1"/>
    <col min="3" max="3" width="4.7109375" style="342" customWidth="1"/>
    <col min="4" max="4" width="4.28125" style="342" customWidth="1"/>
    <col min="5" max="5" width="3.00390625" style="343" customWidth="1"/>
    <col min="6" max="6" width="33.8515625" style="342" customWidth="1"/>
    <col min="7" max="7" width="8.421875" style="344" customWidth="1"/>
    <col min="8" max="8" width="9.7109375" style="344" hidden="1" customWidth="1"/>
    <col min="9" max="9" width="9.57421875" style="525" hidden="1" customWidth="1"/>
    <col min="10" max="10" width="9.140625" style="339" customWidth="1"/>
    <col min="11" max="11" width="9.00390625" style="339" customWidth="1"/>
    <col min="12" max="12" width="20.8515625" style="339" customWidth="1"/>
    <col min="13" max="16384" width="9.140625" style="339" customWidth="1"/>
  </cols>
  <sheetData>
    <row r="1" spans="1:9" ht="12.75">
      <c r="A1" s="334"/>
      <c r="B1" s="335"/>
      <c r="C1" s="336"/>
      <c r="D1" s="336"/>
      <c r="E1" s="336"/>
      <c r="F1" s="337"/>
      <c r="G1" s="336"/>
      <c r="H1" s="338"/>
      <c r="I1" s="508"/>
    </row>
    <row r="2" spans="1:9" ht="15.75">
      <c r="A2" s="545" t="s">
        <v>186</v>
      </c>
      <c r="B2" s="545"/>
      <c r="C2" s="545"/>
      <c r="D2" s="545"/>
      <c r="E2" s="545"/>
      <c r="F2" s="545"/>
      <c r="G2" s="545"/>
      <c r="H2" s="545"/>
      <c r="I2" s="545"/>
    </row>
    <row r="3" spans="1:9" ht="12.75">
      <c r="A3" s="334"/>
      <c r="B3" s="335"/>
      <c r="C3" s="336"/>
      <c r="D3" s="336"/>
      <c r="E3" s="336"/>
      <c r="F3" s="337"/>
      <c r="G3" s="336"/>
      <c r="H3" s="338"/>
      <c r="I3" s="508"/>
    </row>
    <row r="4" spans="1:9" ht="15.75">
      <c r="A4" s="546" t="s">
        <v>187</v>
      </c>
      <c r="B4" s="546"/>
      <c r="C4" s="546"/>
      <c r="D4" s="546"/>
      <c r="E4" s="546"/>
      <c r="F4" s="546"/>
      <c r="G4" s="546"/>
      <c r="H4" s="546"/>
      <c r="I4" s="546"/>
    </row>
    <row r="5" spans="1:9" s="346" customFormat="1" ht="12.75" customHeight="1" thickBot="1">
      <c r="A5" s="340"/>
      <c r="B5" s="341"/>
      <c r="C5" s="342"/>
      <c r="D5" s="342"/>
      <c r="E5" s="343"/>
      <c r="F5" s="342"/>
      <c r="G5" s="344"/>
      <c r="H5" s="344"/>
      <c r="I5" s="345" t="s">
        <v>188</v>
      </c>
    </row>
    <row r="6" spans="1:11" s="353" customFormat="1" ht="23.25" thickBot="1">
      <c r="A6" s="347" t="s">
        <v>1</v>
      </c>
      <c r="B6" s="348" t="s">
        <v>2</v>
      </c>
      <c r="C6" s="349" t="s">
        <v>3</v>
      </c>
      <c r="D6" s="349" t="s">
        <v>4</v>
      </c>
      <c r="E6" s="350" t="s">
        <v>189</v>
      </c>
      <c r="F6" s="349" t="s">
        <v>190</v>
      </c>
      <c r="G6" s="492" t="s">
        <v>191</v>
      </c>
      <c r="H6" s="351" t="s">
        <v>192</v>
      </c>
      <c r="I6" s="493" t="s">
        <v>6</v>
      </c>
      <c r="J6" s="351" t="s">
        <v>263</v>
      </c>
      <c r="K6" s="352" t="s">
        <v>6</v>
      </c>
    </row>
    <row r="7" spans="1:11" s="361" customFormat="1" ht="23.25" thickBot="1">
      <c r="A7" s="354" t="s">
        <v>7</v>
      </c>
      <c r="B7" s="355" t="s">
        <v>8</v>
      </c>
      <c r="C7" s="356" t="s">
        <v>8</v>
      </c>
      <c r="D7" s="356" t="s">
        <v>8</v>
      </c>
      <c r="E7" s="357" t="s">
        <v>8</v>
      </c>
      <c r="F7" s="358" t="s">
        <v>193</v>
      </c>
      <c r="G7" s="359">
        <f>SUM(G8+G13+G18+G22+G32+G37+G45+G49+G51+G54+G62+G64)</f>
        <v>0</v>
      </c>
      <c r="H7" s="359">
        <f>SUM(H8+H13+H18+H22+H32+H37+H45+H49+H51+H54+H62+H64)</f>
        <v>132132.52000000002</v>
      </c>
      <c r="I7" s="509">
        <f>I8+I13+I18+I22+I32+I37+I45+I49+I51+I54+I62+I64+I69+I71+I81+I91+I103+I113+I125+I137+I151+I166+I176+I181+I186+I188+I190</f>
        <v>217603.42799999999</v>
      </c>
      <c r="J7" s="359">
        <f>J8+J13+J18+J22+J32+J37+J45+J49+J51+J54+J62+J64+J69+J71+J81+J91+J103+J113+J125+J137+J151+J166+J176+J181+J186+J188+J190</f>
        <v>70</v>
      </c>
      <c r="K7" s="360">
        <f>K8+K13+K18+K22+K32+K37+K45+K49+K51+K54+K62+K64+K69+K71+K81+K91+K103+K113+K125+K137+K151+K166+K176+K181+K186+K188+K190</f>
        <v>217673.42799999999</v>
      </c>
    </row>
    <row r="8" spans="1:11" s="353" customFormat="1" ht="22.5">
      <c r="A8" s="362" t="s">
        <v>7</v>
      </c>
      <c r="B8" s="363">
        <v>1750071440</v>
      </c>
      <c r="C8" s="364" t="s">
        <v>8</v>
      </c>
      <c r="D8" s="365" t="s">
        <v>8</v>
      </c>
      <c r="E8" s="366" t="s">
        <v>8</v>
      </c>
      <c r="F8" s="367" t="s">
        <v>194</v>
      </c>
      <c r="G8" s="368">
        <f>SUM(G9:G12)</f>
        <v>0</v>
      </c>
      <c r="H8" s="368">
        <f>SUM(H9:H12)</f>
        <v>48390</v>
      </c>
      <c r="I8" s="510">
        <f>SUM(I9:I12)</f>
        <v>33465.65</v>
      </c>
      <c r="J8" s="494">
        <f>SUM(J9:J12)</f>
        <v>0</v>
      </c>
      <c r="K8" s="369">
        <f>SUM(K9:K12)</f>
        <v>33465.65</v>
      </c>
    </row>
    <row r="9" spans="1:11" s="353" customFormat="1" ht="12.75" customHeight="1" hidden="1">
      <c r="A9" s="370"/>
      <c r="B9" s="371">
        <f>$B$8</f>
        <v>1750071440</v>
      </c>
      <c r="C9" s="372">
        <v>3123</v>
      </c>
      <c r="D9" s="372">
        <v>6121</v>
      </c>
      <c r="E9" s="373" t="s">
        <v>195</v>
      </c>
      <c r="F9" s="374" t="s">
        <v>196</v>
      </c>
      <c r="G9" s="375">
        <v>0</v>
      </c>
      <c r="H9" s="375">
        <v>500</v>
      </c>
      <c r="I9" s="511">
        <f>SUM(G9:H9)</f>
        <v>500</v>
      </c>
      <c r="J9" s="375"/>
      <c r="K9" s="376">
        <v>500</v>
      </c>
    </row>
    <row r="10" spans="1:11" s="353" customFormat="1" ht="12.75" customHeight="1" hidden="1">
      <c r="A10" s="370"/>
      <c r="B10" s="371">
        <f>$B$8</f>
        <v>1750071440</v>
      </c>
      <c r="C10" s="372">
        <v>3123</v>
      </c>
      <c r="D10" s="372">
        <v>6121</v>
      </c>
      <c r="E10" s="373" t="s">
        <v>197</v>
      </c>
      <c r="F10" s="374" t="s">
        <v>198</v>
      </c>
      <c r="G10" s="375">
        <v>0</v>
      </c>
      <c r="H10" s="375">
        <v>4789</v>
      </c>
      <c r="I10" s="511">
        <v>3296.56</v>
      </c>
      <c r="J10" s="375"/>
      <c r="K10" s="376">
        <v>3296.56</v>
      </c>
    </row>
    <row r="11" spans="1:11" s="353" customFormat="1" ht="12.75" customHeight="1" hidden="1">
      <c r="A11" s="370"/>
      <c r="B11" s="371">
        <f>$B$8</f>
        <v>1750071440</v>
      </c>
      <c r="C11" s="372">
        <v>3123</v>
      </c>
      <c r="D11" s="372">
        <v>6121</v>
      </c>
      <c r="E11" s="373" t="s">
        <v>199</v>
      </c>
      <c r="F11" s="374" t="s">
        <v>198</v>
      </c>
      <c r="G11" s="375">
        <v>0</v>
      </c>
      <c r="H11" s="375">
        <v>2395</v>
      </c>
      <c r="I11" s="511">
        <v>1648.78</v>
      </c>
      <c r="J11" s="375"/>
      <c r="K11" s="376">
        <v>1648.78</v>
      </c>
    </row>
    <row r="12" spans="1:11" s="353" customFormat="1" ht="12.75" customHeight="1" hidden="1">
      <c r="A12" s="377"/>
      <c r="B12" s="371">
        <f>$B$8</f>
        <v>1750071440</v>
      </c>
      <c r="C12" s="372">
        <v>3123</v>
      </c>
      <c r="D12" s="372">
        <v>6121</v>
      </c>
      <c r="E12" s="373" t="s">
        <v>200</v>
      </c>
      <c r="F12" s="374" t="s">
        <v>198</v>
      </c>
      <c r="G12" s="375">
        <v>0</v>
      </c>
      <c r="H12" s="375">
        <v>40706</v>
      </c>
      <c r="I12" s="511">
        <v>28020.31</v>
      </c>
      <c r="J12" s="375"/>
      <c r="K12" s="376">
        <v>28020.31</v>
      </c>
    </row>
    <row r="13" spans="1:11" s="353" customFormat="1" ht="22.5">
      <c r="A13" s="378" t="s">
        <v>7</v>
      </c>
      <c r="B13" s="379">
        <v>1750401438</v>
      </c>
      <c r="C13" s="380" t="s">
        <v>8</v>
      </c>
      <c r="D13" s="381" t="s">
        <v>8</v>
      </c>
      <c r="E13" s="382" t="s">
        <v>8</v>
      </c>
      <c r="F13" s="383" t="s">
        <v>201</v>
      </c>
      <c r="G13" s="384">
        <f>SUM(G14:G17)</f>
        <v>0</v>
      </c>
      <c r="H13" s="384">
        <f>SUM(H14:H17)</f>
        <v>4040</v>
      </c>
      <c r="I13" s="512">
        <f>SUM(I14:I17)</f>
        <v>1600</v>
      </c>
      <c r="J13" s="393">
        <f>SUM(J14:J17)</f>
        <v>0</v>
      </c>
      <c r="K13" s="385">
        <f>SUM(K14:K17)</f>
        <v>1600</v>
      </c>
    </row>
    <row r="14" spans="1:11" s="353" customFormat="1" ht="12.75" customHeight="1" hidden="1">
      <c r="A14" s="370"/>
      <c r="B14" s="386">
        <f>$B$13</f>
        <v>1750401438</v>
      </c>
      <c r="C14" s="372">
        <v>3123</v>
      </c>
      <c r="D14" s="372">
        <v>6121</v>
      </c>
      <c r="E14" s="373" t="s">
        <v>195</v>
      </c>
      <c r="F14" s="374" t="s">
        <v>196</v>
      </c>
      <c r="G14" s="375">
        <v>0</v>
      </c>
      <c r="H14" s="375">
        <v>910</v>
      </c>
      <c r="I14" s="511">
        <v>13</v>
      </c>
      <c r="J14" s="375"/>
      <c r="K14" s="376">
        <v>13</v>
      </c>
    </row>
    <row r="15" spans="1:11" s="353" customFormat="1" ht="12.75" customHeight="1" hidden="1">
      <c r="A15" s="377"/>
      <c r="B15" s="386">
        <f>$B$13</f>
        <v>1750401438</v>
      </c>
      <c r="C15" s="372">
        <v>3123</v>
      </c>
      <c r="D15" s="372">
        <v>6121</v>
      </c>
      <c r="E15" s="373" t="s">
        <v>197</v>
      </c>
      <c r="F15" s="387" t="s">
        <v>198</v>
      </c>
      <c r="G15" s="375">
        <v>0</v>
      </c>
      <c r="H15" s="375">
        <v>394</v>
      </c>
      <c r="I15" s="511">
        <v>240</v>
      </c>
      <c r="J15" s="375"/>
      <c r="K15" s="376">
        <v>240</v>
      </c>
    </row>
    <row r="16" spans="1:11" s="353" customFormat="1" ht="12.75" customHeight="1" hidden="1">
      <c r="A16" s="388"/>
      <c r="B16" s="386">
        <f>$B$13</f>
        <v>1750401438</v>
      </c>
      <c r="C16" s="372">
        <v>3123</v>
      </c>
      <c r="D16" s="372">
        <v>6121</v>
      </c>
      <c r="E16" s="373" t="s">
        <v>199</v>
      </c>
      <c r="F16" s="374" t="s">
        <v>198</v>
      </c>
      <c r="G16" s="375">
        <v>0</v>
      </c>
      <c r="H16" s="375">
        <v>152</v>
      </c>
      <c r="I16" s="511">
        <v>72</v>
      </c>
      <c r="J16" s="375"/>
      <c r="K16" s="376">
        <v>72</v>
      </c>
    </row>
    <row r="17" spans="1:11" s="353" customFormat="1" ht="12.75" customHeight="1" hidden="1">
      <c r="A17" s="388"/>
      <c r="B17" s="386">
        <f>$B$13</f>
        <v>1750401438</v>
      </c>
      <c r="C17" s="372">
        <v>3123</v>
      </c>
      <c r="D17" s="372">
        <v>6121</v>
      </c>
      <c r="E17" s="373" t="s">
        <v>200</v>
      </c>
      <c r="F17" s="374" t="s">
        <v>198</v>
      </c>
      <c r="G17" s="375">
        <v>0</v>
      </c>
      <c r="H17" s="375">
        <v>2584</v>
      </c>
      <c r="I17" s="511">
        <v>1275</v>
      </c>
      <c r="J17" s="375"/>
      <c r="K17" s="376">
        <v>1275</v>
      </c>
    </row>
    <row r="18" spans="1:11" s="353" customFormat="1" ht="33.75" customHeight="1">
      <c r="A18" s="389" t="s">
        <v>7</v>
      </c>
      <c r="B18" s="390">
        <v>1750571910</v>
      </c>
      <c r="C18" s="391" t="s">
        <v>8</v>
      </c>
      <c r="D18" s="391" t="s">
        <v>8</v>
      </c>
      <c r="E18" s="391" t="s">
        <v>8</v>
      </c>
      <c r="F18" s="392" t="s">
        <v>202</v>
      </c>
      <c r="G18" s="393">
        <f>SUM(G19:G21)</f>
        <v>0</v>
      </c>
      <c r="H18" s="393">
        <f>SUM(H19:H21)</f>
        <v>10000</v>
      </c>
      <c r="I18" s="512">
        <f>SUM(I19:I21)</f>
        <v>10000</v>
      </c>
      <c r="J18" s="393">
        <f>SUM(J19:J21)</f>
        <v>0</v>
      </c>
      <c r="K18" s="385">
        <f>SUM(K19:K21)</f>
        <v>10000</v>
      </c>
    </row>
    <row r="19" spans="1:11" s="353" customFormat="1" ht="12.75" customHeight="1" hidden="1">
      <c r="A19" s="394"/>
      <c r="B19" s="395">
        <f>$B$18</f>
        <v>1750571910</v>
      </c>
      <c r="C19" s="396">
        <v>3533</v>
      </c>
      <c r="D19" s="396">
        <v>6121</v>
      </c>
      <c r="E19" s="397" t="s">
        <v>203</v>
      </c>
      <c r="F19" s="398" t="s">
        <v>198</v>
      </c>
      <c r="G19" s="375">
        <v>0</v>
      </c>
      <c r="H19" s="375">
        <v>1425</v>
      </c>
      <c r="I19" s="511">
        <f>SUM(G19:H19)</f>
        <v>1425</v>
      </c>
      <c r="J19" s="375"/>
      <c r="K19" s="376">
        <v>1425</v>
      </c>
    </row>
    <row r="20" spans="1:11" s="353" customFormat="1" ht="11.25" customHeight="1" hidden="1">
      <c r="A20" s="394"/>
      <c r="B20" s="395">
        <f>$B$18</f>
        <v>1750571910</v>
      </c>
      <c r="C20" s="396">
        <v>3533</v>
      </c>
      <c r="D20" s="396">
        <v>6121</v>
      </c>
      <c r="E20" s="397" t="s">
        <v>204</v>
      </c>
      <c r="F20" s="398" t="s">
        <v>198</v>
      </c>
      <c r="G20" s="375">
        <v>0</v>
      </c>
      <c r="H20" s="375">
        <v>8075</v>
      </c>
      <c r="I20" s="511">
        <f>SUM(G20:H20)</f>
        <v>8075</v>
      </c>
      <c r="J20" s="375"/>
      <c r="K20" s="376">
        <v>8075</v>
      </c>
    </row>
    <row r="21" spans="1:11" s="346" customFormat="1" ht="12.75" customHeight="1" hidden="1">
      <c r="A21" s="394"/>
      <c r="B21" s="395">
        <f>$B$18</f>
        <v>1750571910</v>
      </c>
      <c r="C21" s="396">
        <v>3533</v>
      </c>
      <c r="D21" s="396">
        <v>6121</v>
      </c>
      <c r="E21" s="397" t="s">
        <v>195</v>
      </c>
      <c r="F21" s="398" t="s">
        <v>198</v>
      </c>
      <c r="G21" s="375">
        <v>0</v>
      </c>
      <c r="H21" s="375">
        <v>500</v>
      </c>
      <c r="I21" s="511">
        <f>SUM(G21:H21)</f>
        <v>500</v>
      </c>
      <c r="J21" s="375"/>
      <c r="K21" s="376">
        <v>500</v>
      </c>
    </row>
    <row r="22" spans="1:11" s="346" customFormat="1" ht="22.5" customHeight="1">
      <c r="A22" s="378" t="s">
        <v>7</v>
      </c>
      <c r="B22" s="399">
        <v>1750581414</v>
      </c>
      <c r="C22" s="400" t="s">
        <v>8</v>
      </c>
      <c r="D22" s="401" t="s">
        <v>8</v>
      </c>
      <c r="E22" s="402" t="s">
        <v>8</v>
      </c>
      <c r="F22" s="403" t="s">
        <v>205</v>
      </c>
      <c r="G22" s="393">
        <f>SUM(G23:G27)</f>
        <v>0</v>
      </c>
      <c r="H22" s="393">
        <f>SUM(H23:H27)</f>
        <v>8910</v>
      </c>
      <c r="I22" s="513">
        <f>SUM(I23:I31)</f>
        <v>8910</v>
      </c>
      <c r="J22" s="495">
        <f>SUM(J23:J31)</f>
        <v>0</v>
      </c>
      <c r="K22" s="404">
        <f>SUM(K23:K31)</f>
        <v>8910</v>
      </c>
    </row>
    <row r="23" spans="1:11" s="346" customFormat="1" ht="12.75" customHeight="1" hidden="1">
      <c r="A23" s="370"/>
      <c r="B23" s="405">
        <f>B22</f>
        <v>1750581414</v>
      </c>
      <c r="C23" s="396">
        <v>3122</v>
      </c>
      <c r="D23" s="396">
        <v>6121</v>
      </c>
      <c r="E23" s="397" t="s">
        <v>195</v>
      </c>
      <c r="F23" s="406" t="s">
        <v>198</v>
      </c>
      <c r="G23" s="375">
        <v>0</v>
      </c>
      <c r="H23" s="375">
        <v>1500</v>
      </c>
      <c r="I23" s="511">
        <v>490</v>
      </c>
      <c r="J23" s="375"/>
      <c r="K23" s="376">
        <v>490</v>
      </c>
    </row>
    <row r="24" spans="1:11" s="340" customFormat="1" ht="13.5" customHeight="1" hidden="1">
      <c r="A24" s="370"/>
      <c r="B24" s="405">
        <f>B22</f>
        <v>1750581414</v>
      </c>
      <c r="C24" s="396">
        <v>3122</v>
      </c>
      <c r="D24" s="396">
        <v>6121</v>
      </c>
      <c r="E24" s="397" t="s">
        <v>206</v>
      </c>
      <c r="F24" s="406" t="s">
        <v>198</v>
      </c>
      <c r="G24" s="375">
        <v>0</v>
      </c>
      <c r="H24" s="375">
        <v>1111.5</v>
      </c>
      <c r="I24" s="511">
        <v>1011</v>
      </c>
      <c r="J24" s="375"/>
      <c r="K24" s="376">
        <v>1011</v>
      </c>
    </row>
    <row r="25" spans="1:11" s="340" customFormat="1" ht="12.75" customHeight="1" hidden="1">
      <c r="A25" s="370"/>
      <c r="B25" s="405">
        <f>B23</f>
        <v>1750581414</v>
      </c>
      <c r="C25" s="396">
        <v>3122</v>
      </c>
      <c r="D25" s="396">
        <v>6121</v>
      </c>
      <c r="E25" s="397" t="s">
        <v>207</v>
      </c>
      <c r="F25" s="406" t="s">
        <v>198</v>
      </c>
      <c r="G25" s="375">
        <v>0</v>
      </c>
      <c r="H25" s="375">
        <v>6295.1</v>
      </c>
      <c r="I25" s="511">
        <v>5545.1</v>
      </c>
      <c r="J25" s="375"/>
      <c r="K25" s="376">
        <v>5545.1</v>
      </c>
    </row>
    <row r="26" spans="1:11" s="340" customFormat="1" ht="12.75" customHeight="1" hidden="1">
      <c r="A26" s="370"/>
      <c r="B26" s="405">
        <f aca="true" t="shared" si="0" ref="B26:B31">B25</f>
        <v>1750581414</v>
      </c>
      <c r="C26" s="396">
        <v>6310</v>
      </c>
      <c r="D26" s="396">
        <v>5163</v>
      </c>
      <c r="E26" s="397" t="s">
        <v>206</v>
      </c>
      <c r="F26" s="406" t="s">
        <v>208</v>
      </c>
      <c r="G26" s="375">
        <v>0</v>
      </c>
      <c r="H26" s="375">
        <v>0.6</v>
      </c>
      <c r="I26" s="511">
        <v>1.4</v>
      </c>
      <c r="J26" s="375"/>
      <c r="K26" s="376">
        <v>1.4</v>
      </c>
    </row>
    <row r="27" spans="1:11" s="340" customFormat="1" ht="12.75" customHeight="1" hidden="1">
      <c r="A27" s="370"/>
      <c r="B27" s="405">
        <f t="shared" si="0"/>
        <v>1750581414</v>
      </c>
      <c r="C27" s="396">
        <v>6310</v>
      </c>
      <c r="D27" s="396">
        <v>5163</v>
      </c>
      <c r="E27" s="397" t="s">
        <v>209</v>
      </c>
      <c r="F27" s="406" t="s">
        <v>208</v>
      </c>
      <c r="G27" s="375">
        <v>0</v>
      </c>
      <c r="H27" s="375">
        <v>2.8</v>
      </c>
      <c r="I27" s="511">
        <v>12</v>
      </c>
      <c r="J27" s="375"/>
      <c r="K27" s="376">
        <v>12</v>
      </c>
    </row>
    <row r="28" spans="1:11" s="340" customFormat="1" ht="12.75" customHeight="1" hidden="1">
      <c r="A28" s="370"/>
      <c r="B28" s="405">
        <f t="shared" si="0"/>
        <v>1750581414</v>
      </c>
      <c r="C28" s="396">
        <v>3122</v>
      </c>
      <c r="D28" s="396">
        <v>5137</v>
      </c>
      <c r="E28" s="397" t="s">
        <v>206</v>
      </c>
      <c r="F28" s="406" t="s">
        <v>103</v>
      </c>
      <c r="G28" s="375">
        <v>0</v>
      </c>
      <c r="H28" s="375"/>
      <c r="I28" s="511">
        <v>400.5</v>
      </c>
      <c r="J28" s="375"/>
      <c r="K28" s="376">
        <v>400.5</v>
      </c>
    </row>
    <row r="29" spans="1:11" s="340" customFormat="1" ht="12.75" customHeight="1" hidden="1">
      <c r="A29" s="370"/>
      <c r="B29" s="405">
        <f t="shared" si="0"/>
        <v>1750581414</v>
      </c>
      <c r="C29" s="396">
        <v>3122</v>
      </c>
      <c r="D29" s="396">
        <v>5137</v>
      </c>
      <c r="E29" s="397" t="s">
        <v>209</v>
      </c>
      <c r="F29" s="406" t="s">
        <v>103</v>
      </c>
      <c r="G29" s="375">
        <v>0</v>
      </c>
      <c r="H29" s="375"/>
      <c r="I29" s="511">
        <v>1300</v>
      </c>
      <c r="J29" s="375"/>
      <c r="K29" s="376">
        <v>1300</v>
      </c>
    </row>
    <row r="30" spans="1:11" s="340" customFormat="1" ht="12.75" customHeight="1" hidden="1">
      <c r="A30" s="370"/>
      <c r="B30" s="405">
        <f t="shared" si="0"/>
        <v>1750581414</v>
      </c>
      <c r="C30" s="396">
        <v>3122</v>
      </c>
      <c r="D30" s="396">
        <v>5139</v>
      </c>
      <c r="E30" s="397" t="s">
        <v>206</v>
      </c>
      <c r="F30" s="406" t="s">
        <v>210</v>
      </c>
      <c r="G30" s="375">
        <v>0</v>
      </c>
      <c r="H30" s="375"/>
      <c r="I30" s="511">
        <v>50</v>
      </c>
      <c r="J30" s="375"/>
      <c r="K30" s="376">
        <v>50</v>
      </c>
    </row>
    <row r="31" spans="1:11" s="340" customFormat="1" ht="12.75" customHeight="1" hidden="1">
      <c r="A31" s="370"/>
      <c r="B31" s="405">
        <f t="shared" si="0"/>
        <v>1750581414</v>
      </c>
      <c r="C31" s="396">
        <v>3122</v>
      </c>
      <c r="D31" s="396">
        <v>5139</v>
      </c>
      <c r="E31" s="397" t="s">
        <v>209</v>
      </c>
      <c r="F31" s="406" t="s">
        <v>210</v>
      </c>
      <c r="G31" s="375">
        <v>0</v>
      </c>
      <c r="H31" s="375"/>
      <c r="I31" s="511">
        <v>100</v>
      </c>
      <c r="J31" s="375"/>
      <c r="K31" s="376">
        <v>100</v>
      </c>
    </row>
    <row r="32" spans="1:11" s="340" customFormat="1" ht="21" customHeight="1">
      <c r="A32" s="378" t="s">
        <v>7</v>
      </c>
      <c r="B32" s="379">
        <v>1750601516</v>
      </c>
      <c r="C32" s="380" t="s">
        <v>8</v>
      </c>
      <c r="D32" s="381" t="s">
        <v>8</v>
      </c>
      <c r="E32" s="382" t="s">
        <v>8</v>
      </c>
      <c r="F32" s="383" t="s">
        <v>211</v>
      </c>
      <c r="G32" s="393">
        <f>SUM(G33:G36)</f>
        <v>0</v>
      </c>
      <c r="H32" s="393">
        <f>SUM(H33:H36)</f>
        <v>12300</v>
      </c>
      <c r="I32" s="512">
        <f>SUM(G32+H32)</f>
        <v>12300</v>
      </c>
      <c r="J32" s="393">
        <v>0</v>
      </c>
      <c r="K32" s="385">
        <f>SUM(I32+J32)</f>
        <v>12300</v>
      </c>
    </row>
    <row r="33" spans="1:11" s="340" customFormat="1" ht="14.25" customHeight="1" hidden="1">
      <c r="A33" s="407"/>
      <c r="B33" s="408">
        <v>1750601516</v>
      </c>
      <c r="C33" s="372">
        <v>4357</v>
      </c>
      <c r="D33" s="409">
        <v>6121</v>
      </c>
      <c r="E33" s="410" t="s">
        <v>197</v>
      </c>
      <c r="F33" s="411" t="s">
        <v>198</v>
      </c>
      <c r="G33" s="412">
        <v>0</v>
      </c>
      <c r="H33" s="412">
        <v>1800</v>
      </c>
      <c r="I33" s="514">
        <v>1200</v>
      </c>
      <c r="J33" s="412"/>
      <c r="K33" s="413">
        <v>1200</v>
      </c>
    </row>
    <row r="34" spans="1:11" s="340" customFormat="1" ht="13.5" customHeight="1" hidden="1">
      <c r="A34" s="377"/>
      <c r="B34" s="408">
        <v>1750601516</v>
      </c>
      <c r="C34" s="372">
        <v>4357</v>
      </c>
      <c r="D34" s="372">
        <v>6121</v>
      </c>
      <c r="E34" s="373" t="s">
        <v>199</v>
      </c>
      <c r="F34" s="374" t="s">
        <v>198</v>
      </c>
      <c r="G34" s="412">
        <v>0</v>
      </c>
      <c r="H34" s="412">
        <v>10200</v>
      </c>
      <c r="I34" s="514">
        <v>600</v>
      </c>
      <c r="J34" s="412"/>
      <c r="K34" s="413">
        <v>600</v>
      </c>
    </row>
    <row r="35" spans="1:11" s="340" customFormat="1" ht="13.5" customHeight="1" hidden="1">
      <c r="A35" s="414"/>
      <c r="B35" s="408">
        <v>1750601516</v>
      </c>
      <c r="C35" s="372">
        <v>4357</v>
      </c>
      <c r="D35" s="372">
        <v>6121</v>
      </c>
      <c r="E35" s="415" t="s">
        <v>200</v>
      </c>
      <c r="F35" s="374" t="s">
        <v>198</v>
      </c>
      <c r="G35" s="412">
        <v>0</v>
      </c>
      <c r="H35" s="412"/>
      <c r="I35" s="514">
        <v>10200</v>
      </c>
      <c r="J35" s="412"/>
      <c r="K35" s="413">
        <v>10200</v>
      </c>
    </row>
    <row r="36" spans="1:11" s="346" customFormat="1" ht="13.5" customHeight="1" hidden="1">
      <c r="A36" s="414"/>
      <c r="B36" s="408">
        <v>1750601516</v>
      </c>
      <c r="C36" s="416">
        <v>4357</v>
      </c>
      <c r="D36" s="416">
        <v>6121</v>
      </c>
      <c r="E36" s="415" t="s">
        <v>195</v>
      </c>
      <c r="F36" s="411" t="s">
        <v>196</v>
      </c>
      <c r="G36" s="412">
        <v>0</v>
      </c>
      <c r="H36" s="412">
        <v>300</v>
      </c>
      <c r="I36" s="514">
        <v>300</v>
      </c>
      <c r="J36" s="412"/>
      <c r="K36" s="413">
        <v>300</v>
      </c>
    </row>
    <row r="37" spans="1:11" s="346" customFormat="1" ht="35.25" customHeight="1">
      <c r="A37" s="378" t="s">
        <v>7</v>
      </c>
      <c r="B37" s="417" t="s">
        <v>212</v>
      </c>
      <c r="C37" s="380" t="s">
        <v>8</v>
      </c>
      <c r="D37" s="381" t="s">
        <v>8</v>
      </c>
      <c r="E37" s="382" t="s">
        <v>8</v>
      </c>
      <c r="F37" s="418" t="s">
        <v>213</v>
      </c>
      <c r="G37" s="384">
        <f>SUM(G38:G44)</f>
        <v>0</v>
      </c>
      <c r="H37" s="384">
        <f>SUM(H38:H44)</f>
        <v>7670.52</v>
      </c>
      <c r="I37" s="512">
        <f>SUM(I38:I44)</f>
        <v>5670.52</v>
      </c>
      <c r="J37" s="393">
        <f>SUM(J38:J44)</f>
        <v>0</v>
      </c>
      <c r="K37" s="385">
        <f>SUM(K38:K44)</f>
        <v>5670.52</v>
      </c>
    </row>
    <row r="38" spans="1:11" s="346" customFormat="1" ht="12.75" customHeight="1" hidden="1">
      <c r="A38" s="370"/>
      <c r="B38" s="386" t="str">
        <f aca="true" t="shared" si="1" ref="B38:B43">B37</f>
        <v>0256121501</v>
      </c>
      <c r="C38" s="372">
        <v>4357</v>
      </c>
      <c r="D38" s="372">
        <v>6121</v>
      </c>
      <c r="E38" s="373" t="s">
        <v>206</v>
      </c>
      <c r="F38" s="374" t="s">
        <v>198</v>
      </c>
      <c r="G38" s="375">
        <v>0</v>
      </c>
      <c r="H38" s="375">
        <v>1134.98</v>
      </c>
      <c r="I38" s="511">
        <v>825.98</v>
      </c>
      <c r="J38" s="375"/>
      <c r="K38" s="376">
        <v>825.98</v>
      </c>
    </row>
    <row r="39" spans="1:11" s="346" customFormat="1" ht="12.75" customHeight="1" hidden="1">
      <c r="A39" s="370"/>
      <c r="B39" s="386" t="str">
        <f t="shared" si="1"/>
        <v>0256121501</v>
      </c>
      <c r="C39" s="372">
        <v>4357</v>
      </c>
      <c r="D39" s="372">
        <v>6121</v>
      </c>
      <c r="E39" s="373" t="s">
        <v>207</v>
      </c>
      <c r="F39" s="374" t="s">
        <v>198</v>
      </c>
      <c r="G39" s="375">
        <v>0</v>
      </c>
      <c r="H39" s="375">
        <v>6431.54</v>
      </c>
      <c r="I39" s="511">
        <v>4700.54</v>
      </c>
      <c r="J39" s="375"/>
      <c r="K39" s="376">
        <v>4700.54</v>
      </c>
    </row>
    <row r="40" spans="1:11" s="346" customFormat="1" ht="12.75" customHeight="1" hidden="1">
      <c r="A40" s="370"/>
      <c r="B40" s="386" t="str">
        <f t="shared" si="1"/>
        <v>0256121501</v>
      </c>
      <c r="C40" s="372">
        <v>6310</v>
      </c>
      <c r="D40" s="372">
        <v>5163</v>
      </c>
      <c r="E40" s="397" t="s">
        <v>206</v>
      </c>
      <c r="F40" s="374" t="s">
        <v>208</v>
      </c>
      <c r="G40" s="375">
        <v>0</v>
      </c>
      <c r="H40" s="375">
        <v>0.6</v>
      </c>
      <c r="I40" s="511">
        <v>0.6</v>
      </c>
      <c r="J40" s="375"/>
      <c r="K40" s="376">
        <v>0.6</v>
      </c>
    </row>
    <row r="41" spans="1:11" s="346" customFormat="1" ht="12.75" customHeight="1" hidden="1">
      <c r="A41" s="370"/>
      <c r="B41" s="386" t="str">
        <f t="shared" si="1"/>
        <v>0256121501</v>
      </c>
      <c r="C41" s="372">
        <v>6310</v>
      </c>
      <c r="D41" s="372">
        <v>5163</v>
      </c>
      <c r="E41" s="397" t="s">
        <v>209</v>
      </c>
      <c r="F41" s="374" t="s">
        <v>208</v>
      </c>
      <c r="G41" s="375">
        <v>0</v>
      </c>
      <c r="H41" s="375">
        <v>3.4</v>
      </c>
      <c r="I41" s="511">
        <v>3.4</v>
      </c>
      <c r="J41" s="375"/>
      <c r="K41" s="376">
        <v>3.4</v>
      </c>
    </row>
    <row r="42" spans="1:11" s="346" customFormat="1" ht="12.75" customHeight="1" hidden="1">
      <c r="A42" s="370"/>
      <c r="B42" s="386" t="str">
        <f t="shared" si="1"/>
        <v>0256121501</v>
      </c>
      <c r="C42" s="372">
        <v>4357</v>
      </c>
      <c r="D42" s="372">
        <v>5137</v>
      </c>
      <c r="E42" s="397" t="s">
        <v>206</v>
      </c>
      <c r="F42" s="374" t="s">
        <v>103</v>
      </c>
      <c r="G42" s="375">
        <v>0</v>
      </c>
      <c r="H42" s="375"/>
      <c r="I42" s="511">
        <v>9</v>
      </c>
      <c r="J42" s="375"/>
      <c r="K42" s="376">
        <v>9</v>
      </c>
    </row>
    <row r="43" spans="1:11" s="346" customFormat="1" ht="12.75" customHeight="1" hidden="1">
      <c r="A43" s="370"/>
      <c r="B43" s="386" t="str">
        <f t="shared" si="1"/>
        <v>0256121501</v>
      </c>
      <c r="C43" s="372">
        <v>4357</v>
      </c>
      <c r="D43" s="372">
        <v>5137</v>
      </c>
      <c r="E43" s="397" t="s">
        <v>209</v>
      </c>
      <c r="F43" s="374" t="s">
        <v>103</v>
      </c>
      <c r="G43" s="375">
        <v>0</v>
      </c>
      <c r="H43" s="375"/>
      <c r="I43" s="511">
        <v>31</v>
      </c>
      <c r="J43" s="375"/>
      <c r="K43" s="376">
        <v>31</v>
      </c>
    </row>
    <row r="44" spans="1:11" s="346" customFormat="1" ht="12.75" customHeight="1" hidden="1">
      <c r="A44" s="370"/>
      <c r="B44" s="386" t="str">
        <f>B37</f>
        <v>0256121501</v>
      </c>
      <c r="C44" s="372">
        <v>4357</v>
      </c>
      <c r="D44" s="372">
        <v>6121</v>
      </c>
      <c r="E44" s="373" t="s">
        <v>195</v>
      </c>
      <c r="F44" s="374" t="s">
        <v>196</v>
      </c>
      <c r="G44" s="375">
        <v>0</v>
      </c>
      <c r="H44" s="375">
        <v>100</v>
      </c>
      <c r="I44" s="511">
        <f>SUM(G44:H44)</f>
        <v>100</v>
      </c>
      <c r="J44" s="375"/>
      <c r="K44" s="376">
        <v>100</v>
      </c>
    </row>
    <row r="45" spans="1:11" s="353" customFormat="1" ht="22.5">
      <c r="A45" s="378" t="s">
        <v>7</v>
      </c>
      <c r="B45" s="417" t="s">
        <v>214</v>
      </c>
      <c r="C45" s="380" t="s">
        <v>8</v>
      </c>
      <c r="D45" s="381" t="s">
        <v>8</v>
      </c>
      <c r="E45" s="382" t="s">
        <v>8</v>
      </c>
      <c r="F45" s="383" t="s">
        <v>215</v>
      </c>
      <c r="G45" s="393">
        <f>SUM(G46:G48)</f>
        <v>0</v>
      </c>
      <c r="H45" s="393">
        <f>SUM(H46:H48)</f>
        <v>12200</v>
      </c>
      <c r="I45" s="512">
        <f>SUM(I46:I48)</f>
        <v>9906.1</v>
      </c>
      <c r="J45" s="393">
        <f>SUM(J46:J48)</f>
        <v>0</v>
      </c>
      <c r="K45" s="385">
        <f>SUM(K46:K48)</f>
        <v>9906.1</v>
      </c>
    </row>
    <row r="46" spans="1:11" s="353" customFormat="1" ht="12.75" customHeight="1" hidden="1">
      <c r="A46" s="370"/>
      <c r="B46" s="386" t="str">
        <f>B45</f>
        <v>0256131702</v>
      </c>
      <c r="C46" s="372">
        <v>3315</v>
      </c>
      <c r="D46" s="372">
        <v>6121</v>
      </c>
      <c r="E46" s="373" t="s">
        <v>206</v>
      </c>
      <c r="F46" s="374" t="s">
        <v>198</v>
      </c>
      <c r="G46" s="375">
        <v>0</v>
      </c>
      <c r="H46" s="375">
        <v>717.5</v>
      </c>
      <c r="I46" s="511">
        <v>373.41</v>
      </c>
      <c r="J46" s="375"/>
      <c r="K46" s="376">
        <v>373.41</v>
      </c>
    </row>
    <row r="47" spans="1:11" s="353" customFormat="1" ht="12.75" customHeight="1" hidden="1">
      <c r="A47" s="370"/>
      <c r="B47" s="386" t="str">
        <f>B44</f>
        <v>0256121501</v>
      </c>
      <c r="C47" s="372">
        <v>3315</v>
      </c>
      <c r="D47" s="372">
        <v>6121</v>
      </c>
      <c r="E47" s="373" t="s">
        <v>207</v>
      </c>
      <c r="F47" s="374" t="s">
        <v>198</v>
      </c>
      <c r="G47" s="375">
        <v>0</v>
      </c>
      <c r="H47" s="375">
        <v>10732.5</v>
      </c>
      <c r="I47" s="511">
        <v>8782.69</v>
      </c>
      <c r="J47" s="375"/>
      <c r="K47" s="376">
        <v>8782.69</v>
      </c>
    </row>
    <row r="48" spans="1:11" s="353" customFormat="1" ht="12.75" customHeight="1" hidden="1">
      <c r="A48" s="370"/>
      <c r="B48" s="386" t="str">
        <f>B45</f>
        <v>0256131702</v>
      </c>
      <c r="C48" s="372">
        <v>3315</v>
      </c>
      <c r="D48" s="372">
        <v>6121</v>
      </c>
      <c r="E48" s="373" t="s">
        <v>195</v>
      </c>
      <c r="F48" s="374" t="s">
        <v>196</v>
      </c>
      <c r="G48" s="375">
        <v>0</v>
      </c>
      <c r="H48" s="375">
        <v>750</v>
      </c>
      <c r="I48" s="511">
        <f>SUM(G48:H48)</f>
        <v>750</v>
      </c>
      <c r="J48" s="375"/>
      <c r="K48" s="376">
        <v>750</v>
      </c>
    </row>
    <row r="49" spans="1:11" s="353" customFormat="1" ht="22.5">
      <c r="A49" s="378" t="s">
        <v>7</v>
      </c>
      <c r="B49" s="417" t="s">
        <v>216</v>
      </c>
      <c r="C49" s="380" t="s">
        <v>8</v>
      </c>
      <c r="D49" s="381" t="s">
        <v>8</v>
      </c>
      <c r="E49" s="382" t="s">
        <v>8</v>
      </c>
      <c r="F49" s="383" t="s">
        <v>217</v>
      </c>
      <c r="G49" s="384">
        <f>SUM(G50)</f>
        <v>0</v>
      </c>
      <c r="H49" s="384">
        <f>SUM(H50)</f>
        <v>300</v>
      </c>
      <c r="I49" s="512">
        <f>I50</f>
        <v>1068</v>
      </c>
      <c r="J49" s="393">
        <f>J50</f>
        <v>0</v>
      </c>
      <c r="K49" s="385">
        <f>K50</f>
        <v>1068</v>
      </c>
    </row>
    <row r="50" spans="1:11" s="353" customFormat="1" ht="12.75" customHeight="1" hidden="1">
      <c r="A50" s="370"/>
      <c r="B50" s="386" t="str">
        <f>B49</f>
        <v>0256371702</v>
      </c>
      <c r="C50" s="372">
        <v>3315</v>
      </c>
      <c r="D50" s="372">
        <v>6121</v>
      </c>
      <c r="E50" s="373" t="s">
        <v>195</v>
      </c>
      <c r="F50" s="374" t="s">
        <v>198</v>
      </c>
      <c r="G50" s="375">
        <v>0</v>
      </c>
      <c r="H50" s="375">
        <v>300</v>
      </c>
      <c r="I50" s="511">
        <v>1068</v>
      </c>
      <c r="J50" s="375"/>
      <c r="K50" s="376">
        <v>1068</v>
      </c>
    </row>
    <row r="51" spans="1:11" s="353" customFormat="1" ht="22.5">
      <c r="A51" s="378" t="s">
        <v>7</v>
      </c>
      <c r="B51" s="379">
        <v>256140000</v>
      </c>
      <c r="C51" s="380" t="s">
        <v>8</v>
      </c>
      <c r="D51" s="381" t="s">
        <v>8</v>
      </c>
      <c r="E51" s="382" t="s">
        <v>8</v>
      </c>
      <c r="F51" s="383" t="s">
        <v>218</v>
      </c>
      <c r="G51" s="393">
        <f>SUM(G52:G53)</f>
        <v>0</v>
      </c>
      <c r="H51" s="393">
        <f>SUM(H52:H53)</f>
        <v>1800</v>
      </c>
      <c r="I51" s="512">
        <f>SUM(G51+H51)</f>
        <v>1800</v>
      </c>
      <c r="J51" s="393">
        <v>0</v>
      </c>
      <c r="K51" s="385">
        <f>SUM(I51+J51)</f>
        <v>1800</v>
      </c>
    </row>
    <row r="52" spans="1:11" s="353" customFormat="1" ht="12.75" customHeight="1" hidden="1">
      <c r="A52" s="370"/>
      <c r="B52" s="386">
        <f>B51</f>
        <v>256140000</v>
      </c>
      <c r="C52" s="372">
        <v>2223</v>
      </c>
      <c r="D52" s="372">
        <v>6121</v>
      </c>
      <c r="E52" s="373" t="s">
        <v>195</v>
      </c>
      <c r="F52" s="374" t="s">
        <v>198</v>
      </c>
      <c r="G52" s="375">
        <v>0</v>
      </c>
      <c r="H52" s="375">
        <v>1000</v>
      </c>
      <c r="I52" s="511">
        <f>SUM(G52:H52)</f>
        <v>1000</v>
      </c>
      <c r="J52" s="375"/>
      <c r="K52" s="376">
        <v>1000</v>
      </c>
    </row>
    <row r="53" spans="1:11" s="353" customFormat="1" ht="12.75" customHeight="1" hidden="1">
      <c r="A53" s="370"/>
      <c r="B53" s="386">
        <f>B51</f>
        <v>256140000</v>
      </c>
      <c r="C53" s="372">
        <v>2223</v>
      </c>
      <c r="D53" s="372">
        <v>6901</v>
      </c>
      <c r="E53" s="373" t="s">
        <v>195</v>
      </c>
      <c r="F53" s="374" t="s">
        <v>219</v>
      </c>
      <c r="G53" s="375">
        <v>0</v>
      </c>
      <c r="H53" s="375">
        <v>800</v>
      </c>
      <c r="I53" s="511">
        <f>SUM(G53:H53)</f>
        <v>800</v>
      </c>
      <c r="J53" s="375"/>
      <c r="K53" s="376">
        <v>800</v>
      </c>
    </row>
    <row r="54" spans="1:11" s="353" customFormat="1" ht="22.5">
      <c r="A54" s="378" t="s">
        <v>7</v>
      </c>
      <c r="B54" s="417" t="s">
        <v>220</v>
      </c>
      <c r="C54" s="380" t="s">
        <v>8</v>
      </c>
      <c r="D54" s="381" t="s">
        <v>8</v>
      </c>
      <c r="E54" s="382" t="s">
        <v>8</v>
      </c>
      <c r="F54" s="418" t="s">
        <v>221</v>
      </c>
      <c r="G54" s="384">
        <f>SUM(G55:G61)</f>
        <v>0</v>
      </c>
      <c r="H54" s="384">
        <f>SUM(H55:H61)</f>
        <v>26120</v>
      </c>
      <c r="I54" s="512">
        <f>SUM(I55:I61)</f>
        <v>26120</v>
      </c>
      <c r="J54" s="393">
        <f>SUM(J55:J61)</f>
        <v>0</v>
      </c>
      <c r="K54" s="385">
        <f>SUM(K55:K61)</f>
        <v>26120</v>
      </c>
    </row>
    <row r="55" spans="1:11" s="353" customFormat="1" ht="12.75" customHeight="1" hidden="1">
      <c r="A55" s="370"/>
      <c r="B55" s="386" t="str">
        <f>B54</f>
        <v>0256151442</v>
      </c>
      <c r="C55" s="372">
        <v>3123</v>
      </c>
      <c r="D55" s="372">
        <v>6121</v>
      </c>
      <c r="E55" s="373" t="s">
        <v>206</v>
      </c>
      <c r="F55" s="374" t="s">
        <v>198</v>
      </c>
      <c r="G55" s="375">
        <v>0</v>
      </c>
      <c r="H55" s="375">
        <v>3864.9</v>
      </c>
      <c r="I55" s="511">
        <f>SUM(G55:H55)</f>
        <v>3864.9</v>
      </c>
      <c r="J55" s="375"/>
      <c r="K55" s="376">
        <v>3864.9</v>
      </c>
    </row>
    <row r="56" spans="1:11" s="353" customFormat="1" ht="12.75" customHeight="1" hidden="1">
      <c r="A56" s="370"/>
      <c r="B56" s="386" t="str">
        <f>B55</f>
        <v>0256151442</v>
      </c>
      <c r="C56" s="372">
        <v>3123</v>
      </c>
      <c r="D56" s="372">
        <v>6121</v>
      </c>
      <c r="E56" s="373" t="s">
        <v>207</v>
      </c>
      <c r="F56" s="374" t="s">
        <v>198</v>
      </c>
      <c r="G56" s="375">
        <v>0</v>
      </c>
      <c r="H56" s="375">
        <v>21901.1</v>
      </c>
      <c r="I56" s="511">
        <v>21000.1</v>
      </c>
      <c r="J56" s="375"/>
      <c r="K56" s="376">
        <v>21000.1</v>
      </c>
    </row>
    <row r="57" spans="1:11" s="353" customFormat="1" ht="12.75" customHeight="1" hidden="1">
      <c r="A57" s="370"/>
      <c r="B57" s="386" t="str">
        <f>B56</f>
        <v>0256151442</v>
      </c>
      <c r="C57" s="372">
        <v>3123</v>
      </c>
      <c r="D57" s="372">
        <v>6121</v>
      </c>
      <c r="E57" s="373" t="s">
        <v>195</v>
      </c>
      <c r="F57" s="374" t="s">
        <v>198</v>
      </c>
      <c r="G57" s="375">
        <v>0</v>
      </c>
      <c r="H57" s="375"/>
      <c r="I57" s="511">
        <v>901</v>
      </c>
      <c r="J57" s="375"/>
      <c r="K57" s="376">
        <v>901</v>
      </c>
    </row>
    <row r="58" spans="1:11" s="353" customFormat="1" ht="12.75" customHeight="1" hidden="1">
      <c r="A58" s="370"/>
      <c r="B58" s="386" t="str">
        <f>B56</f>
        <v>0256151442</v>
      </c>
      <c r="C58" s="372">
        <v>3123</v>
      </c>
      <c r="D58" s="372">
        <v>5137</v>
      </c>
      <c r="E58" s="397" t="s">
        <v>206</v>
      </c>
      <c r="F58" s="419" t="s">
        <v>103</v>
      </c>
      <c r="G58" s="375">
        <v>0</v>
      </c>
      <c r="H58" s="375">
        <v>52.5</v>
      </c>
      <c r="I58" s="511">
        <v>52.5</v>
      </c>
      <c r="J58" s="375"/>
      <c r="K58" s="376">
        <v>52.5</v>
      </c>
    </row>
    <row r="59" spans="1:11" s="353" customFormat="1" ht="12.75" customHeight="1" hidden="1">
      <c r="A59" s="370"/>
      <c r="B59" s="386" t="str">
        <f>B58</f>
        <v>0256151442</v>
      </c>
      <c r="C59" s="372">
        <v>3123</v>
      </c>
      <c r="D59" s="372">
        <v>5137</v>
      </c>
      <c r="E59" s="397" t="s">
        <v>209</v>
      </c>
      <c r="F59" s="419" t="s">
        <v>103</v>
      </c>
      <c r="G59" s="375">
        <v>0</v>
      </c>
      <c r="H59" s="375">
        <v>297.5</v>
      </c>
      <c r="I59" s="511">
        <v>297.5</v>
      </c>
      <c r="J59" s="375"/>
      <c r="K59" s="376">
        <v>297.5</v>
      </c>
    </row>
    <row r="60" spans="1:11" s="353" customFormat="1" ht="12.75" customHeight="1" hidden="1">
      <c r="A60" s="370"/>
      <c r="B60" s="386" t="str">
        <f>B56</f>
        <v>0256151442</v>
      </c>
      <c r="C60" s="396">
        <v>6310</v>
      </c>
      <c r="D60" s="396">
        <v>5163</v>
      </c>
      <c r="E60" s="397" t="s">
        <v>206</v>
      </c>
      <c r="F60" s="406" t="s">
        <v>208</v>
      </c>
      <c r="G60" s="375">
        <v>0</v>
      </c>
      <c r="H60" s="375">
        <v>0.6</v>
      </c>
      <c r="I60" s="511">
        <v>0.6</v>
      </c>
      <c r="J60" s="375"/>
      <c r="K60" s="376">
        <v>0.6</v>
      </c>
    </row>
    <row r="61" spans="1:11" s="353" customFormat="1" ht="12.75" customHeight="1" hidden="1">
      <c r="A61" s="370"/>
      <c r="B61" s="386" t="str">
        <f>B60</f>
        <v>0256151442</v>
      </c>
      <c r="C61" s="396">
        <v>6310</v>
      </c>
      <c r="D61" s="396">
        <v>5163</v>
      </c>
      <c r="E61" s="397" t="s">
        <v>209</v>
      </c>
      <c r="F61" s="406" t="s">
        <v>208</v>
      </c>
      <c r="G61" s="375">
        <v>0</v>
      </c>
      <c r="H61" s="375">
        <v>3.4</v>
      </c>
      <c r="I61" s="511">
        <v>3.4</v>
      </c>
      <c r="J61" s="375"/>
      <c r="K61" s="376">
        <v>3.4</v>
      </c>
    </row>
    <row r="62" spans="1:11" s="353" customFormat="1" ht="21.75" customHeight="1">
      <c r="A62" s="378" t="s">
        <v>7</v>
      </c>
      <c r="B62" s="417" t="s">
        <v>222</v>
      </c>
      <c r="C62" s="380" t="s">
        <v>8</v>
      </c>
      <c r="D62" s="381" t="s">
        <v>8</v>
      </c>
      <c r="E62" s="382" t="s">
        <v>8</v>
      </c>
      <c r="F62" s="418" t="s">
        <v>223</v>
      </c>
      <c r="G62" s="384">
        <f>SUM(G63)</f>
        <v>0</v>
      </c>
      <c r="H62" s="384">
        <f>SUM(H63)</f>
        <v>2</v>
      </c>
      <c r="I62" s="512">
        <f>SUM(G62+H62)</f>
        <v>2</v>
      </c>
      <c r="J62" s="393">
        <v>0</v>
      </c>
      <c r="K62" s="385">
        <f>SUM(I62+J62)</f>
        <v>2</v>
      </c>
    </row>
    <row r="63" spans="1:11" s="353" customFormat="1" ht="45.75" thickBot="1">
      <c r="A63" s="420"/>
      <c r="B63" s="421" t="str">
        <f>B62</f>
        <v>1750551432</v>
      </c>
      <c r="C63" s="422">
        <v>6310</v>
      </c>
      <c r="D63" s="422">
        <v>5163</v>
      </c>
      <c r="E63" s="423" t="s">
        <v>195</v>
      </c>
      <c r="F63" s="424" t="s">
        <v>208</v>
      </c>
      <c r="G63" s="425">
        <v>0</v>
      </c>
      <c r="H63" s="425">
        <v>2</v>
      </c>
      <c r="I63" s="515">
        <v>2</v>
      </c>
      <c r="J63" s="425"/>
      <c r="K63" s="426">
        <v>2</v>
      </c>
    </row>
    <row r="64" spans="1:11" s="353" customFormat="1" ht="22.5" customHeight="1">
      <c r="A64" s="362" t="s">
        <v>7</v>
      </c>
      <c r="B64" s="427" t="s">
        <v>224</v>
      </c>
      <c r="C64" s="364" t="s">
        <v>8</v>
      </c>
      <c r="D64" s="365" t="s">
        <v>8</v>
      </c>
      <c r="E64" s="366" t="s">
        <v>8</v>
      </c>
      <c r="F64" s="428" t="s">
        <v>225</v>
      </c>
      <c r="G64" s="368">
        <f>SUM(G65)</f>
        <v>0</v>
      </c>
      <c r="H64" s="368">
        <f>SUM(H65)</f>
        <v>400</v>
      </c>
      <c r="I64" s="510">
        <f>SUM(I65:I68)</f>
        <v>29630.41</v>
      </c>
      <c r="J64" s="494">
        <f>SUM(J65:J68)</f>
        <v>0</v>
      </c>
      <c r="K64" s="369">
        <f>SUM(K65:K68)</f>
        <v>29630.41</v>
      </c>
    </row>
    <row r="65" spans="1:11" s="353" customFormat="1" ht="12.75" customHeight="1" hidden="1">
      <c r="A65" s="370"/>
      <c r="B65" s="429"/>
      <c r="C65" s="372">
        <v>3123</v>
      </c>
      <c r="D65" s="372">
        <v>6121</v>
      </c>
      <c r="E65" s="373" t="s">
        <v>195</v>
      </c>
      <c r="F65" s="374" t="s">
        <v>198</v>
      </c>
      <c r="G65" s="375">
        <v>0</v>
      </c>
      <c r="H65" s="375">
        <v>400</v>
      </c>
      <c r="I65" s="511">
        <v>18180.76</v>
      </c>
      <c r="J65" s="375"/>
      <c r="K65" s="376">
        <v>18180.76</v>
      </c>
    </row>
    <row r="66" spans="1:11" s="353" customFormat="1" ht="12.75" customHeight="1" hidden="1">
      <c r="A66" s="430"/>
      <c r="B66" s="431"/>
      <c r="C66" s="372">
        <v>3123</v>
      </c>
      <c r="D66" s="372">
        <v>6121</v>
      </c>
      <c r="E66" s="432" t="s">
        <v>197</v>
      </c>
      <c r="F66" s="433" t="s">
        <v>198</v>
      </c>
      <c r="G66" s="434">
        <v>0</v>
      </c>
      <c r="H66" s="434"/>
      <c r="I66" s="516">
        <v>1144.97</v>
      </c>
      <c r="J66" s="434"/>
      <c r="K66" s="435">
        <v>1144.97</v>
      </c>
    </row>
    <row r="67" spans="1:11" s="353" customFormat="1" ht="12.75" customHeight="1" hidden="1">
      <c r="A67" s="436"/>
      <c r="B67" s="437"/>
      <c r="C67" s="438">
        <v>3123</v>
      </c>
      <c r="D67" s="438">
        <v>6121</v>
      </c>
      <c r="E67" s="415" t="s">
        <v>199</v>
      </c>
      <c r="F67" s="411" t="s">
        <v>198</v>
      </c>
      <c r="G67" s="439">
        <v>0</v>
      </c>
      <c r="H67" s="439"/>
      <c r="I67" s="517">
        <v>572.48</v>
      </c>
      <c r="J67" s="439"/>
      <c r="K67" s="440">
        <v>572.48</v>
      </c>
    </row>
    <row r="68" spans="1:11" s="353" customFormat="1" ht="12.75" customHeight="1" hidden="1" thickBot="1">
      <c r="A68" s="420"/>
      <c r="B68" s="421"/>
      <c r="C68" s="441">
        <v>3123</v>
      </c>
      <c r="D68" s="441">
        <v>6121</v>
      </c>
      <c r="E68" s="423" t="s">
        <v>200</v>
      </c>
      <c r="F68" s="424" t="s">
        <v>198</v>
      </c>
      <c r="G68" s="425">
        <v>0</v>
      </c>
      <c r="H68" s="425"/>
      <c r="I68" s="515">
        <v>9732.2</v>
      </c>
      <c r="J68" s="425"/>
      <c r="K68" s="426">
        <v>9732.2</v>
      </c>
    </row>
    <row r="69" spans="1:11" s="353" customFormat="1" ht="12.75">
      <c r="A69" s="362" t="s">
        <v>7</v>
      </c>
      <c r="B69" s="427" t="s">
        <v>226</v>
      </c>
      <c r="C69" s="364" t="s">
        <v>8</v>
      </c>
      <c r="D69" s="365" t="s">
        <v>8</v>
      </c>
      <c r="E69" s="366" t="s">
        <v>8</v>
      </c>
      <c r="F69" s="428" t="s">
        <v>227</v>
      </c>
      <c r="G69" s="368">
        <f>SUM(G70)</f>
        <v>0</v>
      </c>
      <c r="H69" s="368">
        <f>SUM(H70)</f>
        <v>2400</v>
      </c>
      <c r="I69" s="510">
        <f>I70</f>
        <v>12600</v>
      </c>
      <c r="J69" s="494">
        <f>J70</f>
        <v>0</v>
      </c>
      <c r="K69" s="369">
        <f>K70</f>
        <v>12600</v>
      </c>
    </row>
    <row r="70" spans="1:11" s="353" customFormat="1" ht="12.75" customHeight="1" hidden="1" thickBot="1">
      <c r="A70" s="420"/>
      <c r="B70" s="421"/>
      <c r="C70" s="422">
        <v>3525</v>
      </c>
      <c r="D70" s="422">
        <v>6121</v>
      </c>
      <c r="E70" s="423" t="s">
        <v>195</v>
      </c>
      <c r="F70" s="424" t="s">
        <v>198</v>
      </c>
      <c r="G70" s="425">
        <v>0</v>
      </c>
      <c r="H70" s="425">
        <v>2400</v>
      </c>
      <c r="I70" s="515">
        <v>12600</v>
      </c>
      <c r="J70" s="425"/>
      <c r="K70" s="426">
        <v>12600</v>
      </c>
    </row>
    <row r="71" spans="1:11" s="353" customFormat="1" ht="38.25" customHeight="1">
      <c r="A71" s="442" t="s">
        <v>7</v>
      </c>
      <c r="B71" s="443" t="s">
        <v>228</v>
      </c>
      <c r="C71" s="444" t="s">
        <v>8</v>
      </c>
      <c r="D71" s="444" t="s">
        <v>8</v>
      </c>
      <c r="E71" s="445" t="s">
        <v>8</v>
      </c>
      <c r="F71" s="446" t="s">
        <v>229</v>
      </c>
      <c r="G71" s="447">
        <f>SUM(G72:G80)</f>
        <v>0</v>
      </c>
      <c r="H71" s="447">
        <f>SUM(H72:H80)</f>
        <v>0</v>
      </c>
      <c r="I71" s="518">
        <f>SUM(I72:I80)</f>
        <v>1749.373</v>
      </c>
      <c r="J71" s="447">
        <f>SUM(J72:J80)</f>
        <v>0</v>
      </c>
      <c r="K71" s="496">
        <f>SUM(K72:K80)</f>
        <v>1749.373</v>
      </c>
    </row>
    <row r="72" spans="1:11" s="353" customFormat="1" ht="12.75" hidden="1">
      <c r="A72" s="442"/>
      <c r="B72" s="129" t="s">
        <v>228</v>
      </c>
      <c r="C72" s="448" t="s">
        <v>230</v>
      </c>
      <c r="D72" s="449">
        <v>5163</v>
      </c>
      <c r="E72" s="450">
        <v>38100000</v>
      </c>
      <c r="F72" s="451" t="s">
        <v>208</v>
      </c>
      <c r="G72" s="452">
        <v>0</v>
      </c>
      <c r="H72" s="453">
        <v>0</v>
      </c>
      <c r="I72" s="519">
        <v>2</v>
      </c>
      <c r="J72" s="453"/>
      <c r="K72" s="497">
        <v>2</v>
      </c>
    </row>
    <row r="73" spans="1:11" s="353" customFormat="1" ht="12.75" customHeight="1" hidden="1">
      <c r="A73" s="442"/>
      <c r="B73" s="455" t="s">
        <v>228</v>
      </c>
      <c r="C73" s="448" t="s">
        <v>230</v>
      </c>
      <c r="D73" s="449">
        <v>5163</v>
      </c>
      <c r="E73" s="450">
        <v>38585005</v>
      </c>
      <c r="F73" s="451" t="s">
        <v>208</v>
      </c>
      <c r="G73" s="452">
        <v>0</v>
      </c>
      <c r="H73" s="454">
        <v>0</v>
      </c>
      <c r="I73" s="519">
        <v>2</v>
      </c>
      <c r="J73" s="454"/>
      <c r="K73" s="497">
        <v>2</v>
      </c>
    </row>
    <row r="74" spans="1:11" s="353" customFormat="1" ht="12.75" customHeight="1" hidden="1">
      <c r="A74" s="442"/>
      <c r="B74" s="129" t="s">
        <v>228</v>
      </c>
      <c r="C74" s="448" t="s">
        <v>231</v>
      </c>
      <c r="D74" s="449">
        <v>5137</v>
      </c>
      <c r="E74" s="450">
        <v>38100000</v>
      </c>
      <c r="F74" s="451" t="s">
        <v>103</v>
      </c>
      <c r="G74" s="452">
        <v>0</v>
      </c>
      <c r="H74" s="454">
        <v>0</v>
      </c>
      <c r="I74" s="519">
        <v>17</v>
      </c>
      <c r="J74" s="454"/>
      <c r="K74" s="497">
        <v>17</v>
      </c>
    </row>
    <row r="75" spans="1:11" s="353" customFormat="1" ht="12.75" customHeight="1" hidden="1">
      <c r="A75" s="442"/>
      <c r="B75" s="455" t="s">
        <v>228</v>
      </c>
      <c r="C75" s="448" t="s">
        <v>231</v>
      </c>
      <c r="D75" s="449">
        <v>5137</v>
      </c>
      <c r="E75" s="450">
        <v>38585005</v>
      </c>
      <c r="F75" s="451" t="s">
        <v>103</v>
      </c>
      <c r="G75" s="452">
        <v>0</v>
      </c>
      <c r="H75" s="454">
        <v>0</v>
      </c>
      <c r="I75" s="519">
        <v>17</v>
      </c>
      <c r="J75" s="454"/>
      <c r="K75" s="497">
        <v>17</v>
      </c>
    </row>
    <row r="76" spans="1:11" s="353" customFormat="1" ht="12.75" customHeight="1" hidden="1">
      <c r="A76" s="442"/>
      <c r="B76" s="455" t="s">
        <v>232</v>
      </c>
      <c r="C76" s="448" t="s">
        <v>231</v>
      </c>
      <c r="D76" s="449">
        <v>6121</v>
      </c>
      <c r="E76" s="456" t="s">
        <v>195</v>
      </c>
      <c r="F76" s="451" t="s">
        <v>198</v>
      </c>
      <c r="G76" s="452">
        <v>0</v>
      </c>
      <c r="H76" s="454">
        <v>0</v>
      </c>
      <c r="I76" s="519">
        <v>140.113</v>
      </c>
      <c r="J76" s="454"/>
      <c r="K76" s="497">
        <v>140.113</v>
      </c>
    </row>
    <row r="77" spans="1:11" ht="12.75" hidden="1">
      <c r="A77" s="442"/>
      <c r="B77" s="129" t="s">
        <v>228</v>
      </c>
      <c r="C77" s="448" t="s">
        <v>231</v>
      </c>
      <c r="D77" s="449">
        <v>6121</v>
      </c>
      <c r="E77" s="457" t="s">
        <v>206</v>
      </c>
      <c r="F77" s="451" t="s">
        <v>198</v>
      </c>
      <c r="G77" s="452">
        <v>0</v>
      </c>
      <c r="H77" s="454">
        <v>0</v>
      </c>
      <c r="I77" s="519">
        <v>495</v>
      </c>
      <c r="J77" s="454"/>
      <c r="K77" s="497">
        <v>495</v>
      </c>
    </row>
    <row r="78" spans="1:11" ht="12.75" hidden="1">
      <c r="A78" s="442"/>
      <c r="B78" s="455" t="s">
        <v>228</v>
      </c>
      <c r="C78" s="448" t="s">
        <v>231</v>
      </c>
      <c r="D78" s="449">
        <v>6121</v>
      </c>
      <c r="E78" s="457" t="s">
        <v>207</v>
      </c>
      <c r="F78" s="451" t="s">
        <v>198</v>
      </c>
      <c r="G78" s="452">
        <v>0</v>
      </c>
      <c r="H78" s="454">
        <v>0</v>
      </c>
      <c r="I78" s="519">
        <v>576.26</v>
      </c>
      <c r="J78" s="454"/>
      <c r="K78" s="497">
        <v>576.26</v>
      </c>
    </row>
    <row r="79" spans="1:11" ht="12.75" hidden="1">
      <c r="A79" s="458"/>
      <c r="B79" s="129" t="s">
        <v>228</v>
      </c>
      <c r="C79" s="448" t="s">
        <v>231</v>
      </c>
      <c r="D79" s="449">
        <v>6122</v>
      </c>
      <c r="E79" s="457" t="s">
        <v>206</v>
      </c>
      <c r="F79" s="451" t="s">
        <v>233</v>
      </c>
      <c r="G79" s="459">
        <v>0</v>
      </c>
      <c r="H79" s="454">
        <v>0</v>
      </c>
      <c r="I79" s="519">
        <v>100</v>
      </c>
      <c r="J79" s="454"/>
      <c r="K79" s="497">
        <v>100</v>
      </c>
    </row>
    <row r="80" spans="1:11" ht="12.75" hidden="1">
      <c r="A80" s="460"/>
      <c r="B80" s="455" t="s">
        <v>228</v>
      </c>
      <c r="C80" s="461" t="s">
        <v>231</v>
      </c>
      <c r="D80" s="449">
        <v>6122</v>
      </c>
      <c r="E80" s="457" t="s">
        <v>207</v>
      </c>
      <c r="F80" s="451" t="s">
        <v>233</v>
      </c>
      <c r="G80" s="459">
        <v>0</v>
      </c>
      <c r="H80" s="454">
        <v>0</v>
      </c>
      <c r="I80" s="519">
        <v>400</v>
      </c>
      <c r="J80" s="454"/>
      <c r="K80" s="497">
        <v>400</v>
      </c>
    </row>
    <row r="81" spans="1:11" ht="45">
      <c r="A81" s="462" t="s">
        <v>7</v>
      </c>
      <c r="B81" s="463" t="s">
        <v>234</v>
      </c>
      <c r="C81" s="464" t="s">
        <v>8</v>
      </c>
      <c r="D81" s="464" t="s">
        <v>8</v>
      </c>
      <c r="E81" s="465" t="s">
        <v>8</v>
      </c>
      <c r="F81" s="466" t="s">
        <v>235</v>
      </c>
      <c r="G81" s="447">
        <f>SUM(G82:G90)</f>
        <v>0</v>
      </c>
      <c r="H81" s="447">
        <f>SUM(H82:H90)</f>
        <v>0</v>
      </c>
      <c r="I81" s="518">
        <f>SUM(I82:I90)</f>
        <v>9439.7</v>
      </c>
      <c r="J81" s="447">
        <f>SUM(J82:J90)</f>
        <v>0</v>
      </c>
      <c r="K81" s="496">
        <f>SUM(K82:K90)</f>
        <v>9439.7</v>
      </c>
    </row>
    <row r="82" spans="1:11" ht="12.75" hidden="1">
      <c r="A82" s="462"/>
      <c r="B82" s="467">
        <v>0</v>
      </c>
      <c r="C82" s="448" t="s">
        <v>230</v>
      </c>
      <c r="D82" s="449">
        <v>5163</v>
      </c>
      <c r="E82" s="450">
        <v>38100000</v>
      </c>
      <c r="F82" s="451" t="s">
        <v>208</v>
      </c>
      <c r="G82" s="468">
        <v>0</v>
      </c>
      <c r="H82" s="469">
        <v>0</v>
      </c>
      <c r="I82" s="520">
        <v>2</v>
      </c>
      <c r="J82" s="469"/>
      <c r="K82" s="498">
        <v>2</v>
      </c>
    </row>
    <row r="83" spans="1:11" ht="12.75" hidden="1">
      <c r="A83" s="458"/>
      <c r="B83" s="467">
        <v>0</v>
      </c>
      <c r="C83" s="448" t="s">
        <v>230</v>
      </c>
      <c r="D83" s="449">
        <v>5163</v>
      </c>
      <c r="E83" s="450">
        <v>38585005</v>
      </c>
      <c r="F83" s="451" t="s">
        <v>208</v>
      </c>
      <c r="G83" s="459">
        <v>0</v>
      </c>
      <c r="H83" s="469">
        <v>0</v>
      </c>
      <c r="I83" s="520">
        <v>2</v>
      </c>
      <c r="J83" s="469"/>
      <c r="K83" s="498">
        <v>2</v>
      </c>
    </row>
    <row r="84" spans="1:11" ht="12.75" hidden="1">
      <c r="A84" s="458"/>
      <c r="B84" s="467">
        <v>0</v>
      </c>
      <c r="C84" s="448" t="s">
        <v>236</v>
      </c>
      <c r="D84" s="449">
        <v>5137</v>
      </c>
      <c r="E84" s="450">
        <v>38100000</v>
      </c>
      <c r="F84" s="451" t="s">
        <v>103</v>
      </c>
      <c r="G84" s="459">
        <v>0</v>
      </c>
      <c r="H84" s="469">
        <v>0</v>
      </c>
      <c r="I84" s="520">
        <v>17</v>
      </c>
      <c r="J84" s="469"/>
      <c r="K84" s="498">
        <v>17</v>
      </c>
    </row>
    <row r="85" spans="1:11" ht="12.75" hidden="1">
      <c r="A85" s="458"/>
      <c r="B85" s="467">
        <v>0</v>
      </c>
      <c r="C85" s="448" t="s">
        <v>236</v>
      </c>
      <c r="D85" s="449">
        <v>5137</v>
      </c>
      <c r="E85" s="450">
        <v>38585005</v>
      </c>
      <c r="F85" s="451" t="s">
        <v>103</v>
      </c>
      <c r="G85" s="459">
        <v>0</v>
      </c>
      <c r="H85" s="469">
        <v>0</v>
      </c>
      <c r="I85" s="520">
        <v>17</v>
      </c>
      <c r="J85" s="469"/>
      <c r="K85" s="498">
        <v>17</v>
      </c>
    </row>
    <row r="86" spans="1:11" ht="12.75" hidden="1">
      <c r="A86" s="458"/>
      <c r="B86" s="467">
        <v>0</v>
      </c>
      <c r="C86" s="448" t="s">
        <v>236</v>
      </c>
      <c r="D86" s="449">
        <v>6121</v>
      </c>
      <c r="E86" s="457" t="s">
        <v>195</v>
      </c>
      <c r="F86" s="451" t="s">
        <v>198</v>
      </c>
      <c r="G86" s="459">
        <v>0</v>
      </c>
      <c r="H86" s="469">
        <v>0</v>
      </c>
      <c r="I86" s="520">
        <v>505</v>
      </c>
      <c r="J86" s="469"/>
      <c r="K86" s="498">
        <v>505</v>
      </c>
    </row>
    <row r="87" spans="1:11" ht="12.75" hidden="1">
      <c r="A87" s="458"/>
      <c r="B87" s="467">
        <v>0</v>
      </c>
      <c r="C87" s="448" t="s">
        <v>236</v>
      </c>
      <c r="D87" s="449">
        <v>6121</v>
      </c>
      <c r="E87" s="457" t="s">
        <v>206</v>
      </c>
      <c r="F87" s="451" t="s">
        <v>198</v>
      </c>
      <c r="G87" s="459">
        <v>0</v>
      </c>
      <c r="H87" s="469">
        <v>0</v>
      </c>
      <c r="I87" s="520">
        <v>1200</v>
      </c>
      <c r="J87" s="469"/>
      <c r="K87" s="498">
        <v>1200</v>
      </c>
    </row>
    <row r="88" spans="1:11" ht="12.75" hidden="1">
      <c r="A88" s="458"/>
      <c r="B88" s="467">
        <v>0</v>
      </c>
      <c r="C88" s="448" t="s">
        <v>236</v>
      </c>
      <c r="D88" s="449">
        <v>6121</v>
      </c>
      <c r="E88" s="457" t="s">
        <v>207</v>
      </c>
      <c r="F88" s="451" t="s">
        <v>198</v>
      </c>
      <c r="G88" s="459">
        <v>0</v>
      </c>
      <c r="H88" s="469">
        <v>0</v>
      </c>
      <c r="I88" s="520">
        <v>6300</v>
      </c>
      <c r="J88" s="469"/>
      <c r="K88" s="498">
        <v>6300</v>
      </c>
    </row>
    <row r="89" spans="1:11" ht="12.75" hidden="1">
      <c r="A89" s="458"/>
      <c r="B89" s="467">
        <v>0</v>
      </c>
      <c r="C89" s="448" t="s">
        <v>236</v>
      </c>
      <c r="D89" s="449">
        <v>6122</v>
      </c>
      <c r="E89" s="457" t="s">
        <v>206</v>
      </c>
      <c r="F89" s="451" t="s">
        <v>233</v>
      </c>
      <c r="G89" s="459">
        <v>0</v>
      </c>
      <c r="H89" s="469">
        <v>0</v>
      </c>
      <c r="I89" s="520">
        <v>191</v>
      </c>
      <c r="J89" s="469"/>
      <c r="K89" s="498">
        <v>191</v>
      </c>
    </row>
    <row r="90" spans="1:11" ht="12.75" hidden="1">
      <c r="A90" s="458"/>
      <c r="B90" s="467">
        <v>0</v>
      </c>
      <c r="C90" s="448" t="s">
        <v>236</v>
      </c>
      <c r="D90" s="449">
        <v>6122</v>
      </c>
      <c r="E90" s="457" t="s">
        <v>207</v>
      </c>
      <c r="F90" s="451" t="s">
        <v>233</v>
      </c>
      <c r="G90" s="459">
        <v>0</v>
      </c>
      <c r="H90" s="469">
        <v>0</v>
      </c>
      <c r="I90" s="520">
        <v>1205.7</v>
      </c>
      <c r="J90" s="469"/>
      <c r="K90" s="498">
        <v>1205.7</v>
      </c>
    </row>
    <row r="91" spans="1:11" ht="33.75">
      <c r="A91" s="462" t="s">
        <v>7</v>
      </c>
      <c r="B91" s="470" t="s">
        <v>237</v>
      </c>
      <c r="C91" s="464" t="s">
        <v>8</v>
      </c>
      <c r="D91" s="464" t="s">
        <v>8</v>
      </c>
      <c r="E91" s="465" t="s">
        <v>8</v>
      </c>
      <c r="F91" s="466" t="s">
        <v>238</v>
      </c>
      <c r="G91" s="447">
        <f>SUM(G92:G102)</f>
        <v>0</v>
      </c>
      <c r="H91" s="447">
        <f>SUM(H92:H102)</f>
        <v>0</v>
      </c>
      <c r="I91" s="518">
        <f>SUM(I92:I102)</f>
        <v>6121</v>
      </c>
      <c r="J91" s="447">
        <f>SUM(J92:J102)</f>
        <v>0</v>
      </c>
      <c r="K91" s="496">
        <f>SUM(K92:K102)</f>
        <v>6121</v>
      </c>
    </row>
    <row r="92" spans="1:11" ht="12.75" hidden="1">
      <c r="A92" s="462"/>
      <c r="B92" s="471">
        <v>0</v>
      </c>
      <c r="C92" s="448" t="s">
        <v>230</v>
      </c>
      <c r="D92" s="449">
        <v>5163</v>
      </c>
      <c r="E92" s="450">
        <v>38100000</v>
      </c>
      <c r="F92" s="451" t="s">
        <v>208</v>
      </c>
      <c r="G92" s="468">
        <v>0</v>
      </c>
      <c r="H92" s="453">
        <v>0</v>
      </c>
      <c r="I92" s="521">
        <v>2</v>
      </c>
      <c r="J92" s="453"/>
      <c r="K92" s="499">
        <v>2</v>
      </c>
    </row>
    <row r="93" spans="1:11" ht="12.75" hidden="1">
      <c r="A93" s="462"/>
      <c r="B93" s="471">
        <v>0</v>
      </c>
      <c r="C93" s="448" t="s">
        <v>230</v>
      </c>
      <c r="D93" s="449">
        <v>5163</v>
      </c>
      <c r="E93" s="450">
        <v>38585005</v>
      </c>
      <c r="F93" s="451" t="s">
        <v>208</v>
      </c>
      <c r="G93" s="468">
        <v>0</v>
      </c>
      <c r="H93" s="453">
        <v>0</v>
      </c>
      <c r="I93" s="521">
        <v>2</v>
      </c>
      <c r="J93" s="453"/>
      <c r="K93" s="499">
        <v>2</v>
      </c>
    </row>
    <row r="94" spans="1:11" ht="12.75" hidden="1">
      <c r="A94" s="462"/>
      <c r="B94" s="471">
        <v>0</v>
      </c>
      <c r="C94" s="448" t="s">
        <v>236</v>
      </c>
      <c r="D94" s="449">
        <v>5137</v>
      </c>
      <c r="E94" s="450">
        <v>38100000</v>
      </c>
      <c r="F94" s="451" t="s">
        <v>103</v>
      </c>
      <c r="G94" s="468">
        <v>0</v>
      </c>
      <c r="H94" s="453">
        <v>0</v>
      </c>
      <c r="I94" s="521">
        <v>17</v>
      </c>
      <c r="J94" s="453"/>
      <c r="K94" s="499">
        <v>17</v>
      </c>
    </row>
    <row r="95" spans="1:11" ht="12.75" hidden="1">
      <c r="A95" s="462"/>
      <c r="B95" s="471">
        <v>0</v>
      </c>
      <c r="C95" s="448" t="s">
        <v>236</v>
      </c>
      <c r="D95" s="449">
        <v>5137</v>
      </c>
      <c r="E95" s="450">
        <v>38585005</v>
      </c>
      <c r="F95" s="451" t="s">
        <v>103</v>
      </c>
      <c r="G95" s="468">
        <v>0</v>
      </c>
      <c r="H95" s="453">
        <v>0</v>
      </c>
      <c r="I95" s="521">
        <v>17</v>
      </c>
      <c r="J95" s="453"/>
      <c r="K95" s="499">
        <v>17</v>
      </c>
    </row>
    <row r="96" spans="1:11" ht="12.75" hidden="1">
      <c r="A96" s="458"/>
      <c r="B96" s="471">
        <v>0</v>
      </c>
      <c r="C96" s="448" t="s">
        <v>236</v>
      </c>
      <c r="D96" s="449">
        <v>5169</v>
      </c>
      <c r="E96" s="450">
        <v>38100000</v>
      </c>
      <c r="F96" s="451" t="s">
        <v>16</v>
      </c>
      <c r="G96" s="472">
        <v>0</v>
      </c>
      <c r="H96" s="453">
        <v>0</v>
      </c>
      <c r="I96" s="521">
        <v>6</v>
      </c>
      <c r="J96" s="453"/>
      <c r="K96" s="499">
        <v>6</v>
      </c>
    </row>
    <row r="97" spans="1:11" ht="12.75" hidden="1">
      <c r="A97" s="458"/>
      <c r="B97" s="471">
        <v>0</v>
      </c>
      <c r="C97" s="448" t="s">
        <v>236</v>
      </c>
      <c r="D97" s="449">
        <v>5169</v>
      </c>
      <c r="E97" s="450">
        <v>38585005</v>
      </c>
      <c r="F97" s="451" t="s">
        <v>16</v>
      </c>
      <c r="G97" s="472">
        <v>0</v>
      </c>
      <c r="H97" s="453">
        <v>0</v>
      </c>
      <c r="I97" s="521">
        <v>34</v>
      </c>
      <c r="J97" s="453"/>
      <c r="K97" s="499">
        <v>34</v>
      </c>
    </row>
    <row r="98" spans="1:11" ht="12.75" hidden="1">
      <c r="A98" s="458"/>
      <c r="B98" s="471">
        <v>0</v>
      </c>
      <c r="C98" s="448" t="s">
        <v>236</v>
      </c>
      <c r="D98" s="449">
        <v>6121</v>
      </c>
      <c r="E98" s="457" t="s">
        <v>195</v>
      </c>
      <c r="F98" s="451" t="s">
        <v>198</v>
      </c>
      <c r="G98" s="472">
        <v>0</v>
      </c>
      <c r="H98" s="453">
        <v>0</v>
      </c>
      <c r="I98" s="521">
        <v>6</v>
      </c>
      <c r="J98" s="453"/>
      <c r="K98" s="499">
        <v>6</v>
      </c>
    </row>
    <row r="99" spans="1:11" ht="12.75" hidden="1">
      <c r="A99" s="458"/>
      <c r="B99" s="471">
        <v>0</v>
      </c>
      <c r="C99" s="448" t="s">
        <v>236</v>
      </c>
      <c r="D99" s="449">
        <v>6121</v>
      </c>
      <c r="E99" s="457" t="s">
        <v>206</v>
      </c>
      <c r="F99" s="451" t="s">
        <v>198</v>
      </c>
      <c r="G99" s="472">
        <v>0</v>
      </c>
      <c r="H99" s="453">
        <v>0</v>
      </c>
      <c r="I99" s="521">
        <v>667</v>
      </c>
      <c r="J99" s="453"/>
      <c r="K99" s="499">
        <v>667</v>
      </c>
    </row>
    <row r="100" spans="1:11" ht="12.75" hidden="1">
      <c r="A100" s="458"/>
      <c r="B100" s="471">
        <v>0</v>
      </c>
      <c r="C100" s="448" t="s">
        <v>236</v>
      </c>
      <c r="D100" s="449">
        <v>6121</v>
      </c>
      <c r="E100" s="457" t="s">
        <v>207</v>
      </c>
      <c r="F100" s="451" t="s">
        <v>198</v>
      </c>
      <c r="G100" s="472">
        <v>0</v>
      </c>
      <c r="H100" s="453">
        <v>0</v>
      </c>
      <c r="I100" s="521">
        <v>3890</v>
      </c>
      <c r="J100" s="453"/>
      <c r="K100" s="499">
        <v>3890</v>
      </c>
    </row>
    <row r="101" spans="1:11" ht="12.75" hidden="1">
      <c r="A101" s="458"/>
      <c r="B101" s="471">
        <v>0</v>
      </c>
      <c r="C101" s="448" t="s">
        <v>236</v>
      </c>
      <c r="D101" s="449">
        <v>6122</v>
      </c>
      <c r="E101" s="457" t="s">
        <v>206</v>
      </c>
      <c r="F101" s="451" t="s">
        <v>233</v>
      </c>
      <c r="G101" s="472">
        <v>0</v>
      </c>
      <c r="H101" s="453">
        <v>0</v>
      </c>
      <c r="I101" s="521">
        <v>230</v>
      </c>
      <c r="J101" s="453"/>
      <c r="K101" s="499">
        <v>230</v>
      </c>
    </row>
    <row r="102" spans="1:11" ht="12.75" hidden="1">
      <c r="A102" s="458"/>
      <c r="B102" s="471">
        <v>0</v>
      </c>
      <c r="C102" s="448" t="s">
        <v>236</v>
      </c>
      <c r="D102" s="449">
        <v>6122</v>
      </c>
      <c r="E102" s="457" t="s">
        <v>207</v>
      </c>
      <c r="F102" s="451" t="s">
        <v>233</v>
      </c>
      <c r="G102" s="472">
        <v>0</v>
      </c>
      <c r="H102" s="453">
        <v>0</v>
      </c>
      <c r="I102" s="521">
        <v>1250</v>
      </c>
      <c r="J102" s="453"/>
      <c r="K102" s="499">
        <v>1250</v>
      </c>
    </row>
    <row r="103" spans="1:11" ht="33.75">
      <c r="A103" s="462" t="s">
        <v>7</v>
      </c>
      <c r="B103" s="473">
        <v>0</v>
      </c>
      <c r="C103" s="464" t="s">
        <v>8</v>
      </c>
      <c r="D103" s="464" t="s">
        <v>8</v>
      </c>
      <c r="E103" s="465" t="s">
        <v>8</v>
      </c>
      <c r="F103" s="474" t="s">
        <v>239</v>
      </c>
      <c r="G103" s="447">
        <f>SUM(G104:G112)</f>
        <v>0</v>
      </c>
      <c r="H103" s="447">
        <f>SUM(H104:H112)</f>
        <v>0</v>
      </c>
      <c r="I103" s="518">
        <f>SUM(I104:I112)</f>
        <v>6840</v>
      </c>
      <c r="J103" s="447">
        <f>SUM(J104:J112)</f>
        <v>0</v>
      </c>
      <c r="K103" s="496">
        <f>SUM(K104:K112)</f>
        <v>6840</v>
      </c>
    </row>
    <row r="104" spans="1:11" ht="12.75" hidden="1">
      <c r="A104" s="462"/>
      <c r="B104" s="475">
        <v>0</v>
      </c>
      <c r="C104" s="448" t="s">
        <v>230</v>
      </c>
      <c r="D104" s="449">
        <v>5163</v>
      </c>
      <c r="E104" s="450">
        <v>38100000</v>
      </c>
      <c r="F104" s="451" t="s">
        <v>208</v>
      </c>
      <c r="G104" s="476">
        <v>0</v>
      </c>
      <c r="H104" s="477">
        <v>0</v>
      </c>
      <c r="I104" s="521">
        <v>2</v>
      </c>
      <c r="J104" s="477"/>
      <c r="K104" s="500">
        <v>2</v>
      </c>
    </row>
    <row r="105" spans="1:11" ht="12.75" hidden="1">
      <c r="A105" s="462"/>
      <c r="B105" s="475">
        <v>0</v>
      </c>
      <c r="C105" s="448" t="s">
        <v>230</v>
      </c>
      <c r="D105" s="449">
        <v>5163</v>
      </c>
      <c r="E105" s="450">
        <v>38585005</v>
      </c>
      <c r="F105" s="451" t="s">
        <v>208</v>
      </c>
      <c r="G105" s="476">
        <v>0</v>
      </c>
      <c r="H105" s="477">
        <v>0</v>
      </c>
      <c r="I105" s="521">
        <v>2</v>
      </c>
      <c r="J105" s="477"/>
      <c r="K105" s="500">
        <v>2</v>
      </c>
    </row>
    <row r="106" spans="1:11" ht="12.75" hidden="1">
      <c r="A106" s="462"/>
      <c r="B106" s="475">
        <v>0</v>
      </c>
      <c r="C106" s="448" t="s">
        <v>240</v>
      </c>
      <c r="D106" s="449">
        <v>5137</v>
      </c>
      <c r="E106" s="450">
        <v>38100000</v>
      </c>
      <c r="F106" s="451" t="s">
        <v>103</v>
      </c>
      <c r="G106" s="476">
        <v>0</v>
      </c>
      <c r="H106" s="477">
        <v>0</v>
      </c>
      <c r="I106" s="521">
        <v>17</v>
      </c>
      <c r="J106" s="477"/>
      <c r="K106" s="500">
        <v>17</v>
      </c>
    </row>
    <row r="107" spans="1:11" ht="12.75" hidden="1">
      <c r="A107" s="458"/>
      <c r="B107" s="475">
        <v>0</v>
      </c>
      <c r="C107" s="448" t="s">
        <v>240</v>
      </c>
      <c r="D107" s="449">
        <v>5137</v>
      </c>
      <c r="E107" s="450">
        <v>38585005</v>
      </c>
      <c r="F107" s="451" t="s">
        <v>103</v>
      </c>
      <c r="G107" s="472">
        <v>0</v>
      </c>
      <c r="H107" s="477">
        <v>0</v>
      </c>
      <c r="I107" s="521">
        <v>17</v>
      </c>
      <c r="J107" s="477"/>
      <c r="K107" s="500">
        <v>17</v>
      </c>
    </row>
    <row r="108" spans="1:11" ht="12.75" hidden="1">
      <c r="A108" s="458"/>
      <c r="B108" s="475">
        <v>0</v>
      </c>
      <c r="C108" s="448" t="s">
        <v>240</v>
      </c>
      <c r="D108" s="449">
        <v>6121</v>
      </c>
      <c r="E108" s="456" t="s">
        <v>195</v>
      </c>
      <c r="F108" s="451" t="s">
        <v>198</v>
      </c>
      <c r="G108" s="472">
        <v>0</v>
      </c>
      <c r="H108" s="477">
        <v>0</v>
      </c>
      <c r="I108" s="521">
        <v>100</v>
      </c>
      <c r="J108" s="477"/>
      <c r="K108" s="500">
        <v>100</v>
      </c>
    </row>
    <row r="109" spans="1:11" ht="12.75" hidden="1">
      <c r="A109" s="458"/>
      <c r="B109" s="475">
        <v>0</v>
      </c>
      <c r="C109" s="448" t="s">
        <v>240</v>
      </c>
      <c r="D109" s="449">
        <v>6121</v>
      </c>
      <c r="E109" s="457" t="s">
        <v>206</v>
      </c>
      <c r="F109" s="451" t="s">
        <v>198</v>
      </c>
      <c r="G109" s="472">
        <v>0</v>
      </c>
      <c r="H109" s="477">
        <v>0</v>
      </c>
      <c r="I109" s="521">
        <v>700</v>
      </c>
      <c r="J109" s="477"/>
      <c r="K109" s="500">
        <v>700</v>
      </c>
    </row>
    <row r="110" spans="1:11" ht="12.75" hidden="1">
      <c r="A110" s="458"/>
      <c r="B110" s="475">
        <v>0</v>
      </c>
      <c r="C110" s="448" t="s">
        <v>240</v>
      </c>
      <c r="D110" s="449">
        <v>6121</v>
      </c>
      <c r="E110" s="457" t="s">
        <v>207</v>
      </c>
      <c r="F110" s="451" t="s">
        <v>198</v>
      </c>
      <c r="G110" s="472">
        <v>0</v>
      </c>
      <c r="H110" s="477">
        <v>0</v>
      </c>
      <c r="I110" s="521">
        <v>5000</v>
      </c>
      <c r="J110" s="477"/>
      <c r="K110" s="500">
        <v>5000</v>
      </c>
    </row>
    <row r="111" spans="1:11" ht="12.75" hidden="1">
      <c r="A111" s="458"/>
      <c r="B111" s="475">
        <v>0</v>
      </c>
      <c r="C111" s="448" t="s">
        <v>240</v>
      </c>
      <c r="D111" s="449">
        <v>6122</v>
      </c>
      <c r="E111" s="457" t="s">
        <v>206</v>
      </c>
      <c r="F111" s="451" t="s">
        <v>233</v>
      </c>
      <c r="G111" s="472">
        <v>0</v>
      </c>
      <c r="H111" s="477">
        <v>0</v>
      </c>
      <c r="I111" s="521">
        <v>210</v>
      </c>
      <c r="J111" s="477"/>
      <c r="K111" s="500">
        <v>210</v>
      </c>
    </row>
    <row r="112" spans="1:11" ht="12.75" hidden="1">
      <c r="A112" s="458"/>
      <c r="B112" s="475">
        <v>0</v>
      </c>
      <c r="C112" s="448" t="s">
        <v>240</v>
      </c>
      <c r="D112" s="449">
        <v>6122</v>
      </c>
      <c r="E112" s="457" t="s">
        <v>207</v>
      </c>
      <c r="F112" s="451" t="s">
        <v>233</v>
      </c>
      <c r="G112" s="472">
        <v>0</v>
      </c>
      <c r="H112" s="477">
        <v>0</v>
      </c>
      <c r="I112" s="521">
        <v>792</v>
      </c>
      <c r="J112" s="477"/>
      <c r="K112" s="500">
        <v>792</v>
      </c>
    </row>
    <row r="113" spans="1:11" ht="45">
      <c r="A113" s="462" t="s">
        <v>7</v>
      </c>
      <c r="B113" s="470" t="s">
        <v>241</v>
      </c>
      <c r="C113" s="464" t="s">
        <v>8</v>
      </c>
      <c r="D113" s="464" t="s">
        <v>8</v>
      </c>
      <c r="E113" s="465" t="s">
        <v>8</v>
      </c>
      <c r="F113" s="466" t="s">
        <v>242</v>
      </c>
      <c r="G113" s="447">
        <f>SUM(G114:G124)</f>
        <v>0</v>
      </c>
      <c r="H113" s="447">
        <f>SUM(H114:H124)</f>
        <v>0</v>
      </c>
      <c r="I113" s="518">
        <f>SUM(I114:I124)</f>
        <v>2283</v>
      </c>
      <c r="J113" s="447">
        <f>SUM(J114:J124)</f>
        <v>0</v>
      </c>
      <c r="K113" s="496">
        <f>SUM(K114:K124)</f>
        <v>2283</v>
      </c>
    </row>
    <row r="114" spans="1:11" ht="12.75" hidden="1">
      <c r="A114" s="462"/>
      <c r="B114" s="478">
        <v>0</v>
      </c>
      <c r="C114" s="448" t="s">
        <v>230</v>
      </c>
      <c r="D114" s="449">
        <v>5163</v>
      </c>
      <c r="E114" s="450">
        <v>38100000</v>
      </c>
      <c r="F114" s="451" t="s">
        <v>208</v>
      </c>
      <c r="G114" s="468">
        <v>0</v>
      </c>
      <c r="H114" s="453">
        <v>0</v>
      </c>
      <c r="I114" s="521">
        <v>2</v>
      </c>
      <c r="J114" s="453"/>
      <c r="K114" s="499">
        <v>2</v>
      </c>
    </row>
    <row r="115" spans="1:11" ht="12.75" hidden="1">
      <c r="A115" s="462"/>
      <c r="B115" s="478">
        <v>0</v>
      </c>
      <c r="C115" s="448" t="s">
        <v>230</v>
      </c>
      <c r="D115" s="449">
        <v>5163</v>
      </c>
      <c r="E115" s="450">
        <v>38585005</v>
      </c>
      <c r="F115" s="451" t="s">
        <v>208</v>
      </c>
      <c r="G115" s="468">
        <v>0</v>
      </c>
      <c r="H115" s="453">
        <v>0</v>
      </c>
      <c r="I115" s="521">
        <v>2</v>
      </c>
      <c r="J115" s="453"/>
      <c r="K115" s="499">
        <v>2</v>
      </c>
    </row>
    <row r="116" spans="1:11" ht="12.75" hidden="1">
      <c r="A116" s="462"/>
      <c r="B116" s="478">
        <v>0</v>
      </c>
      <c r="C116" s="448" t="s">
        <v>236</v>
      </c>
      <c r="D116" s="449">
        <v>5137</v>
      </c>
      <c r="E116" s="450">
        <v>38100000</v>
      </c>
      <c r="F116" s="451" t="s">
        <v>103</v>
      </c>
      <c r="G116" s="472">
        <v>0</v>
      </c>
      <c r="H116" s="453">
        <v>0</v>
      </c>
      <c r="I116" s="521">
        <v>10</v>
      </c>
      <c r="J116" s="453"/>
      <c r="K116" s="499">
        <v>10</v>
      </c>
    </row>
    <row r="117" spans="1:11" ht="12.75" hidden="1">
      <c r="A117" s="462"/>
      <c r="B117" s="478">
        <v>0</v>
      </c>
      <c r="C117" s="448" t="s">
        <v>236</v>
      </c>
      <c r="D117" s="449">
        <v>5137</v>
      </c>
      <c r="E117" s="450">
        <v>38585005</v>
      </c>
      <c r="F117" s="451" t="s">
        <v>103</v>
      </c>
      <c r="G117" s="472">
        <v>0</v>
      </c>
      <c r="H117" s="453">
        <v>0</v>
      </c>
      <c r="I117" s="521">
        <v>12</v>
      </c>
      <c r="J117" s="453"/>
      <c r="K117" s="499">
        <v>12</v>
      </c>
    </row>
    <row r="118" spans="1:11" ht="12.75" hidden="1">
      <c r="A118" s="462"/>
      <c r="B118" s="478">
        <v>0</v>
      </c>
      <c r="C118" s="448" t="s">
        <v>236</v>
      </c>
      <c r="D118" s="449">
        <v>5139</v>
      </c>
      <c r="E118" s="450">
        <v>38100000</v>
      </c>
      <c r="F118" s="451" t="s">
        <v>210</v>
      </c>
      <c r="G118" s="472">
        <v>0</v>
      </c>
      <c r="H118" s="453"/>
      <c r="I118" s="521">
        <v>5</v>
      </c>
      <c r="J118" s="453"/>
      <c r="K118" s="499">
        <v>5</v>
      </c>
    </row>
    <row r="119" spans="1:11" ht="12.75" hidden="1">
      <c r="A119" s="462"/>
      <c r="B119" s="478">
        <v>0</v>
      </c>
      <c r="C119" s="448" t="s">
        <v>236</v>
      </c>
      <c r="D119" s="449">
        <v>5139</v>
      </c>
      <c r="E119" s="450">
        <v>38585005</v>
      </c>
      <c r="F119" s="451" t="s">
        <v>210</v>
      </c>
      <c r="G119" s="472">
        <v>0</v>
      </c>
      <c r="H119" s="453"/>
      <c r="I119" s="521">
        <v>7</v>
      </c>
      <c r="J119" s="453"/>
      <c r="K119" s="499">
        <v>7</v>
      </c>
    </row>
    <row r="120" spans="1:11" ht="12.75" hidden="1">
      <c r="A120" s="462"/>
      <c r="B120" s="478">
        <v>0</v>
      </c>
      <c r="C120" s="448" t="s">
        <v>236</v>
      </c>
      <c r="D120" s="449">
        <v>6121</v>
      </c>
      <c r="E120" s="457" t="s">
        <v>195</v>
      </c>
      <c r="F120" s="451" t="s">
        <v>198</v>
      </c>
      <c r="G120" s="472">
        <v>0</v>
      </c>
      <c r="H120" s="453">
        <v>0</v>
      </c>
      <c r="I120" s="521">
        <v>114.6</v>
      </c>
      <c r="J120" s="453"/>
      <c r="K120" s="499">
        <v>114.6</v>
      </c>
    </row>
    <row r="121" spans="1:11" ht="12.75" hidden="1">
      <c r="A121" s="458"/>
      <c r="B121" s="478">
        <v>0</v>
      </c>
      <c r="C121" s="448" t="s">
        <v>236</v>
      </c>
      <c r="D121" s="449">
        <v>6121</v>
      </c>
      <c r="E121" s="457" t="s">
        <v>206</v>
      </c>
      <c r="F121" s="451" t="s">
        <v>198</v>
      </c>
      <c r="G121" s="472">
        <v>0</v>
      </c>
      <c r="H121" s="453">
        <v>0</v>
      </c>
      <c r="I121" s="521">
        <v>241</v>
      </c>
      <c r="J121" s="453"/>
      <c r="K121" s="499">
        <v>241</v>
      </c>
    </row>
    <row r="122" spans="1:11" ht="12.75" hidden="1">
      <c r="A122" s="458"/>
      <c r="B122" s="478">
        <v>0</v>
      </c>
      <c r="C122" s="448" t="s">
        <v>236</v>
      </c>
      <c r="D122" s="449">
        <v>6121</v>
      </c>
      <c r="E122" s="457" t="s">
        <v>207</v>
      </c>
      <c r="F122" s="451" t="s">
        <v>198</v>
      </c>
      <c r="G122" s="472">
        <v>0</v>
      </c>
      <c r="H122" s="453">
        <v>0</v>
      </c>
      <c r="I122" s="521">
        <v>1379.4</v>
      </c>
      <c r="J122" s="453"/>
      <c r="K122" s="499">
        <v>1379.4</v>
      </c>
    </row>
    <row r="123" spans="1:11" ht="12.75" hidden="1">
      <c r="A123" s="458"/>
      <c r="B123" s="478">
        <v>0</v>
      </c>
      <c r="C123" s="448" t="s">
        <v>236</v>
      </c>
      <c r="D123" s="449">
        <v>6122</v>
      </c>
      <c r="E123" s="457" t="s">
        <v>206</v>
      </c>
      <c r="F123" s="451" t="s">
        <v>233</v>
      </c>
      <c r="G123" s="472">
        <v>0</v>
      </c>
      <c r="H123" s="453">
        <v>0</v>
      </c>
      <c r="I123" s="521">
        <v>60</v>
      </c>
      <c r="J123" s="453"/>
      <c r="K123" s="499">
        <v>60</v>
      </c>
    </row>
    <row r="124" spans="1:11" ht="12.75" hidden="1">
      <c r="A124" s="458"/>
      <c r="B124" s="478">
        <v>0</v>
      </c>
      <c r="C124" s="448" t="s">
        <v>236</v>
      </c>
      <c r="D124" s="449">
        <v>6122</v>
      </c>
      <c r="E124" s="457" t="s">
        <v>207</v>
      </c>
      <c r="F124" s="451" t="s">
        <v>233</v>
      </c>
      <c r="G124" s="472">
        <v>0</v>
      </c>
      <c r="H124" s="453">
        <v>0</v>
      </c>
      <c r="I124" s="521">
        <v>450</v>
      </c>
      <c r="J124" s="453"/>
      <c r="K124" s="499">
        <v>450</v>
      </c>
    </row>
    <row r="125" spans="1:11" ht="22.5">
      <c r="A125" s="462" t="s">
        <v>7</v>
      </c>
      <c r="B125" s="470" t="s">
        <v>243</v>
      </c>
      <c r="C125" s="464" t="s">
        <v>8</v>
      </c>
      <c r="D125" s="464" t="s">
        <v>8</v>
      </c>
      <c r="E125" s="465" t="s">
        <v>8</v>
      </c>
      <c r="F125" s="466" t="s">
        <v>244</v>
      </c>
      <c r="G125" s="447">
        <f>SUM(G126:G135)</f>
        <v>0</v>
      </c>
      <c r="H125" s="447">
        <f>SUM(H126:H135)</f>
        <v>0</v>
      </c>
      <c r="I125" s="518">
        <f>SUM(I126:I136)</f>
        <v>2021</v>
      </c>
      <c r="J125" s="447">
        <f>SUM(J126:J136)</f>
        <v>0</v>
      </c>
      <c r="K125" s="496">
        <f>SUM(K126:K136)</f>
        <v>2021</v>
      </c>
    </row>
    <row r="126" spans="1:11" ht="12.75" hidden="1">
      <c r="A126" s="462"/>
      <c r="B126" s="479" t="s">
        <v>243</v>
      </c>
      <c r="C126" s="448" t="s">
        <v>230</v>
      </c>
      <c r="D126" s="449">
        <v>5163</v>
      </c>
      <c r="E126" s="450">
        <v>38100000</v>
      </c>
      <c r="F126" s="451" t="s">
        <v>208</v>
      </c>
      <c r="G126" s="468">
        <v>0</v>
      </c>
      <c r="H126" s="453">
        <v>0</v>
      </c>
      <c r="I126" s="521">
        <v>2</v>
      </c>
      <c r="J126" s="453"/>
      <c r="K126" s="499">
        <v>2</v>
      </c>
    </row>
    <row r="127" spans="1:11" ht="12.75" hidden="1">
      <c r="A127" s="480"/>
      <c r="B127" s="479" t="s">
        <v>243</v>
      </c>
      <c r="C127" s="448" t="s">
        <v>230</v>
      </c>
      <c r="D127" s="449">
        <v>5163</v>
      </c>
      <c r="E127" s="450">
        <v>38585005</v>
      </c>
      <c r="F127" s="451" t="s">
        <v>208</v>
      </c>
      <c r="G127" s="472">
        <v>0</v>
      </c>
      <c r="H127" s="469">
        <v>0</v>
      </c>
      <c r="I127" s="520">
        <v>2</v>
      </c>
      <c r="J127" s="469"/>
      <c r="K127" s="498">
        <v>2</v>
      </c>
    </row>
    <row r="128" spans="1:11" ht="12.75" hidden="1">
      <c r="A128" s="480"/>
      <c r="B128" s="479" t="s">
        <v>243</v>
      </c>
      <c r="C128" s="448" t="s">
        <v>236</v>
      </c>
      <c r="D128" s="449">
        <v>5137</v>
      </c>
      <c r="E128" s="450">
        <v>38100000</v>
      </c>
      <c r="F128" s="451" t="s">
        <v>103</v>
      </c>
      <c r="G128" s="472">
        <v>0</v>
      </c>
      <c r="H128" s="469">
        <v>0</v>
      </c>
      <c r="I128" s="520">
        <v>30</v>
      </c>
      <c r="J128" s="469"/>
      <c r="K128" s="498">
        <v>30</v>
      </c>
    </row>
    <row r="129" spans="1:11" ht="12.75" hidden="1">
      <c r="A129" s="480"/>
      <c r="B129" s="479" t="s">
        <v>243</v>
      </c>
      <c r="C129" s="481" t="s">
        <v>236</v>
      </c>
      <c r="D129" s="449">
        <v>5137</v>
      </c>
      <c r="E129" s="450">
        <v>38585005</v>
      </c>
      <c r="F129" s="451" t="s">
        <v>103</v>
      </c>
      <c r="G129" s="472">
        <v>0</v>
      </c>
      <c r="H129" s="469">
        <v>0</v>
      </c>
      <c r="I129" s="520">
        <v>80</v>
      </c>
      <c r="J129" s="469"/>
      <c r="K129" s="498">
        <v>80</v>
      </c>
    </row>
    <row r="130" spans="1:11" ht="12.75" hidden="1">
      <c r="A130" s="480"/>
      <c r="B130" s="479" t="s">
        <v>243</v>
      </c>
      <c r="C130" s="481" t="s">
        <v>236</v>
      </c>
      <c r="D130" s="449">
        <v>5139</v>
      </c>
      <c r="E130" s="450">
        <v>38100000</v>
      </c>
      <c r="F130" s="451" t="s">
        <v>245</v>
      </c>
      <c r="G130" s="472">
        <v>0</v>
      </c>
      <c r="H130" s="469">
        <v>0</v>
      </c>
      <c r="I130" s="520">
        <v>27</v>
      </c>
      <c r="J130" s="469"/>
      <c r="K130" s="498">
        <v>27</v>
      </c>
    </row>
    <row r="131" spans="1:11" ht="12.75" hidden="1">
      <c r="A131" s="480"/>
      <c r="B131" s="479" t="s">
        <v>243</v>
      </c>
      <c r="C131" s="481" t="s">
        <v>236</v>
      </c>
      <c r="D131" s="449">
        <v>5139</v>
      </c>
      <c r="E131" s="450">
        <v>38585005</v>
      </c>
      <c r="F131" s="451" t="s">
        <v>245</v>
      </c>
      <c r="G131" s="472">
        <v>0</v>
      </c>
      <c r="H131" s="469">
        <v>0</v>
      </c>
      <c r="I131" s="520">
        <v>145</v>
      </c>
      <c r="J131" s="469"/>
      <c r="K131" s="498">
        <v>145</v>
      </c>
    </row>
    <row r="132" spans="1:11" ht="12.75" hidden="1">
      <c r="A132" s="480"/>
      <c r="B132" s="479" t="s">
        <v>243</v>
      </c>
      <c r="C132" s="481" t="s">
        <v>236</v>
      </c>
      <c r="D132" s="449">
        <v>5169</v>
      </c>
      <c r="E132" s="450">
        <v>38100000</v>
      </c>
      <c r="F132" s="451" t="s">
        <v>16</v>
      </c>
      <c r="G132" s="472">
        <v>0</v>
      </c>
      <c r="H132" s="469">
        <v>0</v>
      </c>
      <c r="I132" s="520">
        <v>20</v>
      </c>
      <c r="J132" s="469"/>
      <c r="K132" s="498">
        <v>20</v>
      </c>
    </row>
    <row r="133" spans="1:11" ht="12.75" hidden="1">
      <c r="A133" s="480"/>
      <c r="B133" s="479" t="s">
        <v>243</v>
      </c>
      <c r="C133" s="481" t="s">
        <v>236</v>
      </c>
      <c r="D133" s="449">
        <v>5169</v>
      </c>
      <c r="E133" s="450">
        <v>38585005</v>
      </c>
      <c r="F133" s="451" t="s">
        <v>16</v>
      </c>
      <c r="G133" s="472">
        <v>0</v>
      </c>
      <c r="H133" s="469">
        <v>0</v>
      </c>
      <c r="I133" s="520">
        <v>60</v>
      </c>
      <c r="J133" s="469"/>
      <c r="K133" s="498">
        <v>60</v>
      </c>
    </row>
    <row r="134" spans="1:11" ht="12.75" hidden="1">
      <c r="A134" s="458"/>
      <c r="B134" s="479" t="s">
        <v>243</v>
      </c>
      <c r="C134" s="448" t="s">
        <v>236</v>
      </c>
      <c r="D134" s="449">
        <v>6121</v>
      </c>
      <c r="E134" s="457" t="s">
        <v>206</v>
      </c>
      <c r="F134" s="451" t="s">
        <v>198</v>
      </c>
      <c r="G134" s="472">
        <v>0</v>
      </c>
      <c r="H134" s="469">
        <v>0</v>
      </c>
      <c r="I134" s="520">
        <v>231</v>
      </c>
      <c r="J134" s="469"/>
      <c r="K134" s="498">
        <v>231</v>
      </c>
    </row>
    <row r="135" spans="1:11" ht="12.75" hidden="1">
      <c r="A135" s="458"/>
      <c r="B135" s="479" t="s">
        <v>243</v>
      </c>
      <c r="C135" s="448" t="s">
        <v>236</v>
      </c>
      <c r="D135" s="449">
        <v>6121</v>
      </c>
      <c r="E135" s="457" t="s">
        <v>207</v>
      </c>
      <c r="F135" s="451" t="s">
        <v>198</v>
      </c>
      <c r="G135" s="472">
        <v>0</v>
      </c>
      <c r="H135" s="469">
        <v>0</v>
      </c>
      <c r="I135" s="520">
        <v>1297</v>
      </c>
      <c r="J135" s="469"/>
      <c r="K135" s="498">
        <v>1297</v>
      </c>
    </row>
    <row r="136" spans="1:11" ht="12.75" hidden="1">
      <c r="A136" s="458"/>
      <c r="B136" s="479" t="s">
        <v>243</v>
      </c>
      <c r="C136" s="448" t="s">
        <v>236</v>
      </c>
      <c r="D136" s="449">
        <v>6121</v>
      </c>
      <c r="E136" s="457" t="s">
        <v>195</v>
      </c>
      <c r="F136" s="451" t="s">
        <v>198</v>
      </c>
      <c r="G136" s="472">
        <v>0</v>
      </c>
      <c r="H136" s="469">
        <v>0</v>
      </c>
      <c r="I136" s="520">
        <v>127</v>
      </c>
      <c r="J136" s="469"/>
      <c r="K136" s="498">
        <v>127</v>
      </c>
    </row>
    <row r="137" spans="1:11" ht="22.5">
      <c r="A137" s="462" t="s">
        <v>7</v>
      </c>
      <c r="B137" s="470" t="s">
        <v>246</v>
      </c>
      <c r="C137" s="464" t="s">
        <v>8</v>
      </c>
      <c r="D137" s="464" t="s">
        <v>8</v>
      </c>
      <c r="E137" s="465" t="s">
        <v>8</v>
      </c>
      <c r="F137" s="466" t="s">
        <v>247</v>
      </c>
      <c r="G137" s="447">
        <f>SUM(G138:G150)</f>
        <v>0</v>
      </c>
      <c r="H137" s="447">
        <f>SUM(H138:H150)</f>
        <v>0</v>
      </c>
      <c r="I137" s="518">
        <f>SUM(I138:I150)</f>
        <v>2430</v>
      </c>
      <c r="J137" s="447">
        <f>SUM(J138:J150)</f>
        <v>0</v>
      </c>
      <c r="K137" s="496">
        <f>SUM(K138:K150)</f>
        <v>2430</v>
      </c>
    </row>
    <row r="138" spans="1:11" ht="12.75" hidden="1">
      <c r="A138" s="462"/>
      <c r="B138" s="479" t="s">
        <v>246</v>
      </c>
      <c r="C138" s="448" t="s">
        <v>230</v>
      </c>
      <c r="D138" s="449">
        <v>5163</v>
      </c>
      <c r="E138" s="450">
        <v>38100000</v>
      </c>
      <c r="F138" s="451" t="s">
        <v>208</v>
      </c>
      <c r="G138" s="468">
        <v>0</v>
      </c>
      <c r="H138" s="453">
        <v>0</v>
      </c>
      <c r="I138" s="521">
        <v>2</v>
      </c>
      <c r="J138" s="453"/>
      <c r="K138" s="499">
        <v>2</v>
      </c>
    </row>
    <row r="139" spans="1:11" ht="12.75" hidden="1">
      <c r="A139" s="462"/>
      <c r="B139" s="479" t="s">
        <v>246</v>
      </c>
      <c r="C139" s="448" t="s">
        <v>230</v>
      </c>
      <c r="D139" s="449">
        <v>5163</v>
      </c>
      <c r="E139" s="450">
        <v>38585005</v>
      </c>
      <c r="F139" s="451" t="s">
        <v>208</v>
      </c>
      <c r="G139" s="468">
        <v>0</v>
      </c>
      <c r="H139" s="453">
        <v>0</v>
      </c>
      <c r="I139" s="521">
        <v>2</v>
      </c>
      <c r="J139" s="453"/>
      <c r="K139" s="499">
        <v>2</v>
      </c>
    </row>
    <row r="140" spans="1:11" ht="12.75" hidden="1">
      <c r="A140" s="462"/>
      <c r="B140" s="479" t="s">
        <v>246</v>
      </c>
      <c r="C140" s="448" t="s">
        <v>240</v>
      </c>
      <c r="D140" s="449">
        <v>5137</v>
      </c>
      <c r="E140" s="450">
        <v>38100000</v>
      </c>
      <c r="F140" s="451" t="s">
        <v>103</v>
      </c>
      <c r="G140" s="468">
        <v>0</v>
      </c>
      <c r="H140" s="453">
        <v>0</v>
      </c>
      <c r="I140" s="521">
        <v>30</v>
      </c>
      <c r="J140" s="453"/>
      <c r="K140" s="499">
        <v>30</v>
      </c>
    </row>
    <row r="141" spans="1:11" ht="12.75" hidden="1">
      <c r="A141" s="462"/>
      <c r="B141" s="479" t="s">
        <v>246</v>
      </c>
      <c r="C141" s="448" t="s">
        <v>240</v>
      </c>
      <c r="D141" s="449">
        <v>5137</v>
      </c>
      <c r="E141" s="450">
        <v>38585005</v>
      </c>
      <c r="F141" s="451" t="s">
        <v>103</v>
      </c>
      <c r="G141" s="468">
        <v>0</v>
      </c>
      <c r="H141" s="453">
        <v>0</v>
      </c>
      <c r="I141" s="521">
        <v>154</v>
      </c>
      <c r="J141" s="453"/>
      <c r="K141" s="499">
        <v>154</v>
      </c>
    </row>
    <row r="142" spans="1:11" ht="12.75" hidden="1">
      <c r="A142" s="462"/>
      <c r="B142" s="479" t="s">
        <v>246</v>
      </c>
      <c r="C142" s="448" t="s">
        <v>240</v>
      </c>
      <c r="D142" s="449">
        <v>5139</v>
      </c>
      <c r="E142" s="450">
        <v>38100000</v>
      </c>
      <c r="F142" s="451" t="s">
        <v>210</v>
      </c>
      <c r="G142" s="468">
        <v>0</v>
      </c>
      <c r="H142" s="453">
        <v>0</v>
      </c>
      <c r="I142" s="521">
        <v>6</v>
      </c>
      <c r="J142" s="453"/>
      <c r="K142" s="499">
        <v>6</v>
      </c>
    </row>
    <row r="143" spans="1:11" ht="12.75" hidden="1">
      <c r="A143" s="462"/>
      <c r="B143" s="479" t="s">
        <v>246</v>
      </c>
      <c r="C143" s="448" t="s">
        <v>240</v>
      </c>
      <c r="D143" s="449">
        <v>5139</v>
      </c>
      <c r="E143" s="450">
        <v>38585005</v>
      </c>
      <c r="F143" s="451" t="s">
        <v>210</v>
      </c>
      <c r="G143" s="468">
        <v>0</v>
      </c>
      <c r="H143" s="453">
        <v>0</v>
      </c>
      <c r="I143" s="521">
        <v>35</v>
      </c>
      <c r="J143" s="453"/>
      <c r="K143" s="499">
        <v>35</v>
      </c>
    </row>
    <row r="144" spans="1:11" ht="12.75" hidden="1">
      <c r="A144" s="480"/>
      <c r="B144" s="479" t="s">
        <v>246</v>
      </c>
      <c r="C144" s="448" t="s">
        <v>240</v>
      </c>
      <c r="D144" s="449">
        <v>5169</v>
      </c>
      <c r="E144" s="450">
        <v>38100000</v>
      </c>
      <c r="F144" s="451" t="s">
        <v>16</v>
      </c>
      <c r="G144" s="472">
        <v>0</v>
      </c>
      <c r="H144" s="453">
        <v>0</v>
      </c>
      <c r="I144" s="520">
        <v>6</v>
      </c>
      <c r="J144" s="453"/>
      <c r="K144" s="498">
        <v>6</v>
      </c>
    </row>
    <row r="145" spans="1:11" ht="12.75" hidden="1">
      <c r="A145" s="480"/>
      <c r="B145" s="479" t="s">
        <v>246</v>
      </c>
      <c r="C145" s="448" t="s">
        <v>240</v>
      </c>
      <c r="D145" s="449">
        <v>5169</v>
      </c>
      <c r="E145" s="450">
        <v>38585005</v>
      </c>
      <c r="F145" s="451" t="s">
        <v>16</v>
      </c>
      <c r="G145" s="472">
        <v>0</v>
      </c>
      <c r="H145" s="453">
        <v>0</v>
      </c>
      <c r="I145" s="520">
        <v>34</v>
      </c>
      <c r="J145" s="453"/>
      <c r="K145" s="498">
        <v>34</v>
      </c>
    </row>
    <row r="146" spans="1:11" ht="12.75" hidden="1">
      <c r="A146" s="480"/>
      <c r="B146" s="479" t="s">
        <v>246</v>
      </c>
      <c r="C146" s="448" t="s">
        <v>240</v>
      </c>
      <c r="D146" s="449">
        <v>6121</v>
      </c>
      <c r="E146" s="457" t="s">
        <v>195</v>
      </c>
      <c r="F146" s="451" t="s">
        <v>198</v>
      </c>
      <c r="G146" s="472">
        <v>0</v>
      </c>
      <c r="H146" s="453">
        <v>0</v>
      </c>
      <c r="I146" s="520">
        <v>5</v>
      </c>
      <c r="J146" s="453"/>
      <c r="K146" s="498">
        <v>5</v>
      </c>
    </row>
    <row r="147" spans="1:11" ht="12.75" hidden="1">
      <c r="A147" s="458"/>
      <c r="B147" s="479" t="s">
        <v>246</v>
      </c>
      <c r="C147" s="448" t="s">
        <v>240</v>
      </c>
      <c r="D147" s="449">
        <v>6121</v>
      </c>
      <c r="E147" s="457" t="s">
        <v>206</v>
      </c>
      <c r="F147" s="451" t="s">
        <v>198</v>
      </c>
      <c r="G147" s="472">
        <v>0</v>
      </c>
      <c r="H147" s="453">
        <v>0</v>
      </c>
      <c r="I147" s="520">
        <v>300</v>
      </c>
      <c r="J147" s="453"/>
      <c r="K147" s="498">
        <v>300</v>
      </c>
    </row>
    <row r="148" spans="1:11" ht="12.75" hidden="1">
      <c r="A148" s="458"/>
      <c r="B148" s="479" t="s">
        <v>246</v>
      </c>
      <c r="C148" s="448" t="s">
        <v>240</v>
      </c>
      <c r="D148" s="449">
        <v>6121</v>
      </c>
      <c r="E148" s="457" t="s">
        <v>207</v>
      </c>
      <c r="F148" s="451" t="s">
        <v>198</v>
      </c>
      <c r="G148" s="472">
        <v>0</v>
      </c>
      <c r="H148" s="453">
        <v>0</v>
      </c>
      <c r="I148" s="520">
        <v>1430</v>
      </c>
      <c r="J148" s="453"/>
      <c r="K148" s="498">
        <v>1430</v>
      </c>
    </row>
    <row r="149" spans="1:11" ht="12.75" hidden="1">
      <c r="A149" s="458"/>
      <c r="B149" s="479" t="s">
        <v>246</v>
      </c>
      <c r="C149" s="448" t="s">
        <v>240</v>
      </c>
      <c r="D149" s="449">
        <v>6122</v>
      </c>
      <c r="E149" s="457" t="s">
        <v>206</v>
      </c>
      <c r="F149" s="451" t="s">
        <v>233</v>
      </c>
      <c r="G149" s="472">
        <v>0</v>
      </c>
      <c r="H149" s="453">
        <v>0</v>
      </c>
      <c r="I149" s="520">
        <v>144</v>
      </c>
      <c r="J149" s="453"/>
      <c r="K149" s="498">
        <v>144</v>
      </c>
    </row>
    <row r="150" spans="1:11" ht="12.75" hidden="1">
      <c r="A150" s="458"/>
      <c r="B150" s="479" t="s">
        <v>246</v>
      </c>
      <c r="C150" s="448" t="s">
        <v>240</v>
      </c>
      <c r="D150" s="449">
        <v>6122</v>
      </c>
      <c r="E150" s="457" t="s">
        <v>207</v>
      </c>
      <c r="F150" s="451" t="s">
        <v>233</v>
      </c>
      <c r="G150" s="472">
        <v>0</v>
      </c>
      <c r="H150" s="453">
        <v>0</v>
      </c>
      <c r="I150" s="520">
        <v>282</v>
      </c>
      <c r="J150" s="453"/>
      <c r="K150" s="498">
        <v>282</v>
      </c>
    </row>
    <row r="151" spans="1:11" ht="22.5">
      <c r="A151" s="462" t="s">
        <v>7</v>
      </c>
      <c r="B151" s="470" t="s">
        <v>248</v>
      </c>
      <c r="C151" s="464" t="s">
        <v>8</v>
      </c>
      <c r="D151" s="464" t="s">
        <v>8</v>
      </c>
      <c r="E151" s="465" t="s">
        <v>8</v>
      </c>
      <c r="F151" s="466" t="s">
        <v>249</v>
      </c>
      <c r="G151" s="447">
        <f>SUM(G152:G165)</f>
        <v>0</v>
      </c>
      <c r="H151" s="447">
        <f>SUM(H152:H165)</f>
        <v>0</v>
      </c>
      <c r="I151" s="518">
        <f>SUM(I152:I165)</f>
        <v>2681.1</v>
      </c>
      <c r="J151" s="447">
        <f>SUM(J152:J165)</f>
        <v>0</v>
      </c>
      <c r="K151" s="496">
        <f>SUM(K152:K165)</f>
        <v>2681.1</v>
      </c>
    </row>
    <row r="152" spans="1:11" ht="12.75" hidden="1">
      <c r="A152" s="462"/>
      <c r="B152" s="479" t="s">
        <v>248</v>
      </c>
      <c r="C152" s="448" t="s">
        <v>230</v>
      </c>
      <c r="D152" s="449">
        <v>5163</v>
      </c>
      <c r="E152" s="450">
        <v>38100000</v>
      </c>
      <c r="F152" s="451" t="s">
        <v>208</v>
      </c>
      <c r="G152" s="468">
        <v>0</v>
      </c>
      <c r="H152" s="453">
        <v>0</v>
      </c>
      <c r="I152" s="521">
        <v>2</v>
      </c>
      <c r="J152" s="453"/>
      <c r="K152" s="499">
        <v>2</v>
      </c>
    </row>
    <row r="153" spans="1:11" ht="12.75" hidden="1">
      <c r="A153" s="462"/>
      <c r="B153" s="479" t="s">
        <v>248</v>
      </c>
      <c r="C153" s="448" t="s">
        <v>230</v>
      </c>
      <c r="D153" s="449">
        <v>5163</v>
      </c>
      <c r="E153" s="450">
        <v>38585005</v>
      </c>
      <c r="F153" s="451" t="s">
        <v>208</v>
      </c>
      <c r="G153" s="468">
        <v>0</v>
      </c>
      <c r="H153" s="453">
        <v>0</v>
      </c>
      <c r="I153" s="521">
        <v>2</v>
      </c>
      <c r="J153" s="453"/>
      <c r="K153" s="499">
        <v>2</v>
      </c>
    </row>
    <row r="154" spans="1:11" ht="12.75" hidden="1">
      <c r="A154" s="462"/>
      <c r="B154" s="479" t="s">
        <v>248</v>
      </c>
      <c r="C154" s="448" t="s">
        <v>250</v>
      </c>
      <c r="D154" s="449">
        <v>5137</v>
      </c>
      <c r="E154" s="450">
        <v>38100000</v>
      </c>
      <c r="F154" s="451" t="s">
        <v>103</v>
      </c>
      <c r="G154" s="468">
        <v>0</v>
      </c>
      <c r="H154" s="453">
        <v>0</v>
      </c>
      <c r="I154" s="521">
        <v>112</v>
      </c>
      <c r="J154" s="453"/>
      <c r="K154" s="499">
        <v>112</v>
      </c>
    </row>
    <row r="155" spans="1:11" ht="12.75" hidden="1">
      <c r="A155" s="480"/>
      <c r="B155" s="479" t="s">
        <v>248</v>
      </c>
      <c r="C155" s="448" t="s">
        <v>250</v>
      </c>
      <c r="D155" s="449">
        <v>5137</v>
      </c>
      <c r="E155" s="450">
        <v>38585005</v>
      </c>
      <c r="F155" s="451" t="s">
        <v>103</v>
      </c>
      <c r="G155" s="472">
        <v>0</v>
      </c>
      <c r="H155" s="469">
        <v>0</v>
      </c>
      <c r="I155" s="520">
        <v>512</v>
      </c>
      <c r="J155" s="469"/>
      <c r="K155" s="498">
        <v>512</v>
      </c>
    </row>
    <row r="156" spans="1:11" ht="12.75" hidden="1">
      <c r="A156" s="480"/>
      <c r="B156" s="479" t="s">
        <v>248</v>
      </c>
      <c r="C156" s="448" t="s">
        <v>250</v>
      </c>
      <c r="D156" s="449">
        <v>5139</v>
      </c>
      <c r="E156" s="450">
        <v>38100000</v>
      </c>
      <c r="F156" s="451" t="s">
        <v>210</v>
      </c>
      <c r="G156" s="472">
        <v>0</v>
      </c>
      <c r="H156" s="469">
        <v>0</v>
      </c>
      <c r="I156" s="520">
        <v>55</v>
      </c>
      <c r="J156" s="469"/>
      <c r="K156" s="498">
        <v>55</v>
      </c>
    </row>
    <row r="157" spans="1:11" ht="12.75" hidden="1">
      <c r="A157" s="480"/>
      <c r="B157" s="479" t="s">
        <v>248</v>
      </c>
      <c r="C157" s="448" t="s">
        <v>250</v>
      </c>
      <c r="D157" s="449">
        <v>5139</v>
      </c>
      <c r="E157" s="450">
        <v>38100000</v>
      </c>
      <c r="F157" s="451" t="s">
        <v>210</v>
      </c>
      <c r="G157" s="472">
        <v>0</v>
      </c>
      <c r="H157" s="469">
        <v>0</v>
      </c>
      <c r="I157" s="520">
        <v>305</v>
      </c>
      <c r="J157" s="469"/>
      <c r="K157" s="498">
        <v>305</v>
      </c>
    </row>
    <row r="158" spans="1:11" ht="12.75" hidden="1">
      <c r="A158" s="480"/>
      <c r="B158" s="479" t="s">
        <v>248</v>
      </c>
      <c r="C158" s="448" t="s">
        <v>250</v>
      </c>
      <c r="D158" s="449">
        <v>5139</v>
      </c>
      <c r="E158" s="456" t="s">
        <v>195</v>
      </c>
      <c r="F158" s="451" t="s">
        <v>198</v>
      </c>
      <c r="G158" s="472">
        <v>0</v>
      </c>
      <c r="H158" s="469"/>
      <c r="I158" s="520">
        <v>70</v>
      </c>
      <c r="J158" s="469"/>
      <c r="K158" s="498">
        <v>70</v>
      </c>
    </row>
    <row r="159" spans="1:11" ht="12.75" hidden="1">
      <c r="A159" s="480"/>
      <c r="B159" s="479" t="s">
        <v>248</v>
      </c>
      <c r="C159" s="448" t="s">
        <v>250</v>
      </c>
      <c r="D159" s="449">
        <v>5172</v>
      </c>
      <c r="E159" s="456" t="s">
        <v>206</v>
      </c>
      <c r="F159" s="451" t="s">
        <v>114</v>
      </c>
      <c r="G159" s="472">
        <v>0</v>
      </c>
      <c r="H159" s="469"/>
      <c r="I159" s="520">
        <v>50</v>
      </c>
      <c r="J159" s="469"/>
      <c r="K159" s="498">
        <v>50</v>
      </c>
    </row>
    <row r="160" spans="1:11" ht="12.75" hidden="1">
      <c r="A160" s="480"/>
      <c r="B160" s="479" t="s">
        <v>248</v>
      </c>
      <c r="C160" s="448" t="s">
        <v>250</v>
      </c>
      <c r="D160" s="449">
        <v>5172</v>
      </c>
      <c r="E160" s="456" t="s">
        <v>209</v>
      </c>
      <c r="F160" s="451" t="s">
        <v>114</v>
      </c>
      <c r="G160" s="472">
        <v>0</v>
      </c>
      <c r="H160" s="469"/>
      <c r="I160" s="520">
        <v>100</v>
      </c>
      <c r="J160" s="469"/>
      <c r="K160" s="498">
        <v>100</v>
      </c>
    </row>
    <row r="161" spans="1:11" ht="12.75" hidden="1">
      <c r="A161" s="480"/>
      <c r="B161" s="479" t="s">
        <v>248</v>
      </c>
      <c r="C161" s="448" t="s">
        <v>250</v>
      </c>
      <c r="D161" s="449">
        <v>6121</v>
      </c>
      <c r="E161" s="457" t="s">
        <v>195</v>
      </c>
      <c r="F161" s="451" t="s">
        <v>198</v>
      </c>
      <c r="G161" s="472">
        <v>0</v>
      </c>
      <c r="H161" s="469">
        <v>0</v>
      </c>
      <c r="I161" s="520">
        <v>3</v>
      </c>
      <c r="J161" s="469"/>
      <c r="K161" s="498">
        <v>3</v>
      </c>
    </row>
    <row r="162" spans="1:11" ht="12.75" hidden="1">
      <c r="A162" s="458"/>
      <c r="B162" s="479" t="s">
        <v>248</v>
      </c>
      <c r="C162" s="448" t="s">
        <v>250</v>
      </c>
      <c r="D162" s="449">
        <v>6121</v>
      </c>
      <c r="E162" s="457" t="s">
        <v>206</v>
      </c>
      <c r="F162" s="451" t="s">
        <v>198</v>
      </c>
      <c r="G162" s="472">
        <v>0</v>
      </c>
      <c r="H162" s="469">
        <v>0</v>
      </c>
      <c r="I162" s="520">
        <v>150</v>
      </c>
      <c r="J162" s="469"/>
      <c r="K162" s="498">
        <v>150</v>
      </c>
    </row>
    <row r="163" spans="1:11" ht="12.75" hidden="1">
      <c r="A163" s="458"/>
      <c r="B163" s="479" t="s">
        <v>248</v>
      </c>
      <c r="C163" s="448" t="s">
        <v>250</v>
      </c>
      <c r="D163" s="449">
        <v>6121</v>
      </c>
      <c r="E163" s="457" t="s">
        <v>207</v>
      </c>
      <c r="F163" s="451" t="s">
        <v>198</v>
      </c>
      <c r="G163" s="472">
        <v>0</v>
      </c>
      <c r="H163" s="469">
        <v>0</v>
      </c>
      <c r="I163" s="520">
        <v>1200</v>
      </c>
      <c r="J163" s="469"/>
      <c r="K163" s="498">
        <v>1200</v>
      </c>
    </row>
    <row r="164" spans="1:11" ht="12.75" hidden="1">
      <c r="A164" s="458"/>
      <c r="B164" s="479" t="s">
        <v>248</v>
      </c>
      <c r="C164" s="448" t="s">
        <v>250</v>
      </c>
      <c r="D164" s="449">
        <v>6122</v>
      </c>
      <c r="E164" s="457" t="s">
        <v>206</v>
      </c>
      <c r="F164" s="451" t="s">
        <v>233</v>
      </c>
      <c r="G164" s="472">
        <v>0</v>
      </c>
      <c r="H164" s="469">
        <v>0</v>
      </c>
      <c r="I164" s="520">
        <v>18</v>
      </c>
      <c r="J164" s="469"/>
      <c r="K164" s="498">
        <v>18</v>
      </c>
    </row>
    <row r="165" spans="1:11" ht="12.75" hidden="1">
      <c r="A165" s="458"/>
      <c r="B165" s="479" t="s">
        <v>248</v>
      </c>
      <c r="C165" s="448" t="s">
        <v>250</v>
      </c>
      <c r="D165" s="449">
        <v>6122</v>
      </c>
      <c r="E165" s="457" t="s">
        <v>207</v>
      </c>
      <c r="F165" s="451" t="s">
        <v>233</v>
      </c>
      <c r="G165" s="472">
        <v>0</v>
      </c>
      <c r="H165" s="469">
        <v>0</v>
      </c>
      <c r="I165" s="520">
        <v>102.1</v>
      </c>
      <c r="J165" s="469"/>
      <c r="K165" s="498">
        <v>102.1</v>
      </c>
    </row>
    <row r="166" spans="1:11" ht="33.75">
      <c r="A166" s="462" t="s">
        <v>7</v>
      </c>
      <c r="B166" s="470" t="s">
        <v>251</v>
      </c>
      <c r="C166" s="464" t="s">
        <v>8</v>
      </c>
      <c r="D166" s="464" t="s">
        <v>8</v>
      </c>
      <c r="E166" s="465" t="s">
        <v>8</v>
      </c>
      <c r="F166" s="466" t="s">
        <v>252</v>
      </c>
      <c r="G166" s="447">
        <f>SUM(G167:G175)</f>
        <v>0</v>
      </c>
      <c r="H166" s="447">
        <f>SUM(H167:H175)</f>
        <v>0</v>
      </c>
      <c r="I166" s="518">
        <f>SUM(I167:I175)</f>
        <v>4891</v>
      </c>
      <c r="J166" s="447">
        <f>SUM(J167:J175)</f>
        <v>0</v>
      </c>
      <c r="K166" s="496">
        <f>SUM(K167:K175)</f>
        <v>4891</v>
      </c>
    </row>
    <row r="167" spans="1:11" ht="12.75" hidden="1">
      <c r="A167" s="462"/>
      <c r="B167" s="482">
        <v>0</v>
      </c>
      <c r="C167" s="448" t="s">
        <v>230</v>
      </c>
      <c r="D167" s="449">
        <v>5163</v>
      </c>
      <c r="E167" s="450">
        <v>38100000</v>
      </c>
      <c r="F167" s="451" t="s">
        <v>208</v>
      </c>
      <c r="G167" s="468">
        <v>0</v>
      </c>
      <c r="H167" s="453">
        <v>0</v>
      </c>
      <c r="I167" s="521">
        <v>2</v>
      </c>
      <c r="J167" s="453"/>
      <c r="K167" s="499">
        <v>2</v>
      </c>
    </row>
    <row r="168" spans="1:11" ht="12.75" hidden="1">
      <c r="A168" s="462"/>
      <c r="B168" s="482">
        <v>0</v>
      </c>
      <c r="C168" s="448" t="s">
        <v>230</v>
      </c>
      <c r="D168" s="449">
        <v>5163</v>
      </c>
      <c r="E168" s="450">
        <v>38585005</v>
      </c>
      <c r="F168" s="451" t="s">
        <v>208</v>
      </c>
      <c r="G168" s="468">
        <v>0</v>
      </c>
      <c r="H168" s="453">
        <v>0</v>
      </c>
      <c r="I168" s="521">
        <v>2</v>
      </c>
      <c r="J168" s="453"/>
      <c r="K168" s="499">
        <v>2</v>
      </c>
    </row>
    <row r="169" spans="1:11" ht="12.75" hidden="1">
      <c r="A169" s="462"/>
      <c r="B169" s="482">
        <v>0</v>
      </c>
      <c r="C169" s="448" t="s">
        <v>236</v>
      </c>
      <c r="D169" s="449">
        <v>5137</v>
      </c>
      <c r="E169" s="450">
        <v>38100000</v>
      </c>
      <c r="F169" s="451" t="s">
        <v>103</v>
      </c>
      <c r="G169" s="468">
        <v>0</v>
      </c>
      <c r="H169" s="453">
        <v>0</v>
      </c>
      <c r="I169" s="521">
        <v>17</v>
      </c>
      <c r="J169" s="453"/>
      <c r="K169" s="499">
        <v>17</v>
      </c>
    </row>
    <row r="170" spans="1:11" ht="12.75" hidden="1">
      <c r="A170" s="462"/>
      <c r="B170" s="482">
        <v>0</v>
      </c>
      <c r="C170" s="448" t="s">
        <v>236</v>
      </c>
      <c r="D170" s="449">
        <v>5137</v>
      </c>
      <c r="E170" s="450">
        <v>38585005</v>
      </c>
      <c r="F170" s="451" t="s">
        <v>103</v>
      </c>
      <c r="G170" s="468">
        <v>0</v>
      </c>
      <c r="H170" s="453">
        <v>0</v>
      </c>
      <c r="I170" s="521">
        <v>17</v>
      </c>
      <c r="J170" s="453"/>
      <c r="K170" s="499">
        <v>17</v>
      </c>
    </row>
    <row r="171" spans="1:11" ht="12.75" hidden="1">
      <c r="A171" s="480"/>
      <c r="B171" s="482">
        <v>0</v>
      </c>
      <c r="C171" s="448" t="s">
        <v>236</v>
      </c>
      <c r="D171" s="449">
        <v>6122</v>
      </c>
      <c r="E171" s="457" t="s">
        <v>206</v>
      </c>
      <c r="F171" s="451" t="s">
        <v>233</v>
      </c>
      <c r="G171" s="472">
        <v>0</v>
      </c>
      <c r="H171" s="469">
        <v>0</v>
      </c>
      <c r="I171" s="520">
        <v>380</v>
      </c>
      <c r="J171" s="469"/>
      <c r="K171" s="498">
        <v>380</v>
      </c>
    </row>
    <row r="172" spans="1:11" ht="12.75" hidden="1">
      <c r="A172" s="480"/>
      <c r="B172" s="482">
        <v>0</v>
      </c>
      <c r="C172" s="448" t="s">
        <v>236</v>
      </c>
      <c r="D172" s="449">
        <v>6122</v>
      </c>
      <c r="E172" s="457" t="s">
        <v>207</v>
      </c>
      <c r="F172" s="451" t="s">
        <v>233</v>
      </c>
      <c r="G172" s="472">
        <v>0</v>
      </c>
      <c r="H172" s="469">
        <v>0</v>
      </c>
      <c r="I172" s="520">
        <v>2120</v>
      </c>
      <c r="J172" s="469"/>
      <c r="K172" s="498">
        <v>2120</v>
      </c>
    </row>
    <row r="173" spans="1:11" ht="12.75" hidden="1">
      <c r="A173" s="480"/>
      <c r="B173" s="482">
        <v>0</v>
      </c>
      <c r="C173" s="448" t="s">
        <v>236</v>
      </c>
      <c r="D173" s="449">
        <v>6121</v>
      </c>
      <c r="E173" s="457" t="s">
        <v>195</v>
      </c>
      <c r="F173" s="451" t="s">
        <v>198</v>
      </c>
      <c r="G173" s="472">
        <v>0</v>
      </c>
      <c r="H173" s="469">
        <v>0</v>
      </c>
      <c r="I173" s="520">
        <v>11</v>
      </c>
      <c r="J173" s="469"/>
      <c r="K173" s="498">
        <v>11</v>
      </c>
    </row>
    <row r="174" spans="1:11" ht="12.75" hidden="1">
      <c r="A174" s="480"/>
      <c r="B174" s="482">
        <v>0</v>
      </c>
      <c r="C174" s="448" t="s">
        <v>236</v>
      </c>
      <c r="D174" s="449">
        <v>6121</v>
      </c>
      <c r="E174" s="457" t="s">
        <v>206</v>
      </c>
      <c r="F174" s="451" t="s">
        <v>198</v>
      </c>
      <c r="G174" s="472">
        <v>0</v>
      </c>
      <c r="H174" s="469">
        <v>0</v>
      </c>
      <c r="I174" s="520">
        <v>342</v>
      </c>
      <c r="J174" s="469"/>
      <c r="K174" s="498">
        <v>342</v>
      </c>
    </row>
    <row r="175" spans="1:11" ht="13.5" hidden="1" thickBot="1">
      <c r="A175" s="483"/>
      <c r="B175" s="484">
        <v>0</v>
      </c>
      <c r="C175" s="195" t="s">
        <v>236</v>
      </c>
      <c r="D175" s="71">
        <v>6121</v>
      </c>
      <c r="E175" s="485" t="s">
        <v>207</v>
      </c>
      <c r="F175" s="486" t="s">
        <v>198</v>
      </c>
      <c r="G175" s="487">
        <v>0</v>
      </c>
      <c r="H175" s="488">
        <v>0</v>
      </c>
      <c r="I175" s="522">
        <v>2000</v>
      </c>
      <c r="J175" s="488"/>
      <c r="K175" s="501">
        <v>2000</v>
      </c>
    </row>
    <row r="176" spans="1:11" ht="22.5">
      <c r="A176" s="462" t="s">
        <v>7</v>
      </c>
      <c r="B176" s="470">
        <v>256401433</v>
      </c>
      <c r="C176" s="464" t="s">
        <v>8</v>
      </c>
      <c r="D176" s="464" t="s">
        <v>8</v>
      </c>
      <c r="E176" s="465" t="s">
        <v>8</v>
      </c>
      <c r="F176" s="466" t="s">
        <v>253</v>
      </c>
      <c r="G176" s="447">
        <f>SUM(G177:G191)</f>
        <v>0</v>
      </c>
      <c r="H176" s="447">
        <f>SUM(H177:H180)</f>
        <v>425</v>
      </c>
      <c r="I176" s="518">
        <f>SUM(I177:I180)</f>
        <v>7422.805</v>
      </c>
      <c r="J176" s="447">
        <f>SUM(J177:J180)</f>
        <v>0</v>
      </c>
      <c r="K176" s="496">
        <f>SUM(K177:K180)</f>
        <v>7422.805</v>
      </c>
    </row>
    <row r="177" spans="1:11" ht="13.5" hidden="1" thickBot="1">
      <c r="A177" s="462"/>
      <c r="B177" s="484"/>
      <c r="C177" s="448" t="s">
        <v>236</v>
      </c>
      <c r="D177" s="449">
        <v>6121</v>
      </c>
      <c r="E177" s="456" t="s">
        <v>195</v>
      </c>
      <c r="F177" s="451" t="s">
        <v>198</v>
      </c>
      <c r="G177" s="468">
        <v>0</v>
      </c>
      <c r="H177" s="453">
        <v>425</v>
      </c>
      <c r="I177" s="521">
        <v>6646.215</v>
      </c>
      <c r="J177" s="453"/>
      <c r="K177" s="499">
        <v>6646.215</v>
      </c>
    </row>
    <row r="178" spans="1:11" ht="12.75" hidden="1">
      <c r="A178" s="462"/>
      <c r="B178" s="489"/>
      <c r="C178" s="448" t="s">
        <v>250</v>
      </c>
      <c r="D178" s="449">
        <v>6121</v>
      </c>
      <c r="E178" s="456" t="s">
        <v>197</v>
      </c>
      <c r="F178" s="451" t="s">
        <v>198</v>
      </c>
      <c r="G178" s="468">
        <v>0</v>
      </c>
      <c r="H178" s="453">
        <v>0</v>
      </c>
      <c r="I178" s="521">
        <v>77.66</v>
      </c>
      <c r="J178" s="453"/>
      <c r="K178" s="499">
        <v>77.66</v>
      </c>
    </row>
    <row r="179" spans="1:11" ht="12.75" hidden="1">
      <c r="A179" s="462"/>
      <c r="B179" s="489"/>
      <c r="C179" s="448" t="s">
        <v>254</v>
      </c>
      <c r="D179" s="449">
        <v>6121</v>
      </c>
      <c r="E179" s="456" t="s">
        <v>199</v>
      </c>
      <c r="F179" s="451" t="s">
        <v>198</v>
      </c>
      <c r="G179" s="468">
        <v>0</v>
      </c>
      <c r="H179" s="453">
        <v>0</v>
      </c>
      <c r="I179" s="521">
        <v>38.83</v>
      </c>
      <c r="J179" s="453"/>
      <c r="K179" s="499">
        <v>38.83</v>
      </c>
    </row>
    <row r="180" spans="1:11" ht="12.75" hidden="1">
      <c r="A180" s="462"/>
      <c r="B180" s="489"/>
      <c r="C180" s="448" t="s">
        <v>255</v>
      </c>
      <c r="D180" s="449">
        <v>6121</v>
      </c>
      <c r="E180" s="456" t="s">
        <v>200</v>
      </c>
      <c r="F180" s="451" t="s">
        <v>198</v>
      </c>
      <c r="G180" s="468">
        <v>0</v>
      </c>
      <c r="H180" s="453">
        <v>0</v>
      </c>
      <c r="I180" s="521">
        <v>660.1</v>
      </c>
      <c r="J180" s="453"/>
      <c r="K180" s="499">
        <v>660.1</v>
      </c>
    </row>
    <row r="181" spans="1:11" ht="22.5">
      <c r="A181" s="462" t="s">
        <v>7</v>
      </c>
      <c r="B181" s="470">
        <v>256411433</v>
      </c>
      <c r="C181" s="464" t="s">
        <v>8</v>
      </c>
      <c r="D181" s="464" t="s">
        <v>8</v>
      </c>
      <c r="E181" s="465" t="s">
        <v>8</v>
      </c>
      <c r="F181" s="466" t="s">
        <v>256</v>
      </c>
      <c r="G181" s="447">
        <f>SUM(G183:G193)</f>
        <v>0</v>
      </c>
      <c r="H181" s="447">
        <f>SUM(H182:H185)</f>
        <v>425</v>
      </c>
      <c r="I181" s="518">
        <f>SUM(I182:I185)</f>
        <v>15601.77</v>
      </c>
      <c r="J181" s="447">
        <f>SUM(J182:J185)</f>
        <v>0</v>
      </c>
      <c r="K181" s="496">
        <f>SUM(K182:K185)</f>
        <v>15601.77</v>
      </c>
    </row>
    <row r="182" spans="1:11" ht="13.5" hidden="1" thickBot="1">
      <c r="A182" s="462"/>
      <c r="B182" s="484"/>
      <c r="C182" s="448" t="s">
        <v>236</v>
      </c>
      <c r="D182" s="449">
        <v>6121</v>
      </c>
      <c r="E182" s="456" t="s">
        <v>195</v>
      </c>
      <c r="F182" s="451" t="s">
        <v>198</v>
      </c>
      <c r="G182" s="468">
        <v>0</v>
      </c>
      <c r="H182" s="453">
        <v>425</v>
      </c>
      <c r="I182" s="521">
        <v>13307.87</v>
      </c>
      <c r="J182" s="453"/>
      <c r="K182" s="499">
        <v>13307.87</v>
      </c>
    </row>
    <row r="183" spans="1:11" ht="13.5" hidden="1" thickBot="1">
      <c r="A183" s="462"/>
      <c r="B183" s="484"/>
      <c r="C183" s="448" t="s">
        <v>236</v>
      </c>
      <c r="D183" s="449">
        <v>6121</v>
      </c>
      <c r="E183" s="456" t="s">
        <v>197</v>
      </c>
      <c r="F183" s="451" t="s">
        <v>198</v>
      </c>
      <c r="G183" s="468">
        <v>0</v>
      </c>
      <c r="H183" s="453">
        <v>0</v>
      </c>
      <c r="I183" s="521">
        <v>229.39</v>
      </c>
      <c r="J183" s="453"/>
      <c r="K183" s="499">
        <v>229.39</v>
      </c>
    </row>
    <row r="184" spans="1:11" ht="13.5" hidden="1" thickBot="1">
      <c r="A184" s="462"/>
      <c r="B184" s="484"/>
      <c r="C184" s="448" t="s">
        <v>236</v>
      </c>
      <c r="D184" s="449">
        <v>6121</v>
      </c>
      <c r="E184" s="456" t="s">
        <v>257</v>
      </c>
      <c r="F184" s="451" t="s">
        <v>198</v>
      </c>
      <c r="G184" s="468">
        <v>0</v>
      </c>
      <c r="H184" s="453">
        <v>0</v>
      </c>
      <c r="I184" s="521">
        <v>114.7</v>
      </c>
      <c r="J184" s="453"/>
      <c r="K184" s="499">
        <v>114.7</v>
      </c>
    </row>
    <row r="185" spans="1:11" ht="13.5" hidden="1" thickBot="1">
      <c r="A185" s="462"/>
      <c r="B185" s="484"/>
      <c r="C185" s="448" t="s">
        <v>236</v>
      </c>
      <c r="D185" s="449">
        <v>6121</v>
      </c>
      <c r="E185" s="456" t="s">
        <v>200</v>
      </c>
      <c r="F185" s="451" t="s">
        <v>198</v>
      </c>
      <c r="G185" s="468">
        <v>0</v>
      </c>
      <c r="H185" s="453">
        <v>0</v>
      </c>
      <c r="I185" s="521">
        <v>1949.81</v>
      </c>
      <c r="J185" s="453"/>
      <c r="K185" s="499">
        <v>1949.81</v>
      </c>
    </row>
    <row r="186" spans="1:11" ht="22.5">
      <c r="A186" s="378" t="s">
        <v>7</v>
      </c>
      <c r="B186" s="417" t="s">
        <v>258</v>
      </c>
      <c r="C186" s="380" t="s">
        <v>8</v>
      </c>
      <c r="D186" s="381" t="s">
        <v>8</v>
      </c>
      <c r="E186" s="382" t="s">
        <v>8</v>
      </c>
      <c r="F186" s="418" t="s">
        <v>259</v>
      </c>
      <c r="G186" s="384">
        <f>SUM(G187)</f>
        <v>0</v>
      </c>
      <c r="H186" s="384">
        <f>SUM(H187)</f>
        <v>2400</v>
      </c>
      <c r="I186" s="512">
        <f>SUM(I187)</f>
        <v>2800</v>
      </c>
      <c r="J186" s="393">
        <f>SUM(J187)</f>
        <v>0</v>
      </c>
      <c r="K186" s="385">
        <f>SUM(K187)</f>
        <v>2800</v>
      </c>
    </row>
    <row r="187" spans="1:11" ht="45.75" hidden="1" thickBot="1">
      <c r="A187" s="420"/>
      <c r="B187" s="421"/>
      <c r="C187" s="422">
        <v>3123</v>
      </c>
      <c r="D187" s="422">
        <v>6121</v>
      </c>
      <c r="E187" s="423" t="s">
        <v>195</v>
      </c>
      <c r="F187" s="424" t="s">
        <v>198</v>
      </c>
      <c r="G187" s="425">
        <v>0</v>
      </c>
      <c r="H187" s="425">
        <v>2400</v>
      </c>
      <c r="I187" s="515">
        <v>2800</v>
      </c>
      <c r="J187" s="425"/>
      <c r="K187" s="426">
        <v>2800</v>
      </c>
    </row>
    <row r="188" spans="1:11" ht="22.5">
      <c r="A188" s="378" t="s">
        <v>7</v>
      </c>
      <c r="B188" s="417" t="s">
        <v>260</v>
      </c>
      <c r="C188" s="380" t="s">
        <v>8</v>
      </c>
      <c r="D188" s="381" t="s">
        <v>8</v>
      </c>
      <c r="E188" s="382" t="s">
        <v>8</v>
      </c>
      <c r="F188" s="418" t="s">
        <v>261</v>
      </c>
      <c r="G188" s="384">
        <f>SUM(G189)</f>
        <v>0</v>
      </c>
      <c r="H188" s="384">
        <f>SUM(H189)</f>
        <v>2400</v>
      </c>
      <c r="I188" s="512">
        <f>SUM(I189)</f>
        <v>250</v>
      </c>
      <c r="J188" s="393">
        <f>SUM(J189)</f>
        <v>0</v>
      </c>
      <c r="K188" s="385">
        <f>SUM(K189)</f>
        <v>250</v>
      </c>
    </row>
    <row r="189" spans="1:11" ht="45.75" hidden="1" thickBot="1">
      <c r="A189" s="420"/>
      <c r="B189" s="421"/>
      <c r="C189" s="422">
        <v>3123</v>
      </c>
      <c r="D189" s="422">
        <v>6121</v>
      </c>
      <c r="E189" s="423" t="s">
        <v>195</v>
      </c>
      <c r="F189" s="424" t="s">
        <v>198</v>
      </c>
      <c r="G189" s="425">
        <v>0</v>
      </c>
      <c r="H189" s="425">
        <v>2400</v>
      </c>
      <c r="I189" s="515">
        <v>250</v>
      </c>
      <c r="J189" s="425"/>
      <c r="K189" s="426">
        <v>250</v>
      </c>
    </row>
    <row r="190" spans="1:11" ht="22.5">
      <c r="A190" s="470" t="s">
        <v>7</v>
      </c>
      <c r="B190" s="464">
        <v>256021504</v>
      </c>
      <c r="C190" s="464" t="s">
        <v>8</v>
      </c>
      <c r="D190" s="465" t="s">
        <v>8</v>
      </c>
      <c r="E190" s="490" t="s">
        <v>8</v>
      </c>
      <c r="F190" s="393" t="s">
        <v>265</v>
      </c>
      <c r="G190" s="447">
        <v>0</v>
      </c>
      <c r="H190" s="447">
        <f>H191+H192</f>
        <v>0</v>
      </c>
      <c r="I190" s="518">
        <f>I191+I192</f>
        <v>0</v>
      </c>
      <c r="J190" s="447">
        <f>J191+J192</f>
        <v>70</v>
      </c>
      <c r="K190" s="496">
        <f>K191+K192</f>
        <v>70</v>
      </c>
    </row>
    <row r="191" spans="1:11" ht="12.75">
      <c r="A191" s="482"/>
      <c r="B191" s="448"/>
      <c r="C191" s="449">
        <v>4357</v>
      </c>
      <c r="D191" s="450">
        <v>6130</v>
      </c>
      <c r="E191" s="451"/>
      <c r="F191" s="468" t="s">
        <v>262</v>
      </c>
      <c r="G191" s="491"/>
      <c r="H191" s="491"/>
      <c r="I191" s="523">
        <v>0</v>
      </c>
      <c r="J191" s="453">
        <v>30</v>
      </c>
      <c r="K191" s="502">
        <f>I191+J191</f>
        <v>30</v>
      </c>
    </row>
    <row r="192" spans="1:11" ht="13.5" thickBot="1">
      <c r="A192" s="484"/>
      <c r="B192" s="195"/>
      <c r="C192" s="71">
        <v>4357</v>
      </c>
      <c r="D192" s="506"/>
      <c r="E192" s="486"/>
      <c r="F192" s="507" t="s">
        <v>264</v>
      </c>
      <c r="G192" s="503"/>
      <c r="H192" s="503"/>
      <c r="I192" s="524">
        <v>0</v>
      </c>
      <c r="J192" s="504">
        <v>40</v>
      </c>
      <c r="K192" s="505">
        <f>I192+J192</f>
        <v>40</v>
      </c>
    </row>
  </sheetData>
  <sheetProtection/>
  <mergeCells count="2">
    <mergeCell ref="A2:I2"/>
    <mergeCell ref="A4:I4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&amp;R047_P01_ZR_RO_369_13_Tabulky.XLS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slaichovaj</dc:creator>
  <cp:keywords/>
  <dc:description/>
  <cp:lastModifiedBy>Veitova Marcela</cp:lastModifiedBy>
  <cp:lastPrinted>2013-12-16T12:19:01Z</cp:lastPrinted>
  <dcterms:created xsi:type="dcterms:W3CDTF">2013-01-16T12:48:14Z</dcterms:created>
  <dcterms:modified xsi:type="dcterms:W3CDTF">2013-12-17T09:15:46Z</dcterms:modified>
  <cp:category/>
  <cp:version/>
  <cp:contentType/>
  <cp:contentStatus/>
</cp:coreProperties>
</file>