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45" windowWidth="23835" windowHeight="9465" activeTab="2"/>
  </bookViews>
  <sheets>
    <sheet name="Bilance PaV" sheetId="4" r:id="rId1"/>
    <sheet name="příjmy 03" sheetId="1" r:id="rId2"/>
    <sheet name="914 03" sheetId="2" r:id="rId3"/>
  </sheets>
  <externalReferences>
    <externalReference r:id="rId4"/>
    <externalReference r:id="rId5"/>
    <externalReference r:id="rId6"/>
  </externalReferences>
  <definedNames>
    <definedName name="_xlnm.Print_Area" localSheetId="2">'914 03'!$A$1:$I$28</definedName>
    <definedName name="_xlnm.Print_Area" localSheetId="1">'příjmy 03'!$A$1:$I$14</definedName>
  </definedNames>
  <calcPr calcId="145621"/>
</workbook>
</file>

<file path=xl/calcChain.xml><?xml version="1.0" encoding="utf-8"?>
<calcChain xmlns="http://schemas.openxmlformats.org/spreadsheetml/2006/main">
  <c r="H8" i="2" l="1"/>
  <c r="H9" i="2"/>
  <c r="H19" i="2"/>
  <c r="D45" i="4" l="1"/>
  <c r="D44" i="4"/>
  <c r="C44" i="4"/>
  <c r="E44" i="4" s="1"/>
  <c r="D43" i="4"/>
  <c r="C43" i="4"/>
  <c r="E43" i="4" s="1"/>
  <c r="D42" i="4"/>
  <c r="C42" i="4"/>
  <c r="E42" i="4" s="1"/>
  <c r="D41" i="4"/>
  <c r="C41" i="4"/>
  <c r="E41" i="4" s="1"/>
  <c r="D40" i="4"/>
  <c r="C40" i="4"/>
  <c r="E40" i="4" s="1"/>
  <c r="C39" i="4"/>
  <c r="E39" i="4" s="1"/>
  <c r="D38" i="4"/>
  <c r="C38" i="4"/>
  <c r="E38" i="4" s="1"/>
  <c r="E37" i="4"/>
  <c r="C37" i="4"/>
  <c r="D36" i="4"/>
  <c r="C36" i="4"/>
  <c r="E36" i="4" s="1"/>
  <c r="D35" i="4"/>
  <c r="C35" i="4"/>
  <c r="E35" i="4" s="1"/>
  <c r="E34" i="4"/>
  <c r="C34" i="4"/>
  <c r="D33" i="4"/>
  <c r="C33" i="4"/>
  <c r="E33" i="4" s="1"/>
  <c r="C32" i="4"/>
  <c r="E32" i="4" s="1"/>
  <c r="C31" i="4"/>
  <c r="E31" i="4" s="1"/>
  <c r="C30" i="4"/>
  <c r="E30" i="4" s="1"/>
  <c r="C29" i="4"/>
  <c r="E29" i="4" s="1"/>
  <c r="C28" i="4"/>
  <c r="E28" i="4" s="1"/>
  <c r="C27" i="4"/>
  <c r="C45" i="4" s="1"/>
  <c r="E23" i="4"/>
  <c r="D23" i="4"/>
  <c r="C23" i="4"/>
  <c r="D22" i="4"/>
  <c r="D18" i="4" s="1"/>
  <c r="E18" i="4" s="1"/>
  <c r="C22" i="4"/>
  <c r="E21" i="4"/>
  <c r="C21" i="4"/>
  <c r="E20" i="4"/>
  <c r="C20" i="4"/>
  <c r="E19" i="4"/>
  <c r="C19" i="4"/>
  <c r="C18" i="4"/>
  <c r="E16" i="4"/>
  <c r="C16" i="4"/>
  <c r="E15" i="4"/>
  <c r="C15" i="4"/>
  <c r="D14" i="4"/>
  <c r="C14" i="4"/>
  <c r="E14" i="4" s="1"/>
  <c r="D13" i="4"/>
  <c r="E12" i="4"/>
  <c r="C12" i="4"/>
  <c r="E11" i="4"/>
  <c r="C11" i="4"/>
  <c r="E10" i="4"/>
  <c r="D9" i="4"/>
  <c r="D8" i="4" s="1"/>
  <c r="C9" i="4"/>
  <c r="E9" i="4" s="1"/>
  <c r="C8" i="4"/>
  <c r="D6" i="4"/>
  <c r="C6" i="4"/>
  <c r="E6" i="4" s="1"/>
  <c r="C5" i="4"/>
  <c r="E5" i="4" s="1"/>
  <c r="D3" i="4"/>
  <c r="C4" i="4"/>
  <c r="E4" i="4" s="1"/>
  <c r="C3" i="4"/>
  <c r="E8" i="4" l="1"/>
  <c r="D7" i="4"/>
  <c r="D17" i="4"/>
  <c r="D24" i="4" s="1"/>
  <c r="C13" i="4"/>
  <c r="E13" i="4" s="1"/>
  <c r="E22" i="4"/>
  <c r="E27" i="4"/>
  <c r="E45" i="4" s="1"/>
  <c r="E3" i="4"/>
  <c r="I23" i="2"/>
  <c r="I24" i="2"/>
  <c r="I25" i="2"/>
  <c r="I26" i="2"/>
  <c r="I28" i="2"/>
  <c r="I12" i="2"/>
  <c r="I13" i="2"/>
  <c r="I14" i="2"/>
  <c r="I16" i="2"/>
  <c r="I18" i="2"/>
  <c r="I19" i="2"/>
  <c r="I20" i="2"/>
  <c r="I11" i="2"/>
  <c r="I10" i="2"/>
  <c r="I21" i="2"/>
  <c r="I14" i="1"/>
  <c r="I13" i="1"/>
  <c r="I12" i="1"/>
  <c r="I11" i="1"/>
  <c r="I10" i="1"/>
  <c r="I9" i="1"/>
  <c r="H8" i="1"/>
  <c r="G27" i="2"/>
  <c r="I27" i="2" s="1"/>
  <c r="G22" i="2"/>
  <c r="I22" i="2" s="1"/>
  <c r="G19" i="2"/>
  <c r="G17" i="2"/>
  <c r="I17" i="2" s="1"/>
  <c r="G15" i="2"/>
  <c r="I15" i="2" s="1"/>
  <c r="G10" i="2"/>
  <c r="G8" i="1"/>
  <c r="C7" i="4" l="1"/>
  <c r="I8" i="1"/>
  <c r="G9" i="2"/>
  <c r="E7" i="4" l="1"/>
  <c r="C24" i="4"/>
  <c r="E24" i="4" s="1"/>
  <c r="C17" i="4"/>
  <c r="E17" i="4" s="1"/>
  <c r="G8" i="2"/>
  <c r="I8" i="2" s="1"/>
  <c r="I9" i="2"/>
</calcChain>
</file>

<file path=xl/sharedStrings.xml><?xml version="1.0" encoding="utf-8"?>
<sst xmlns="http://schemas.openxmlformats.org/spreadsheetml/2006/main" count="201" uniqueCount="113">
  <si>
    <t>Ekonomický odbor</t>
  </si>
  <si>
    <t>tis.Kč</t>
  </si>
  <si>
    <t>uk.</t>
  </si>
  <si>
    <t>č.a.</t>
  </si>
  <si>
    <t>§</t>
  </si>
  <si>
    <t>pol.</t>
  </si>
  <si>
    <t>u k a z a t e l</t>
  </si>
  <si>
    <t>SR 2013</t>
  </si>
  <si>
    <t>UR 2013</t>
  </si>
  <si>
    <t>SU</t>
  </si>
  <si>
    <t>x</t>
  </si>
  <si>
    <t>Daňové příjmy - podíl kraje na sdílených daních</t>
  </si>
  <si>
    <t>DU</t>
  </si>
  <si>
    <t>daň z příjmů fyzických osob ze závislé činnosti</t>
  </si>
  <si>
    <t xml:space="preserve">daň z příjmů fyzických osob z podnikání </t>
  </si>
  <si>
    <t>daň z příjmů fyzických osob srážková</t>
  </si>
  <si>
    <t>daň z příjmů právnických osob</t>
  </si>
  <si>
    <t>daň z přidané hodnoty</t>
  </si>
  <si>
    <t>P Ů S O B N O S T I</t>
  </si>
  <si>
    <t>Běžné (neinvestiční) výdaje resortu celkem</t>
  </si>
  <si>
    <t>Finanční operace a platby</t>
  </si>
  <si>
    <t>RU</t>
  </si>
  <si>
    <t>030100</t>
  </si>
  <si>
    <t>0000</t>
  </si>
  <si>
    <t xml:space="preserve">kontrola a přezkum hospodaření kraje </t>
  </si>
  <si>
    <t>nákup materiálu</t>
  </si>
  <si>
    <t>konzultační, poradenské a právní služby</t>
  </si>
  <si>
    <t>nákup služeb</t>
  </si>
  <si>
    <t>pohoštění</t>
  </si>
  <si>
    <t>030101</t>
  </si>
  <si>
    <t>rating kraje - Moodys Europe</t>
  </si>
  <si>
    <t>030102</t>
  </si>
  <si>
    <t>účetní,daňové a ekonomické poradenství</t>
  </si>
  <si>
    <t>030200</t>
  </si>
  <si>
    <t>platby daní a finanční operace</t>
  </si>
  <si>
    <t>platby daní a poplatků</t>
  </si>
  <si>
    <t>030300</t>
  </si>
  <si>
    <t>krajské porady, semináře a školení</t>
  </si>
  <si>
    <t>nájemné</t>
  </si>
  <si>
    <t>nákup ostatních služeb</t>
  </si>
  <si>
    <t>030600</t>
  </si>
  <si>
    <t>činnost regionální správy</t>
  </si>
  <si>
    <t>služby peněžních ústavů</t>
  </si>
  <si>
    <t>Daňové příjmy</t>
  </si>
  <si>
    <t>Změna rozpočtu - rozpočtové opatření č. 86/13</t>
  </si>
  <si>
    <t>daň z příjmů právnických osob za kraje</t>
  </si>
  <si>
    <t>ZR-RO č. 86/13</t>
  </si>
  <si>
    <t>914 03 - Působnosti</t>
  </si>
  <si>
    <t>Příjmy a finanční zdroje 2013</t>
  </si>
  <si>
    <t>ukazatel</t>
  </si>
  <si>
    <t>v tis. Kč</t>
  </si>
  <si>
    <t>1-3xxx</t>
  </si>
  <si>
    <t>1xxx</t>
  </si>
  <si>
    <t>2xxx</t>
  </si>
  <si>
    <t>3xxx</t>
  </si>
  <si>
    <t>4xxx</t>
  </si>
  <si>
    <t>411x</t>
  </si>
  <si>
    <t>415x</t>
  </si>
  <si>
    <t>421x</t>
  </si>
  <si>
    <t>8xxx</t>
  </si>
  <si>
    <t>Zdrojová část rozpočtu LK 2013</t>
  </si>
  <si>
    <t>Výdajová část rozpočtu LK 2013</t>
  </si>
  <si>
    <t xml:space="preserve">pol. </t>
  </si>
  <si>
    <t>upravený rozpočet I.</t>
  </si>
  <si>
    <t>upravený rozpočet II.</t>
  </si>
  <si>
    <t>A/ Vlastní  příjmy</t>
  </si>
  <si>
    <t>1. daňové příjmy</t>
  </si>
  <si>
    <t>2. nedaňové příjmy</t>
  </si>
  <si>
    <t>3. kapitál. příjmy</t>
  </si>
  <si>
    <t>B/ Dotace a příspěvky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</si>
  <si>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</si>
  <si>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</si>
  <si>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</si>
  <si>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</si>
  <si>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</si>
  <si>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</si>
  <si>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</si>
  <si>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</si>
  <si>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</si>
  <si>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</si>
  <si>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</si>
  <si>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</si>
  <si>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</si>
  <si>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1. Zapojení fondů z r. 2012</t>
  </si>
  <si>
    <t>8115</t>
  </si>
  <si>
    <t>2. Zapojení  zvl.účtů z r. 2012</t>
  </si>
  <si>
    <t>3. Zapojení výsl. hosp.2012</t>
  </si>
  <si>
    <t>4. úvěr</t>
  </si>
  <si>
    <t>5. uhrazené splátky dlouhod.půjč.</t>
  </si>
  <si>
    <t xml:space="preserve">Z d r o j e  L K   c e l k e m 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</si>
  <si>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</si>
  <si>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</si>
  <si>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</si>
  <si>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</si>
  <si>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</si>
  <si>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</si>
  <si>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 915-energie</t>
  </si>
  <si>
    <t>Kap.916-úč.neinv.dot.-škol.</t>
  </si>
  <si>
    <t>Kap.919-VPS</t>
  </si>
  <si>
    <t>Kap.920-kapitálové výdaje</t>
  </si>
  <si>
    <t>6xxx</t>
  </si>
  <si>
    <t>Kap.921-úč.invest.dotace-škol.</t>
  </si>
  <si>
    <t>Kap.923-spolufinanc. EU</t>
  </si>
  <si>
    <t>5-6xxx</t>
  </si>
  <si>
    <t>Kap.924-úvěry</t>
  </si>
  <si>
    <t>Kap.925-sociální fond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</si>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</sst>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24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12"/>
      <name val="Arial"/>
      <family val="2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0" fontId="1" fillId="0" borderId="0" xfId="1"/>
    <xf numFmtId="0" fontId="2" fillId="0" borderId="0" xfId="2"/>
    <xf numFmtId="0" fontId="2" fillId="0" borderId="0" xfId="3"/>
    <xf numFmtId="0" fontId="2" fillId="0" borderId="0" xfId="2" applyAlignment="1"/>
    <xf numFmtId="0" fontId="7" fillId="0" borderId="0" xfId="2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5" xfId="3" applyFont="1" applyFill="1" applyBorder="1" applyAlignment="1">
      <alignment horizontal="center"/>
    </xf>
    <xf numFmtId="0" fontId="9" fillId="0" borderId="2" xfId="3" applyFont="1" applyFill="1" applyBorder="1" applyAlignment="1">
      <alignment horizontal="center"/>
    </xf>
    <xf numFmtId="0" fontId="8" fillId="0" borderId="2" xfId="1" applyFont="1" applyBorder="1" applyAlignment="1">
      <alignment horizontal="left"/>
    </xf>
    <xf numFmtId="4" fontId="8" fillId="0" borderId="5" xfId="1" applyNumberFormat="1" applyFont="1" applyFill="1" applyBorder="1"/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8" xfId="1" applyFont="1" applyBorder="1" applyAlignment="1">
      <alignment horizontal="left"/>
    </xf>
    <xf numFmtId="4" fontId="3" fillId="0" borderId="12" xfId="1" applyNumberFormat="1" applyFont="1" applyBorder="1"/>
    <xf numFmtId="0" fontId="3" fillId="0" borderId="14" xfId="1" applyFont="1" applyBorder="1" applyAlignment="1">
      <alignment horizontal="center"/>
    </xf>
    <xf numFmtId="4" fontId="3" fillId="0" borderId="17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left"/>
    </xf>
    <xf numFmtId="4" fontId="3" fillId="0" borderId="25" xfId="1" applyNumberFormat="1" applyFont="1" applyBorder="1"/>
    <xf numFmtId="0" fontId="7" fillId="0" borderId="0" xfId="2" applyFont="1" applyBorder="1" applyAlignment="1">
      <alignment horizontal="left"/>
    </xf>
    <xf numFmtId="0" fontId="2" fillId="0" borderId="0" xfId="2" applyBorder="1"/>
    <xf numFmtId="0" fontId="11" fillId="0" borderId="27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left"/>
    </xf>
    <xf numFmtId="4" fontId="7" fillId="0" borderId="3" xfId="3" applyNumberFormat="1" applyFont="1" applyFill="1" applyBorder="1"/>
    <xf numFmtId="4" fontId="7" fillId="0" borderId="6" xfId="3" applyNumberFormat="1" applyFont="1" applyFill="1" applyBorder="1"/>
    <xf numFmtId="0" fontId="12" fillId="0" borderId="31" xfId="3" applyFont="1" applyFill="1" applyBorder="1" applyAlignment="1">
      <alignment horizontal="center"/>
    </xf>
    <xf numFmtId="49" fontId="12" fillId="0" borderId="32" xfId="3" applyNumberFormat="1" applyFont="1" applyFill="1" applyBorder="1" applyAlignment="1">
      <alignment horizontal="center"/>
    </xf>
    <xf numFmtId="49" fontId="12" fillId="0" borderId="33" xfId="3" applyNumberFormat="1" applyFont="1" applyFill="1" applyBorder="1" applyAlignment="1">
      <alignment horizontal="center"/>
    </xf>
    <xf numFmtId="49" fontId="12" fillId="0" borderId="34" xfId="3" applyNumberFormat="1" applyFont="1" applyFill="1" applyBorder="1" applyAlignment="1">
      <alignment horizontal="center"/>
    </xf>
    <xf numFmtId="0" fontId="12" fillId="0" borderId="35" xfId="3" applyFont="1" applyFill="1" applyBorder="1" applyAlignment="1">
      <alignment horizontal="center"/>
    </xf>
    <xf numFmtId="0" fontId="12" fillId="0" borderId="34" xfId="3" applyFont="1" applyFill="1" applyBorder="1"/>
    <xf numFmtId="4" fontId="12" fillId="0" borderId="33" xfId="3" applyNumberFormat="1" applyFont="1" applyFill="1" applyBorder="1" applyAlignment="1">
      <alignment horizontal="right"/>
    </xf>
    <xf numFmtId="4" fontId="12" fillId="0" borderId="34" xfId="3" applyNumberFormat="1" applyFont="1" applyFill="1" applyBorder="1"/>
    <xf numFmtId="4" fontId="12" fillId="0" borderId="36" xfId="3" applyNumberFormat="1" applyFont="1" applyFill="1" applyBorder="1"/>
    <xf numFmtId="0" fontId="13" fillId="0" borderId="0" xfId="3" applyFont="1"/>
    <xf numFmtId="0" fontId="7" fillId="0" borderId="7" xfId="3" applyFont="1" applyBorder="1" applyAlignment="1">
      <alignment horizontal="center"/>
    </xf>
    <xf numFmtId="49" fontId="7" fillId="0" borderId="8" xfId="3" applyNumberFormat="1" applyFont="1" applyFill="1" applyBorder="1" applyAlignment="1">
      <alignment horizontal="center"/>
    </xf>
    <xf numFmtId="49" fontId="7" fillId="0" borderId="9" xfId="2" applyNumberFormat="1" applyFont="1" applyFill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0" fontId="7" fillId="0" borderId="10" xfId="3" applyFont="1" applyBorder="1"/>
    <xf numFmtId="4" fontId="7" fillId="0" borderId="9" xfId="3" applyNumberFormat="1" applyFont="1" applyFill="1" applyBorder="1"/>
    <xf numFmtId="4" fontId="7" fillId="0" borderId="13" xfId="3" applyNumberFormat="1" applyFont="1" applyFill="1" applyBorder="1"/>
    <xf numFmtId="0" fontId="14" fillId="0" borderId="0" xfId="3" applyFont="1"/>
    <xf numFmtId="0" fontId="10" fillId="0" borderId="14" xfId="3" applyFont="1" applyBorder="1" applyAlignment="1">
      <alignment horizontal="center"/>
    </xf>
    <xf numFmtId="49" fontId="10" fillId="0" borderId="15" xfId="3" applyNumberFormat="1" applyFont="1" applyFill="1" applyBorder="1" applyAlignment="1">
      <alignment horizontal="center"/>
    </xf>
    <xf numFmtId="49" fontId="10" fillId="0" borderId="16" xfId="2" applyNumberFormat="1" applyFont="1" applyFill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0" fillId="0" borderId="10" xfId="3" applyFont="1" applyBorder="1"/>
    <xf numFmtId="4" fontId="10" fillId="0" borderId="16" xfId="3" applyNumberFormat="1" applyFont="1" applyFill="1" applyBorder="1"/>
    <xf numFmtId="4" fontId="10" fillId="0" borderId="18" xfId="3" applyNumberFormat="1" applyFont="1" applyFill="1" applyBorder="1"/>
    <xf numFmtId="0" fontId="10" fillId="0" borderId="17" xfId="3" applyFont="1" applyBorder="1" applyAlignment="1">
      <alignment horizontal="center"/>
    </xf>
    <xf numFmtId="0" fontId="10" fillId="0" borderId="17" xfId="3" applyFont="1" applyBorder="1"/>
    <xf numFmtId="4" fontId="10" fillId="0" borderId="16" xfId="3" applyNumberFormat="1" applyFont="1" applyBorder="1"/>
    <xf numFmtId="0" fontId="10" fillId="0" borderId="15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49" fontId="7" fillId="0" borderId="16" xfId="2" applyNumberFormat="1" applyFont="1" applyFill="1" applyBorder="1" applyAlignment="1">
      <alignment horizontal="center"/>
    </xf>
    <xf numFmtId="4" fontId="7" fillId="0" borderId="16" xfId="3" applyNumberFormat="1" applyFont="1" applyFill="1" applyBorder="1"/>
    <xf numFmtId="4" fontId="7" fillId="0" borderId="18" xfId="3" applyNumberFormat="1" applyFont="1" applyFill="1" applyBorder="1"/>
    <xf numFmtId="49" fontId="7" fillId="0" borderId="15" xfId="3" applyNumberFormat="1" applyFont="1" applyFill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7" fillId="0" borderId="17" xfId="3" applyFont="1" applyBorder="1"/>
    <xf numFmtId="0" fontId="10" fillId="0" borderId="8" xfId="3" applyFont="1" applyBorder="1"/>
    <xf numFmtId="4" fontId="10" fillId="0" borderId="17" xfId="3" applyNumberFormat="1" applyFont="1" applyFill="1" applyBorder="1"/>
    <xf numFmtId="0" fontId="10" fillId="0" borderId="15" xfId="3" applyFont="1" applyBorder="1"/>
    <xf numFmtId="0" fontId="10" fillId="0" borderId="10" xfId="3" applyFont="1" applyFill="1" applyBorder="1" applyAlignment="1">
      <alignment horizontal="center"/>
    </xf>
    <xf numFmtId="0" fontId="10" fillId="0" borderId="17" xfId="3" applyFont="1" applyFill="1" applyBorder="1" applyAlignment="1">
      <alignment horizontal="center"/>
    </xf>
    <xf numFmtId="0" fontId="10" fillId="0" borderId="15" xfId="3" applyFont="1" applyFill="1" applyBorder="1"/>
    <xf numFmtId="0" fontId="7" fillId="0" borderId="14" xfId="3" applyFont="1" applyFill="1" applyBorder="1"/>
    <xf numFmtId="0" fontId="7" fillId="0" borderId="17" xfId="3" applyFont="1" applyBorder="1" applyAlignment="1">
      <alignment horizontal="center"/>
    </xf>
    <xf numFmtId="0" fontId="10" fillId="0" borderId="38" xfId="3" applyFont="1" applyFill="1" applyBorder="1"/>
    <xf numFmtId="49" fontId="10" fillId="0" borderId="20" xfId="3" applyNumberFormat="1" applyFont="1" applyFill="1" applyBorder="1" applyAlignment="1">
      <alignment horizontal="center"/>
    </xf>
    <xf numFmtId="0" fontId="2" fillId="0" borderId="21" xfId="2" applyFill="1" applyBorder="1" applyAlignment="1">
      <alignment horizontal="center"/>
    </xf>
    <xf numFmtId="0" fontId="10" fillId="0" borderId="25" xfId="3" applyFont="1" applyBorder="1" applyAlignment="1">
      <alignment horizontal="center"/>
    </xf>
    <xf numFmtId="0" fontId="10" fillId="0" borderId="20" xfId="3" applyFont="1" applyBorder="1" applyAlignment="1">
      <alignment horizontal="center"/>
    </xf>
    <xf numFmtId="0" fontId="10" fillId="0" borderId="25" xfId="3" applyFont="1" applyBorder="1"/>
    <xf numFmtId="4" fontId="10" fillId="0" borderId="21" xfId="3" applyNumberFormat="1" applyFont="1" applyFill="1" applyBorder="1"/>
    <xf numFmtId="0" fontId="15" fillId="0" borderId="0" xfId="3" applyFont="1" applyFill="1" applyAlignment="1">
      <alignment horizontal="center"/>
    </xf>
    <xf numFmtId="4" fontId="15" fillId="0" borderId="0" xfId="3" applyNumberFormat="1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2" fillId="0" borderId="0" xfId="3" applyFill="1"/>
    <xf numFmtId="0" fontId="9" fillId="0" borderId="4" xfId="3" applyFont="1" applyBorder="1" applyAlignment="1">
      <alignment horizontal="center" vertical="center"/>
    </xf>
    <xf numFmtId="4" fontId="2" fillId="0" borderId="0" xfId="3" applyNumberFormat="1"/>
    <xf numFmtId="49" fontId="2" fillId="0" borderId="0" xfId="3" applyNumberFormat="1"/>
    <xf numFmtId="49" fontId="6" fillId="0" borderId="0" xfId="3" applyNumberFormat="1" applyFont="1" applyAlignment="1">
      <alignment horizontal="right"/>
    </xf>
    <xf numFmtId="49" fontId="16" fillId="0" borderId="0" xfId="3" applyNumberFormat="1" applyFont="1"/>
    <xf numFmtId="49" fontId="1" fillId="0" borderId="0" xfId="1" applyNumberFormat="1"/>
    <xf numFmtId="49" fontId="1" fillId="0" borderId="0" xfId="1" applyNumberFormat="1" applyFont="1" applyAlignment="1">
      <alignment horizontal="right"/>
    </xf>
    <xf numFmtId="49" fontId="17" fillId="0" borderId="0" xfId="1" applyNumberFormat="1" applyFont="1"/>
    <xf numFmtId="164" fontId="1" fillId="0" borderId="0" xfId="1" applyNumberFormat="1"/>
    <xf numFmtId="0" fontId="3" fillId="0" borderId="43" xfId="1" applyFont="1" applyBorder="1" applyAlignment="1">
      <alignment horizontal="center"/>
    </xf>
    <xf numFmtId="4" fontId="3" fillId="0" borderId="44" xfId="1" applyNumberFormat="1" applyFont="1" applyBorder="1"/>
    <xf numFmtId="4" fontId="3" fillId="0" borderId="22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15" xfId="1" applyFont="1" applyBorder="1" applyAlignment="1">
      <alignment horizontal="left"/>
    </xf>
    <xf numFmtId="0" fontId="9" fillId="0" borderId="39" xfId="6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3" applyAlignment="1">
      <alignment vertical="center"/>
    </xf>
    <xf numFmtId="164" fontId="7" fillId="0" borderId="0" xfId="0" applyNumberFormat="1" applyFont="1" applyAlignment="1">
      <alignment horizontal="right"/>
    </xf>
    <xf numFmtId="4" fontId="3" fillId="0" borderId="41" xfId="1" applyNumberFormat="1" applyFont="1" applyBorder="1"/>
    <xf numFmtId="4" fontId="3" fillId="0" borderId="28" xfId="1" applyNumberFormat="1" applyFont="1" applyBorder="1"/>
    <xf numFmtId="4" fontId="3" fillId="0" borderId="37" xfId="1" applyNumberFormat="1" applyFont="1" applyBorder="1"/>
    <xf numFmtId="4" fontId="3" fillId="0" borderId="10" xfId="1" applyNumberFormat="1" applyFont="1" applyBorder="1"/>
    <xf numFmtId="4" fontId="8" fillId="0" borderId="5" xfId="1" applyNumberFormat="1" applyFont="1" applyBorder="1"/>
    <xf numFmtId="4" fontId="8" fillId="0" borderId="6" xfId="1" applyNumberFormat="1" applyFont="1" applyBorder="1"/>
    <xf numFmtId="0" fontId="7" fillId="0" borderId="5" xfId="0" applyFont="1" applyBorder="1" applyAlignment="1">
      <alignment horizontal="center" vertical="center" wrapText="1"/>
    </xf>
    <xf numFmtId="4" fontId="10" fillId="0" borderId="26" xfId="3" applyNumberFormat="1" applyFont="1" applyFill="1" applyBorder="1"/>
    <xf numFmtId="4" fontId="7" fillId="0" borderId="17" xfId="3" applyNumberFormat="1" applyFont="1" applyFill="1" applyBorder="1"/>
    <xf numFmtId="4" fontId="10" fillId="0" borderId="25" xfId="3" applyNumberFormat="1" applyFont="1" applyFill="1" applyBorder="1"/>
    <xf numFmtId="0" fontId="4" fillId="0" borderId="0" xfId="1" applyFont="1" applyAlignment="1"/>
    <xf numFmtId="0" fontId="5" fillId="0" borderId="0" xfId="0" applyFont="1" applyAlignment="1"/>
    <xf numFmtId="0" fontId="22" fillId="0" borderId="0" xfId="0" applyFont="1" applyFill="1"/>
    <xf numFmtId="0" fontId="22" fillId="0" borderId="0" xfId="0" applyFont="1" applyFill="1" applyAlignment="1">
      <alignment horizontal="right"/>
    </xf>
    <xf numFmtId="0" fontId="23" fillId="2" borderId="46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42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 wrapText="1"/>
    </xf>
    <xf numFmtId="4" fontId="20" fillId="0" borderId="17" xfId="0" applyNumberFormat="1" applyFont="1" applyBorder="1" applyAlignment="1">
      <alignment horizontal="right" vertical="center" wrapText="1"/>
    </xf>
    <xf numFmtId="4" fontId="20" fillId="0" borderId="17" xfId="0" applyNumberFormat="1" applyFont="1" applyBorder="1" applyAlignment="1">
      <alignment vertical="center"/>
    </xf>
    <xf numFmtId="4" fontId="20" fillId="0" borderId="37" xfId="0" applyNumberFormat="1" applyFont="1" applyBorder="1" applyAlignment="1">
      <alignment vertical="center"/>
    </xf>
    <xf numFmtId="4" fontId="0" fillId="0" borderId="0" xfId="0" applyNumberFormat="1"/>
    <xf numFmtId="4" fontId="20" fillId="0" borderId="10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4" fontId="19" fillId="0" borderId="37" xfId="0" applyNumberFormat="1" applyFont="1" applyBorder="1" applyAlignment="1">
      <alignment horizontal="right" vertical="center" wrapText="1"/>
    </xf>
    <xf numFmtId="4" fontId="20" fillId="0" borderId="37" xfId="0" applyNumberFormat="1" applyFont="1" applyBorder="1" applyAlignment="1">
      <alignment horizontal="right" vertical="center" wrapText="1"/>
    </xf>
    <xf numFmtId="0" fontId="20" fillId="0" borderId="43" xfId="0" applyFont="1" applyBorder="1" applyAlignment="1">
      <alignment vertical="center" wrapText="1"/>
    </xf>
    <xf numFmtId="4" fontId="20" fillId="0" borderId="44" xfId="0" applyNumberFormat="1" applyFont="1" applyBorder="1" applyAlignment="1">
      <alignment horizontal="right" vertical="center" wrapText="1"/>
    </xf>
    <xf numFmtId="4" fontId="20" fillId="0" borderId="45" xfId="0" applyNumberFormat="1" applyFont="1" applyBorder="1" applyAlignment="1">
      <alignment horizontal="right" vertical="center" wrapText="1"/>
    </xf>
    <xf numFmtId="0" fontId="19" fillId="0" borderId="46" xfId="0" applyFont="1" applyBorder="1" applyAlignment="1">
      <alignment vertical="center" wrapText="1"/>
    </xf>
    <xf numFmtId="0" fontId="19" fillId="0" borderId="5" xfId="0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40" xfId="0" applyNumberFormat="1" applyFont="1" applyBorder="1" applyAlignment="1">
      <alignment horizontal="right" vertical="center" wrapText="1"/>
    </xf>
    <xf numFmtId="0" fontId="22" fillId="0" borderId="0" xfId="0" applyFont="1" applyFill="1" applyBorder="1"/>
    <xf numFmtId="165" fontId="22" fillId="0" borderId="23" xfId="0" applyNumberFormat="1" applyFont="1" applyFill="1" applyBorder="1" applyAlignment="1">
      <alignment horizontal="right"/>
    </xf>
    <xf numFmtId="0" fontId="20" fillId="0" borderId="7" xfId="0" applyFont="1" applyBorder="1" applyAlignment="1">
      <alignment horizontal="lef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4" fontId="20" fillId="0" borderId="47" xfId="0" applyNumberFormat="1" applyFont="1" applyBorder="1" applyAlignment="1">
      <alignment horizontal="righ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21" xfId="3" applyFont="1" applyFill="1" applyBorder="1" applyAlignment="1">
      <alignment horizont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/>
    </xf>
    <xf numFmtId="0" fontId="10" fillId="0" borderId="8" xfId="3" applyFont="1" applyFill="1" applyBorder="1" applyAlignment="1">
      <alignment horizontal="center"/>
    </xf>
    <xf numFmtId="0" fontId="10" fillId="0" borderId="9" xfId="3" applyFont="1" applyFill="1" applyBorder="1" applyAlignment="1">
      <alignment horizontal="center"/>
    </xf>
    <xf numFmtId="0" fontId="10" fillId="0" borderId="15" xfId="3" applyFont="1" applyFill="1" applyBorder="1" applyAlignment="1">
      <alignment horizontal="center"/>
    </xf>
    <xf numFmtId="0" fontId="10" fillId="0" borderId="16" xfId="3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11" fillId="0" borderId="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</cellXfs>
  <cellStyles count="8">
    <cellStyle name="čárky 2" xfId="4"/>
    <cellStyle name="čárky 3" xfId="5"/>
    <cellStyle name="Normální" xfId="0" builtinId="0"/>
    <cellStyle name="normální 2" xfId="2"/>
    <cellStyle name="Normální 3" xfId="7"/>
    <cellStyle name="normální_2. Rozpočet 2007 - tabulky" xfId="1"/>
    <cellStyle name="normální_Rozpis výdajů 03 bez PO" xfId="6"/>
    <cellStyle name="normální_Rozpis výdajů 03 bez P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ntoval\Local%20Settings\Temporary%20Internet%20Files\Content.Outlook\QG9PBPS9\R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ntoval\Local%20Settings\Temporary%20Internet%20Files\Content.Outlook\QG9PBPS9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ntoval\Local%20Settings\Temporary%20Internet%20Files\Content.Outlook\QG9PBPS9\RO%202012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">
          <cell r="M4">
            <v>60887</v>
          </cell>
        </row>
        <row r="119">
          <cell r="C119">
            <v>2101000</v>
          </cell>
          <cell r="D119">
            <v>212982.867</v>
          </cell>
          <cell r="E119">
            <v>0</v>
          </cell>
          <cell r="F119">
            <v>24000</v>
          </cell>
          <cell r="I119">
            <v>178.18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79520.92</v>
          </cell>
          <cell r="P119">
            <v>253299.98</v>
          </cell>
          <cell r="Q119">
            <v>505954.93399999995</v>
          </cell>
          <cell r="S119">
            <v>231195.91</v>
          </cell>
          <cell r="T119">
            <v>-46875</v>
          </cell>
        </row>
      </sheetData>
      <sheetData sheetId="2">
        <row r="119">
          <cell r="B119">
            <v>31605.08</v>
          </cell>
          <cell r="C119">
            <v>211626.27000000002</v>
          </cell>
          <cell r="D119">
            <v>835393</v>
          </cell>
          <cell r="E119">
            <v>682240.15899999999</v>
          </cell>
          <cell r="F119">
            <v>141400</v>
          </cell>
          <cell r="G119">
            <v>3399378.8379899999</v>
          </cell>
          <cell r="H119">
            <v>114540.90847999998</v>
          </cell>
          <cell r="I119">
            <v>294011.25699999998</v>
          </cell>
          <cell r="K119">
            <v>768895.67348</v>
          </cell>
          <cell r="L119">
            <v>277790.91000000003</v>
          </cell>
          <cell r="M119">
            <v>5445.5886300000002</v>
          </cell>
          <cell r="N119">
            <v>3</v>
          </cell>
          <cell r="O119">
            <v>68585.667520000003</v>
          </cell>
          <cell r="P119">
            <v>3</v>
          </cell>
          <cell r="Q119">
            <v>3</v>
          </cell>
          <cell r="R119">
            <v>12042.17</v>
          </cell>
          <cell r="S119">
            <v>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showRowColHeaders="0" zoomScaleNormal="100" workbookViewId="0">
      <selection activeCell="I36" sqref="I3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7" max="7" width="11.7109375" bestFit="1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163" t="s">
        <v>60</v>
      </c>
      <c r="B1" s="163"/>
      <c r="C1" s="124"/>
      <c r="D1" s="124"/>
      <c r="E1" s="125" t="s">
        <v>50</v>
      </c>
    </row>
    <row r="2" spans="1:10" ht="24.75" thickBot="1" x14ac:dyDescent="0.25">
      <c r="A2" s="126" t="s">
        <v>49</v>
      </c>
      <c r="B2" s="127" t="s">
        <v>62</v>
      </c>
      <c r="C2" s="128" t="s">
        <v>63</v>
      </c>
      <c r="D2" s="128" t="s">
        <v>46</v>
      </c>
      <c r="E2" s="128" t="s">
        <v>64</v>
      </c>
    </row>
    <row r="3" spans="1:10" ht="15" customHeight="1" x14ac:dyDescent="0.2">
      <c r="A3" s="129" t="s">
        <v>65</v>
      </c>
      <c r="B3" s="158" t="s">
        <v>51</v>
      </c>
      <c r="C3" s="130">
        <f>C4+C5+C6</f>
        <v>2313982.8670000001</v>
      </c>
      <c r="D3" s="130">
        <f>D4+D5+D6</f>
        <v>7256.29</v>
      </c>
      <c r="E3" s="131">
        <f t="shared" ref="E3:E24" si="0">C3+D3</f>
        <v>2321239.1570000001</v>
      </c>
    </row>
    <row r="4" spans="1:10" ht="15" customHeight="1" x14ac:dyDescent="0.2">
      <c r="A4" s="132" t="s">
        <v>66</v>
      </c>
      <c r="B4" s="159" t="s">
        <v>52</v>
      </c>
      <c r="C4" s="133">
        <f>[1]příjmy!$C$119</f>
        <v>2101000</v>
      </c>
      <c r="D4" s="134">
        <v>7256.29</v>
      </c>
      <c r="E4" s="135">
        <f t="shared" si="0"/>
        <v>2108256.29</v>
      </c>
      <c r="J4" s="136"/>
    </row>
    <row r="5" spans="1:10" ht="15" customHeight="1" x14ac:dyDescent="0.2">
      <c r="A5" s="132" t="s">
        <v>67</v>
      </c>
      <c r="B5" s="159" t="s">
        <v>53</v>
      </c>
      <c r="C5" s="133">
        <f>[1]příjmy!$D$119</f>
        <v>212982.867</v>
      </c>
      <c r="D5" s="137">
        <v>0</v>
      </c>
      <c r="E5" s="135">
        <f t="shared" si="0"/>
        <v>212982.867</v>
      </c>
    </row>
    <row r="6" spans="1:10" ht="15" customHeight="1" x14ac:dyDescent="0.2">
      <c r="A6" s="132" t="s">
        <v>68</v>
      </c>
      <c r="B6" s="159" t="s">
        <v>54</v>
      </c>
      <c r="C6" s="133">
        <f>[1]příjmy!$E$119</f>
        <v>0</v>
      </c>
      <c r="D6" s="133">
        <f>[2]příjmy!$E$31</f>
        <v>0</v>
      </c>
      <c r="E6" s="135">
        <f t="shared" si="0"/>
        <v>0</v>
      </c>
    </row>
    <row r="7" spans="1:10" ht="15" customHeight="1" x14ac:dyDescent="0.2">
      <c r="A7" s="138" t="s">
        <v>69</v>
      </c>
      <c r="B7" s="159" t="s">
        <v>55</v>
      </c>
      <c r="C7" s="139">
        <f>C8+C13</f>
        <v>3505925.91</v>
      </c>
      <c r="D7" s="139">
        <f>D8+D13</f>
        <v>0</v>
      </c>
      <c r="E7" s="140">
        <f t="shared" si="0"/>
        <v>3505925.91</v>
      </c>
    </row>
    <row r="8" spans="1:10" ht="15" customHeight="1" x14ac:dyDescent="0.2">
      <c r="A8" s="132" t="s">
        <v>70</v>
      </c>
      <c r="B8" s="159" t="s">
        <v>56</v>
      </c>
      <c r="C8" s="133">
        <f>C9+C10+C11+C12</f>
        <v>3505925.91</v>
      </c>
      <c r="D8" s="133">
        <f>D9+D10+D11+D12</f>
        <v>0</v>
      </c>
      <c r="E8" s="141">
        <f t="shared" si="0"/>
        <v>3505925.91</v>
      </c>
    </row>
    <row r="9" spans="1:10" ht="15" customHeight="1" x14ac:dyDescent="0.2">
      <c r="A9" s="132" t="s">
        <v>71</v>
      </c>
      <c r="B9" s="159" t="s">
        <v>72</v>
      </c>
      <c r="C9" s="133">
        <f>[1]příjmy!$M$4</f>
        <v>60887</v>
      </c>
      <c r="D9" s="133">
        <f>[2]příjmy!$I$16</f>
        <v>0</v>
      </c>
      <c r="E9" s="141">
        <f t="shared" si="0"/>
        <v>60887</v>
      </c>
    </row>
    <row r="10" spans="1:10" ht="15" customHeight="1" x14ac:dyDescent="0.2">
      <c r="A10" s="132" t="s">
        <v>73</v>
      </c>
      <c r="B10" s="159" t="s">
        <v>56</v>
      </c>
      <c r="C10" s="133">
        <v>3420860.73</v>
      </c>
      <c r="D10" s="133">
        <v>0</v>
      </c>
      <c r="E10" s="141">
        <f t="shared" si="0"/>
        <v>3420860.73</v>
      </c>
    </row>
    <row r="11" spans="1:10" ht="15" customHeight="1" x14ac:dyDescent="0.2">
      <c r="A11" s="132" t="s">
        <v>74</v>
      </c>
      <c r="B11" s="159" t="s">
        <v>57</v>
      </c>
      <c r="C11" s="133">
        <f>[1]příjmy!$I$119</f>
        <v>178.18</v>
      </c>
      <c r="D11" s="133">
        <v>0</v>
      </c>
      <c r="E11" s="141">
        <f>SUM(C11:D11)</f>
        <v>178.18</v>
      </c>
    </row>
    <row r="12" spans="1:10" ht="15" customHeight="1" x14ac:dyDescent="0.2">
      <c r="A12" s="132" t="s">
        <v>75</v>
      </c>
      <c r="B12" s="159">
        <v>4121</v>
      </c>
      <c r="C12" s="133">
        <f>[1]příjmy!$F$119</f>
        <v>24000</v>
      </c>
      <c r="D12" s="133">
        <v>0</v>
      </c>
      <c r="E12" s="141">
        <f>SUM(C12:D12)</f>
        <v>24000</v>
      </c>
    </row>
    <row r="13" spans="1:10" ht="15" customHeight="1" x14ac:dyDescent="0.2">
      <c r="A13" s="132" t="s">
        <v>76</v>
      </c>
      <c r="B13" s="159" t="s">
        <v>58</v>
      </c>
      <c r="C13" s="133">
        <f>C14+C15+C16</f>
        <v>0</v>
      </c>
      <c r="D13" s="133">
        <f>D14+D15+D16</f>
        <v>0</v>
      </c>
      <c r="E13" s="141">
        <f t="shared" si="0"/>
        <v>0</v>
      </c>
    </row>
    <row r="14" spans="1:10" ht="15" customHeight="1" x14ac:dyDescent="0.2">
      <c r="A14" s="132" t="s">
        <v>77</v>
      </c>
      <c r="B14" s="159" t="s">
        <v>58</v>
      </c>
      <c r="C14" s="133">
        <f>[1]příjmy!$J$119+[1]příjmy!$N$119</f>
        <v>0</v>
      </c>
      <c r="D14" s="133">
        <f>[2]příjmy!$H$16</f>
        <v>0</v>
      </c>
      <c r="E14" s="141">
        <f t="shared" si="0"/>
        <v>0</v>
      </c>
    </row>
    <row r="15" spans="1:10" ht="15" customHeight="1" x14ac:dyDescent="0.2">
      <c r="A15" s="132" t="s">
        <v>78</v>
      </c>
      <c r="B15" s="159">
        <v>4221</v>
      </c>
      <c r="C15" s="133">
        <f>[1]příjmy!$L$119</f>
        <v>0</v>
      </c>
      <c r="D15" s="133">
        <v>0</v>
      </c>
      <c r="E15" s="141">
        <f>SUM(C15:D15)</f>
        <v>0</v>
      </c>
    </row>
    <row r="16" spans="1:10" ht="15" customHeight="1" x14ac:dyDescent="0.2">
      <c r="A16" s="132" t="s">
        <v>79</v>
      </c>
      <c r="B16" s="159">
        <v>4232</v>
      </c>
      <c r="C16" s="133">
        <f>[1]příjmy!$K$119</f>
        <v>0</v>
      </c>
      <c r="D16" s="133">
        <v>0</v>
      </c>
      <c r="E16" s="141">
        <f>SUM(C16:D16)</f>
        <v>0</v>
      </c>
    </row>
    <row r="17" spans="1:5" ht="15" customHeight="1" x14ac:dyDescent="0.2">
      <c r="A17" s="138" t="s">
        <v>80</v>
      </c>
      <c r="B17" s="160" t="s">
        <v>81</v>
      </c>
      <c r="C17" s="139">
        <f>C3+C7</f>
        <v>5819908.7770000007</v>
      </c>
      <c r="D17" s="139">
        <f>D3+D7</f>
        <v>7256.29</v>
      </c>
      <c r="E17" s="140">
        <f t="shared" si="0"/>
        <v>5827165.0670000007</v>
      </c>
    </row>
    <row r="18" spans="1:5" ht="15" customHeight="1" x14ac:dyDescent="0.2">
      <c r="A18" s="138" t="s">
        <v>82</v>
      </c>
      <c r="B18" s="160" t="s">
        <v>59</v>
      </c>
      <c r="C18" s="139">
        <f>SUM(C19:C23)</f>
        <v>1023096.7439999999</v>
      </c>
      <c r="D18" s="139">
        <f>SUM(D19:D23)</f>
        <v>0</v>
      </c>
      <c r="E18" s="140">
        <f t="shared" si="0"/>
        <v>1023096.7439999999</v>
      </c>
    </row>
    <row r="19" spans="1:5" ht="15" customHeight="1" x14ac:dyDescent="0.2">
      <c r="A19" s="132" t="s">
        <v>83</v>
      </c>
      <c r="B19" s="159" t="s">
        <v>84</v>
      </c>
      <c r="C19" s="133">
        <f>[1]příjmy!$O$119</f>
        <v>79520.92</v>
      </c>
      <c r="D19" s="133">
        <v>0</v>
      </c>
      <c r="E19" s="141">
        <f t="shared" si="0"/>
        <v>79520.92</v>
      </c>
    </row>
    <row r="20" spans="1:5" ht="15" customHeight="1" x14ac:dyDescent="0.2">
      <c r="A20" s="132" t="s">
        <v>85</v>
      </c>
      <c r="B20" s="159">
        <v>8115</v>
      </c>
      <c r="C20" s="133">
        <f>[1]příjmy!$P$119</f>
        <v>253299.98</v>
      </c>
      <c r="D20" s="133">
        <v>0</v>
      </c>
      <c r="E20" s="141">
        <f>SUM(C20:D20)</f>
        <v>253299.98</v>
      </c>
    </row>
    <row r="21" spans="1:5" ht="15" customHeight="1" x14ac:dyDescent="0.2">
      <c r="A21" s="132" t="s">
        <v>86</v>
      </c>
      <c r="B21" s="159" t="s">
        <v>84</v>
      </c>
      <c r="C21" s="133">
        <f>[1]příjmy!$Q$119</f>
        <v>505954.93399999995</v>
      </c>
      <c r="D21" s="133">
        <v>0</v>
      </c>
      <c r="E21" s="141">
        <f t="shared" si="0"/>
        <v>505954.93399999995</v>
      </c>
    </row>
    <row r="22" spans="1:5" ht="15" customHeight="1" x14ac:dyDescent="0.2">
      <c r="A22" s="132" t="s">
        <v>87</v>
      </c>
      <c r="B22" s="159">
        <v>8123</v>
      </c>
      <c r="C22" s="133">
        <f>[1]příjmy!$S$119</f>
        <v>231195.91</v>
      </c>
      <c r="D22" s="133">
        <f>[2]příjmy!$T$31</f>
        <v>0</v>
      </c>
      <c r="E22" s="141">
        <f>C22+D22</f>
        <v>231195.91</v>
      </c>
    </row>
    <row r="23" spans="1:5" ht="15" customHeight="1" thickBot="1" x14ac:dyDescent="0.25">
      <c r="A23" s="142" t="s">
        <v>88</v>
      </c>
      <c r="B23" s="161">
        <v>-8124</v>
      </c>
      <c r="C23" s="143">
        <f>[1]příjmy!$T$119</f>
        <v>-46875</v>
      </c>
      <c r="D23" s="143">
        <f>[2]příjmy!$O$16</f>
        <v>0</v>
      </c>
      <c r="E23" s="144">
        <f>C23+D23</f>
        <v>-46875</v>
      </c>
    </row>
    <row r="24" spans="1:5" ht="15" customHeight="1" thickBot="1" x14ac:dyDescent="0.25">
      <c r="A24" s="145" t="s">
        <v>89</v>
      </c>
      <c r="B24" s="146"/>
      <c r="C24" s="147">
        <f>C3+C7+C18</f>
        <v>6843005.5210000006</v>
      </c>
      <c r="D24" s="147">
        <f>D17+D18</f>
        <v>7256.29</v>
      </c>
      <c r="E24" s="148">
        <f t="shared" si="0"/>
        <v>6850261.8110000007</v>
      </c>
    </row>
    <row r="25" spans="1:5" ht="13.5" thickBot="1" x14ac:dyDescent="0.25">
      <c r="A25" s="163" t="s">
        <v>61</v>
      </c>
      <c r="B25" s="163"/>
      <c r="C25" s="149"/>
      <c r="D25" s="149"/>
      <c r="E25" s="150" t="s">
        <v>50</v>
      </c>
    </row>
    <row r="26" spans="1:5" ht="24.75" thickBot="1" x14ac:dyDescent="0.25">
      <c r="A26" s="126" t="s">
        <v>90</v>
      </c>
      <c r="B26" s="127" t="s">
        <v>5</v>
      </c>
      <c r="C26" s="128" t="s">
        <v>63</v>
      </c>
      <c r="D26" s="128" t="s">
        <v>46</v>
      </c>
      <c r="E26" s="128" t="s">
        <v>64</v>
      </c>
    </row>
    <row r="27" spans="1:5" ht="15" customHeight="1" x14ac:dyDescent="0.2">
      <c r="A27" s="151" t="s">
        <v>91</v>
      </c>
      <c r="B27" s="162" t="s">
        <v>92</v>
      </c>
      <c r="C27" s="137">
        <f>[1]výdaje!$B$119</f>
        <v>31605.08</v>
      </c>
      <c r="D27" s="137">
        <v>0</v>
      </c>
      <c r="E27" s="152">
        <f>C27+D27</f>
        <v>31605.08</v>
      </c>
    </row>
    <row r="28" spans="1:5" ht="15" customHeight="1" x14ac:dyDescent="0.2">
      <c r="A28" s="153" t="s">
        <v>93</v>
      </c>
      <c r="B28" s="159" t="s">
        <v>92</v>
      </c>
      <c r="C28" s="133">
        <f>[1]výdaje!$C$119</f>
        <v>211626.27000000002</v>
      </c>
      <c r="D28" s="137">
        <v>0</v>
      </c>
      <c r="E28" s="152">
        <f t="shared" ref="E28:E44" si="1">C28+D28</f>
        <v>211626.27000000002</v>
      </c>
    </row>
    <row r="29" spans="1:5" ht="15" customHeight="1" x14ac:dyDescent="0.2">
      <c r="A29" s="153" t="s">
        <v>94</v>
      </c>
      <c r="B29" s="159" t="s">
        <v>92</v>
      </c>
      <c r="C29" s="133">
        <f>[1]výdaje!$D$119</f>
        <v>835393</v>
      </c>
      <c r="D29" s="137">
        <v>0</v>
      </c>
      <c r="E29" s="152">
        <f t="shared" si="1"/>
        <v>835393</v>
      </c>
    </row>
    <row r="30" spans="1:5" ht="15" customHeight="1" x14ac:dyDescent="0.2">
      <c r="A30" s="153" t="s">
        <v>95</v>
      </c>
      <c r="B30" s="159" t="s">
        <v>92</v>
      </c>
      <c r="C30" s="133">
        <f>[1]výdaje!$E$119</f>
        <v>682240.15899999999</v>
      </c>
      <c r="D30" s="137">
        <v>7256.29</v>
      </c>
      <c r="E30" s="152">
        <f t="shared" si="1"/>
        <v>689496.44900000002</v>
      </c>
    </row>
    <row r="31" spans="1:5" ht="15" customHeight="1" x14ac:dyDescent="0.2">
      <c r="A31" s="153" t="s">
        <v>96</v>
      </c>
      <c r="B31" s="159" t="s">
        <v>92</v>
      </c>
      <c r="C31" s="133">
        <f>[1]výdaje!$F$119</f>
        <v>141400</v>
      </c>
      <c r="D31" s="137">
        <v>0</v>
      </c>
      <c r="E31" s="152">
        <f>C31+D31</f>
        <v>141400</v>
      </c>
    </row>
    <row r="32" spans="1:5" ht="15" customHeight="1" x14ac:dyDescent="0.2">
      <c r="A32" s="153" t="s">
        <v>97</v>
      </c>
      <c r="B32" s="159" t="s">
        <v>92</v>
      </c>
      <c r="C32" s="133">
        <f>[1]výdaje!$G$119</f>
        <v>3399378.8379899999</v>
      </c>
      <c r="D32" s="137">
        <v>0</v>
      </c>
      <c r="E32" s="152">
        <f t="shared" si="1"/>
        <v>3399378.8379899999</v>
      </c>
    </row>
    <row r="33" spans="1:7" ht="15" customHeight="1" x14ac:dyDescent="0.2">
      <c r="A33" s="153" t="s">
        <v>98</v>
      </c>
      <c r="B33" s="159" t="s">
        <v>92</v>
      </c>
      <c r="C33" s="133">
        <f>[1]výdaje!$H$119</f>
        <v>114540.90847999998</v>
      </c>
      <c r="D33" s="137">
        <f>[2]výdaje!$G$16</f>
        <v>0</v>
      </c>
      <c r="E33" s="152">
        <f t="shared" si="1"/>
        <v>114540.90847999998</v>
      </c>
    </row>
    <row r="34" spans="1:7" ht="15" customHeight="1" x14ac:dyDescent="0.2">
      <c r="A34" s="153" t="s">
        <v>99</v>
      </c>
      <c r="B34" s="159" t="s">
        <v>100</v>
      </c>
      <c r="C34" s="133">
        <f>[1]výdaje!$I$119</f>
        <v>294011.25699999998</v>
      </c>
      <c r="D34" s="137">
        <v>0</v>
      </c>
      <c r="E34" s="152">
        <f t="shared" si="1"/>
        <v>294011.25699999998</v>
      </c>
    </row>
    <row r="35" spans="1:7" ht="15" customHeight="1" x14ac:dyDescent="0.2">
      <c r="A35" s="153" t="s">
        <v>101</v>
      </c>
      <c r="B35" s="159" t="s">
        <v>100</v>
      </c>
      <c r="C35" s="133">
        <f>[3]výdaje!$J$390</f>
        <v>0</v>
      </c>
      <c r="D35" s="137">
        <f>[2]výdaje!$I$16</f>
        <v>0</v>
      </c>
      <c r="E35" s="152">
        <f t="shared" si="1"/>
        <v>0</v>
      </c>
    </row>
    <row r="36" spans="1:7" ht="15" customHeight="1" x14ac:dyDescent="0.2">
      <c r="A36" s="153" t="s">
        <v>102</v>
      </c>
      <c r="B36" s="159" t="s">
        <v>103</v>
      </c>
      <c r="C36" s="133">
        <f>[1]výdaje!$K$119</f>
        <v>768895.67348</v>
      </c>
      <c r="D36" s="137">
        <f>[2]výdaje!$J$16</f>
        <v>0</v>
      </c>
      <c r="E36" s="152">
        <f t="shared" si="1"/>
        <v>768895.67348</v>
      </c>
    </row>
    <row r="37" spans="1:7" ht="15" customHeight="1" x14ac:dyDescent="0.2">
      <c r="A37" s="153" t="s">
        <v>104</v>
      </c>
      <c r="B37" s="159" t="s">
        <v>103</v>
      </c>
      <c r="C37" s="133">
        <f>[1]výdaje!$L$119</f>
        <v>277790.91000000003</v>
      </c>
      <c r="D37" s="137">
        <v>0</v>
      </c>
      <c r="E37" s="152">
        <f t="shared" si="1"/>
        <v>277790.91000000003</v>
      </c>
    </row>
    <row r="38" spans="1:7" ht="15" customHeight="1" x14ac:dyDescent="0.2">
      <c r="A38" s="153" t="s">
        <v>105</v>
      </c>
      <c r="B38" s="159" t="s">
        <v>92</v>
      </c>
      <c r="C38" s="133">
        <f>[1]výdaje!$M$119</f>
        <v>5445.5886300000002</v>
      </c>
      <c r="D38" s="137">
        <f>[2]výdaje!$L$16</f>
        <v>0</v>
      </c>
      <c r="E38" s="152">
        <f t="shared" si="1"/>
        <v>5445.5886300000002</v>
      </c>
    </row>
    <row r="39" spans="1:7" ht="15" customHeight="1" x14ac:dyDescent="0.2">
      <c r="A39" s="153" t="s">
        <v>106</v>
      </c>
      <c r="B39" s="159" t="s">
        <v>103</v>
      </c>
      <c r="C39" s="133">
        <f>[1]výdaje!$N$119</f>
        <v>3</v>
      </c>
      <c r="D39" s="137">
        <v>0</v>
      </c>
      <c r="E39" s="152">
        <f t="shared" si="1"/>
        <v>3</v>
      </c>
    </row>
    <row r="40" spans="1:7" ht="15" customHeight="1" x14ac:dyDescent="0.2">
      <c r="A40" s="153" t="s">
        <v>107</v>
      </c>
      <c r="B40" s="159" t="s">
        <v>103</v>
      </c>
      <c r="C40" s="133">
        <f>[1]výdaje!$O$119</f>
        <v>68585.667520000003</v>
      </c>
      <c r="D40" s="137">
        <f>[2]výdaje!$N$16</f>
        <v>0</v>
      </c>
      <c r="E40" s="152">
        <f t="shared" si="1"/>
        <v>68585.667520000003</v>
      </c>
    </row>
    <row r="41" spans="1:7" ht="15" customHeight="1" x14ac:dyDescent="0.2">
      <c r="A41" s="153" t="s">
        <v>108</v>
      </c>
      <c r="B41" s="159" t="s">
        <v>103</v>
      </c>
      <c r="C41" s="133">
        <f>[1]výdaje!$P$119</f>
        <v>3</v>
      </c>
      <c r="D41" s="137">
        <f>[2]výdaje!$O$16</f>
        <v>0</v>
      </c>
      <c r="E41" s="152">
        <f t="shared" si="1"/>
        <v>3</v>
      </c>
    </row>
    <row r="42" spans="1:7" ht="15" customHeight="1" x14ac:dyDescent="0.2">
      <c r="A42" s="153" t="s">
        <v>109</v>
      </c>
      <c r="B42" s="159" t="s">
        <v>103</v>
      </c>
      <c r="C42" s="133">
        <f>[1]výdaje!$Q$119</f>
        <v>3</v>
      </c>
      <c r="D42" s="137">
        <f>[2]výdaje!$P$16</f>
        <v>0</v>
      </c>
      <c r="E42" s="152">
        <f t="shared" si="1"/>
        <v>3</v>
      </c>
    </row>
    <row r="43" spans="1:7" ht="15" customHeight="1" x14ac:dyDescent="0.2">
      <c r="A43" s="153" t="s">
        <v>110</v>
      </c>
      <c r="B43" s="159" t="s">
        <v>103</v>
      </c>
      <c r="C43" s="133">
        <f>[1]výdaje!$R$119</f>
        <v>12042.17</v>
      </c>
      <c r="D43" s="137">
        <f>[2]výdaje!$Q$16</f>
        <v>0</v>
      </c>
      <c r="E43" s="152">
        <f t="shared" si="1"/>
        <v>12042.17</v>
      </c>
    </row>
    <row r="44" spans="1:7" ht="15" customHeight="1" thickBot="1" x14ac:dyDescent="0.25">
      <c r="A44" s="154" t="s">
        <v>111</v>
      </c>
      <c r="B44" s="161" t="s">
        <v>103</v>
      </c>
      <c r="C44" s="143">
        <f>[1]výdaje!$S$119</f>
        <v>41</v>
      </c>
      <c r="D44" s="155">
        <f>[2]výdaje!$R$16</f>
        <v>0</v>
      </c>
      <c r="E44" s="156">
        <f t="shared" si="1"/>
        <v>41</v>
      </c>
    </row>
    <row r="45" spans="1:7" ht="15" customHeight="1" thickBot="1" x14ac:dyDescent="0.25">
      <c r="A45" s="157" t="s">
        <v>112</v>
      </c>
      <c r="B45" s="146"/>
      <c r="C45" s="147">
        <f>SUM(C27:C44)</f>
        <v>6843005.5221000006</v>
      </c>
      <c r="D45" s="147">
        <f>SUM(D27:D44)</f>
        <v>7256.29</v>
      </c>
      <c r="E45" s="148">
        <f>SUM(E27:E44)</f>
        <v>6850261.8120999997</v>
      </c>
    </row>
    <row r="47" spans="1:7" x14ac:dyDescent="0.2">
      <c r="G47" s="136"/>
    </row>
  </sheetData>
  <mergeCells count="2">
    <mergeCell ref="A1:B1"/>
    <mergeCell ref="A25:B25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>&amp;RPříloha č. 2 k ZR-RO č. 86/13</oddHeader>
  </headerFooter>
  <ignoredErrors>
    <ignoredError sqref="B9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5"/>
  <sheetViews>
    <sheetView showGridLines="0" showRowColHeaders="0" zoomScaleNormal="100" workbookViewId="0">
      <selection activeCell="F34" sqref="F34"/>
    </sheetView>
  </sheetViews>
  <sheetFormatPr defaultRowHeight="12.75" x14ac:dyDescent="0.2"/>
  <cols>
    <col min="1" max="1" width="3.140625" style="3" customWidth="1"/>
    <col min="2" max="2" width="4.140625" style="3" customWidth="1"/>
    <col min="3" max="3" width="3.140625" style="3" customWidth="1"/>
    <col min="4" max="4" width="4.7109375" style="3" customWidth="1"/>
    <col min="5" max="5" width="7.85546875" style="3" customWidth="1"/>
    <col min="6" max="6" width="38.7109375" style="3" customWidth="1"/>
    <col min="7" max="7" width="10.5703125" style="91" customWidth="1"/>
    <col min="8" max="8" width="7.7109375" style="3" customWidth="1"/>
    <col min="9" max="9" width="10.85546875" style="3" customWidth="1"/>
    <col min="10" max="16384" width="9.140625" style="3"/>
  </cols>
  <sheetData>
    <row r="1" spans="1:9" ht="37.5" customHeight="1" x14ac:dyDescent="0.25">
      <c r="A1" s="164" t="s">
        <v>44</v>
      </c>
      <c r="B1" s="164"/>
      <c r="C1" s="164"/>
      <c r="D1" s="164"/>
      <c r="E1" s="164"/>
      <c r="F1" s="164"/>
      <c r="G1" s="164"/>
      <c r="H1" s="164"/>
      <c r="I1" s="164"/>
    </row>
    <row r="2" spans="1:9" x14ac:dyDescent="0.2">
      <c r="A2" s="1"/>
      <c r="B2" s="96"/>
      <c r="C2" s="97"/>
      <c r="D2" s="1"/>
      <c r="E2" s="95"/>
      <c r="F2" s="1"/>
      <c r="G2" s="1"/>
      <c r="H2" s="98"/>
      <c r="I2" s="98"/>
    </row>
    <row r="3" spans="1:9" ht="15.75" x14ac:dyDescent="0.25">
      <c r="A3" s="165" t="s">
        <v>48</v>
      </c>
      <c r="B3" s="165"/>
      <c r="C3" s="165"/>
      <c r="D3" s="165"/>
      <c r="E3" s="165"/>
      <c r="F3" s="165"/>
      <c r="G3" s="165"/>
      <c r="H3" s="165"/>
      <c r="I3" s="165"/>
    </row>
    <row r="4" spans="1:9" x14ac:dyDescent="0.2">
      <c r="A4" s="1"/>
      <c r="B4" s="96"/>
      <c r="C4" s="97"/>
      <c r="D4" s="1"/>
      <c r="E4" s="95"/>
      <c r="F4" s="1"/>
      <c r="G4" s="1"/>
      <c r="H4" s="98"/>
      <c r="I4" s="98"/>
    </row>
    <row r="5" spans="1:9" x14ac:dyDescent="0.2">
      <c r="A5" s="166" t="s">
        <v>43</v>
      </c>
      <c r="B5" s="166"/>
      <c r="C5" s="166"/>
      <c r="D5" s="166"/>
      <c r="E5" s="166"/>
      <c r="F5" s="166"/>
      <c r="G5" s="166"/>
      <c r="H5" s="166"/>
      <c r="I5" s="166"/>
    </row>
    <row r="6" spans="1:9" ht="12.75" customHeight="1" thickBot="1" x14ac:dyDescent="0.25">
      <c r="A6" s="92"/>
      <c r="B6" s="93"/>
      <c r="C6" s="94"/>
      <c r="E6" s="92"/>
      <c r="H6" s="91"/>
      <c r="I6" s="111" t="s">
        <v>1</v>
      </c>
    </row>
    <row r="7" spans="1:9" s="110" customFormat="1" ht="24" customHeight="1" thickBot="1" x14ac:dyDescent="0.25">
      <c r="A7" s="106" t="s">
        <v>2</v>
      </c>
      <c r="B7" s="169" t="s">
        <v>3</v>
      </c>
      <c r="C7" s="170"/>
      <c r="D7" s="90" t="s">
        <v>4</v>
      </c>
      <c r="E7" s="90" t="s">
        <v>5</v>
      </c>
      <c r="F7" s="107" t="s">
        <v>6</v>
      </c>
      <c r="G7" s="108" t="s">
        <v>7</v>
      </c>
      <c r="H7" s="105" t="s">
        <v>46</v>
      </c>
      <c r="I7" s="109" t="s">
        <v>8</v>
      </c>
    </row>
    <row r="8" spans="1:9" ht="12.75" customHeight="1" thickBot="1" x14ac:dyDescent="0.25">
      <c r="A8" s="6" t="s">
        <v>9</v>
      </c>
      <c r="B8" s="171" t="s">
        <v>10</v>
      </c>
      <c r="C8" s="172"/>
      <c r="D8" s="7" t="s">
        <v>10</v>
      </c>
      <c r="E8" s="8" t="s">
        <v>10</v>
      </c>
      <c r="F8" s="9" t="s">
        <v>11</v>
      </c>
      <c r="G8" s="10">
        <f>SUM(G9:G14)</f>
        <v>2100000</v>
      </c>
      <c r="H8" s="116">
        <f>SUM(H9:H14)</f>
        <v>7256.29</v>
      </c>
      <c r="I8" s="117">
        <f>G8+H8</f>
        <v>2107256.29</v>
      </c>
    </row>
    <row r="9" spans="1:9" ht="12.75" customHeight="1" x14ac:dyDescent="0.2">
      <c r="A9" s="11" t="s">
        <v>12</v>
      </c>
      <c r="B9" s="173" t="s">
        <v>10</v>
      </c>
      <c r="C9" s="174"/>
      <c r="D9" s="12" t="s">
        <v>10</v>
      </c>
      <c r="E9" s="13">
        <v>1111</v>
      </c>
      <c r="F9" s="14" t="s">
        <v>13</v>
      </c>
      <c r="G9" s="15">
        <v>443000</v>
      </c>
      <c r="H9" s="115">
        <v>0</v>
      </c>
      <c r="I9" s="112">
        <f t="shared" ref="I9:I14" si="0">G9+H9</f>
        <v>443000</v>
      </c>
    </row>
    <row r="10" spans="1:9" ht="12.75" customHeight="1" x14ac:dyDescent="0.2">
      <c r="A10" s="16" t="s">
        <v>12</v>
      </c>
      <c r="B10" s="175" t="s">
        <v>10</v>
      </c>
      <c r="C10" s="176"/>
      <c r="D10" s="12" t="s">
        <v>10</v>
      </c>
      <c r="E10" s="13">
        <v>1112</v>
      </c>
      <c r="F10" s="14" t="s">
        <v>14</v>
      </c>
      <c r="G10" s="17">
        <v>7000</v>
      </c>
      <c r="H10" s="17">
        <v>0</v>
      </c>
      <c r="I10" s="114">
        <f t="shared" si="0"/>
        <v>7000</v>
      </c>
    </row>
    <row r="11" spans="1:9" ht="12.75" customHeight="1" x14ac:dyDescent="0.2">
      <c r="A11" s="16" t="s">
        <v>12</v>
      </c>
      <c r="B11" s="175" t="s">
        <v>10</v>
      </c>
      <c r="C11" s="176"/>
      <c r="D11" s="12" t="s">
        <v>10</v>
      </c>
      <c r="E11" s="13">
        <v>1113</v>
      </c>
      <c r="F11" s="14" t="s">
        <v>15</v>
      </c>
      <c r="G11" s="15">
        <v>50000</v>
      </c>
      <c r="H11" s="17">
        <v>0</v>
      </c>
      <c r="I11" s="114">
        <f t="shared" si="0"/>
        <v>50000</v>
      </c>
    </row>
    <row r="12" spans="1:9" ht="12.75" customHeight="1" x14ac:dyDescent="0.2">
      <c r="A12" s="16" t="s">
        <v>12</v>
      </c>
      <c r="B12" s="175" t="s">
        <v>10</v>
      </c>
      <c r="C12" s="176"/>
      <c r="D12" s="12" t="s">
        <v>10</v>
      </c>
      <c r="E12" s="13">
        <v>1121</v>
      </c>
      <c r="F12" s="14" t="s">
        <v>16</v>
      </c>
      <c r="G12" s="17">
        <v>550000</v>
      </c>
      <c r="H12" s="17">
        <v>0</v>
      </c>
      <c r="I12" s="114">
        <f t="shared" si="0"/>
        <v>550000</v>
      </c>
    </row>
    <row r="13" spans="1:9" ht="12.75" customHeight="1" x14ac:dyDescent="0.2">
      <c r="A13" s="99" t="s">
        <v>12</v>
      </c>
      <c r="B13" s="175" t="s">
        <v>10</v>
      </c>
      <c r="C13" s="176"/>
      <c r="D13" s="102" t="s">
        <v>10</v>
      </c>
      <c r="E13" s="103">
        <v>1123</v>
      </c>
      <c r="F13" s="104" t="s">
        <v>45</v>
      </c>
      <c r="G13" s="17">
        <v>0</v>
      </c>
      <c r="H13" s="100">
        <v>7256.29</v>
      </c>
      <c r="I13" s="114">
        <f t="shared" si="0"/>
        <v>7256.29</v>
      </c>
    </row>
    <row r="14" spans="1:9" ht="12.75" customHeight="1" thickBot="1" x14ac:dyDescent="0.25">
      <c r="A14" s="18" t="s">
        <v>12</v>
      </c>
      <c r="B14" s="167" t="s">
        <v>10</v>
      </c>
      <c r="C14" s="168"/>
      <c r="D14" s="19" t="s">
        <v>10</v>
      </c>
      <c r="E14" s="20">
        <v>1211</v>
      </c>
      <c r="F14" s="21" t="s">
        <v>17</v>
      </c>
      <c r="G14" s="101">
        <v>1050000</v>
      </c>
      <c r="H14" s="22">
        <v>0</v>
      </c>
      <c r="I14" s="113">
        <f t="shared" si="0"/>
        <v>1050000</v>
      </c>
    </row>
    <row r="15" spans="1:9" x14ac:dyDescent="0.2">
      <c r="A15" s="23"/>
      <c r="B15" s="23"/>
      <c r="C15" s="23"/>
      <c r="D15" s="23"/>
      <c r="E15" s="23"/>
      <c r="F15" s="23"/>
      <c r="G15" s="24"/>
      <c r="H15" s="24"/>
      <c r="I15" s="24"/>
    </row>
  </sheetData>
  <mergeCells count="11">
    <mergeCell ref="A1:I1"/>
    <mergeCell ref="A3:I3"/>
    <mergeCell ref="A5:I5"/>
    <mergeCell ref="B14:C14"/>
    <mergeCell ref="B7:C7"/>
    <mergeCell ref="B8:C8"/>
    <mergeCell ref="B9:C9"/>
    <mergeCell ref="B10:C10"/>
    <mergeCell ref="B11:C11"/>
    <mergeCell ref="B12:C12"/>
    <mergeCell ref="B13:C13"/>
  </mergeCells>
  <printOptions horizontalCentered="1"/>
  <pageMargins left="0.78740157480314965" right="0.78740157480314965" top="0.78740157480314965" bottom="0.78740157480314965" header="0.51181102362204722" footer="0.51181102362204722"/>
  <pageSetup scale="95" orientation="portrait" r:id="rId1"/>
  <headerFooter alignWithMargins="0">
    <oddHeader>&amp;RPříloha č. 2 k ZR-RO č. 86/13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9"/>
  <sheetViews>
    <sheetView showGridLines="0" showRowColHeaders="0" tabSelected="1" zoomScaleNormal="100" workbookViewId="0">
      <selection activeCell="H30" sqref="H30"/>
    </sheetView>
  </sheetViews>
  <sheetFormatPr defaultRowHeight="12.75" x14ac:dyDescent="0.2"/>
  <cols>
    <col min="1" max="1" width="3.140625" style="3" customWidth="1"/>
    <col min="2" max="2" width="7" style="3" customWidth="1"/>
    <col min="3" max="4" width="4.7109375" style="3" customWidth="1"/>
    <col min="5" max="5" width="7.85546875" style="3" customWidth="1"/>
    <col min="6" max="6" width="38.7109375" style="3" customWidth="1"/>
    <col min="7" max="7" width="10.5703125" style="91" customWidth="1"/>
    <col min="8" max="8" width="7.7109375" style="3" customWidth="1"/>
    <col min="9" max="9" width="9.7109375" style="3" customWidth="1"/>
    <col min="10" max="16384" width="9.140625" style="3"/>
  </cols>
  <sheetData>
    <row r="1" spans="1:10" ht="37.5" customHeight="1" x14ac:dyDescent="0.25">
      <c r="A1" s="164" t="s">
        <v>44</v>
      </c>
      <c r="B1" s="164"/>
      <c r="C1" s="164"/>
      <c r="D1" s="164"/>
      <c r="E1" s="164"/>
      <c r="F1" s="164"/>
      <c r="G1" s="164"/>
      <c r="H1" s="164"/>
      <c r="I1" s="164"/>
      <c r="J1" s="122"/>
    </row>
    <row r="2" spans="1:10" x14ac:dyDescent="0.2">
      <c r="A2" s="1"/>
      <c r="B2" s="1"/>
      <c r="C2" s="1"/>
      <c r="D2" s="1"/>
      <c r="E2" s="1"/>
      <c r="F2" s="1"/>
      <c r="G2" s="1"/>
      <c r="H2" s="1"/>
      <c r="I2" s="2"/>
      <c r="J2" s="2"/>
    </row>
    <row r="3" spans="1:10" ht="15.75" x14ac:dyDescent="0.25">
      <c r="A3" s="177" t="s">
        <v>47</v>
      </c>
      <c r="B3" s="177"/>
      <c r="C3" s="177"/>
      <c r="D3" s="177"/>
      <c r="E3" s="177"/>
      <c r="F3" s="177"/>
      <c r="G3" s="177"/>
      <c r="H3" s="177"/>
      <c r="I3" s="177"/>
      <c r="J3" s="4"/>
    </row>
    <row r="4" spans="1:10" x14ac:dyDescent="0.2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5.75" x14ac:dyDescent="0.25">
      <c r="A5" s="165" t="s">
        <v>0</v>
      </c>
      <c r="B5" s="165"/>
      <c r="C5" s="165"/>
      <c r="D5" s="165"/>
      <c r="E5" s="165"/>
      <c r="F5" s="165"/>
      <c r="G5" s="165"/>
      <c r="H5" s="165"/>
      <c r="I5" s="165"/>
      <c r="J5" s="123"/>
    </row>
    <row r="6" spans="1:10" ht="12.75" customHeight="1" thickBot="1" x14ac:dyDescent="0.25">
      <c r="A6" s="1"/>
      <c r="B6" s="1"/>
      <c r="C6" s="1"/>
      <c r="D6" s="1"/>
      <c r="G6" s="2"/>
      <c r="H6" s="2"/>
      <c r="I6" s="5" t="s">
        <v>1</v>
      </c>
    </row>
    <row r="7" spans="1:10" s="110" customFormat="1" ht="29.25" customHeight="1" thickBot="1" x14ac:dyDescent="0.25">
      <c r="A7" s="25" t="s">
        <v>2</v>
      </c>
      <c r="B7" s="178" t="s">
        <v>3</v>
      </c>
      <c r="C7" s="179"/>
      <c r="D7" s="26" t="s">
        <v>4</v>
      </c>
      <c r="E7" s="27" t="s">
        <v>5</v>
      </c>
      <c r="F7" s="28" t="s">
        <v>18</v>
      </c>
      <c r="G7" s="108" t="s">
        <v>7</v>
      </c>
      <c r="H7" s="118" t="s">
        <v>46</v>
      </c>
      <c r="I7" s="109" t="s">
        <v>8</v>
      </c>
    </row>
    <row r="8" spans="1:10" ht="13.5" customHeight="1" thickBot="1" x14ac:dyDescent="0.25">
      <c r="A8" s="29" t="s">
        <v>9</v>
      </c>
      <c r="B8" s="171" t="s">
        <v>10</v>
      </c>
      <c r="C8" s="172"/>
      <c r="D8" s="7" t="s">
        <v>10</v>
      </c>
      <c r="E8" s="8" t="s">
        <v>10</v>
      </c>
      <c r="F8" s="30" t="s">
        <v>19</v>
      </c>
      <c r="G8" s="31">
        <f>G9</f>
        <v>11700</v>
      </c>
      <c r="H8" s="31">
        <f>H9</f>
        <v>7256.29</v>
      </c>
      <c r="I8" s="32">
        <f>G8+H8</f>
        <v>18956.29</v>
      </c>
    </row>
    <row r="9" spans="1:10" s="42" customFormat="1" x14ac:dyDescent="0.2">
      <c r="A9" s="33" t="s">
        <v>12</v>
      </c>
      <c r="B9" s="34" t="s">
        <v>10</v>
      </c>
      <c r="C9" s="35" t="s">
        <v>10</v>
      </c>
      <c r="D9" s="36" t="s">
        <v>10</v>
      </c>
      <c r="E9" s="37" t="s">
        <v>10</v>
      </c>
      <c r="F9" s="38" t="s">
        <v>20</v>
      </c>
      <c r="G9" s="39">
        <f>G10+G15+G17+G19+G27+G22</f>
        <v>11700</v>
      </c>
      <c r="H9" s="40">
        <f>H10+H15+H17+H19+H22+H27</f>
        <v>7256.29</v>
      </c>
      <c r="I9" s="41">
        <f>G9+H9</f>
        <v>18956.29</v>
      </c>
    </row>
    <row r="10" spans="1:10" s="51" customFormat="1" x14ac:dyDescent="0.2">
      <c r="A10" s="43" t="s">
        <v>21</v>
      </c>
      <c r="B10" s="44" t="s">
        <v>22</v>
      </c>
      <c r="C10" s="45" t="s">
        <v>23</v>
      </c>
      <c r="D10" s="46" t="s">
        <v>10</v>
      </c>
      <c r="E10" s="47" t="s">
        <v>10</v>
      </c>
      <c r="F10" s="48" t="s">
        <v>24</v>
      </c>
      <c r="G10" s="49">
        <f>SUM(G11:G14)</f>
        <v>100</v>
      </c>
      <c r="H10" s="49">
        <v>0</v>
      </c>
      <c r="I10" s="50">
        <f>G10+H10</f>
        <v>100</v>
      </c>
    </row>
    <row r="11" spans="1:10" x14ac:dyDescent="0.2">
      <c r="A11" s="52"/>
      <c r="B11" s="53"/>
      <c r="C11" s="54"/>
      <c r="D11" s="55">
        <v>6172</v>
      </c>
      <c r="E11" s="56">
        <v>5139</v>
      </c>
      <c r="F11" s="57" t="s">
        <v>25</v>
      </c>
      <c r="G11" s="58">
        <v>10</v>
      </c>
      <c r="H11" s="58">
        <v>0</v>
      </c>
      <c r="I11" s="59">
        <f>G11+H11</f>
        <v>10</v>
      </c>
    </row>
    <row r="12" spans="1:10" x14ac:dyDescent="0.2">
      <c r="A12" s="52"/>
      <c r="B12" s="53"/>
      <c r="C12" s="54"/>
      <c r="D12" s="60">
        <v>6172</v>
      </c>
      <c r="E12" s="56">
        <v>5166</v>
      </c>
      <c r="F12" s="61" t="s">
        <v>26</v>
      </c>
      <c r="G12" s="62">
        <v>35</v>
      </c>
      <c r="H12" s="58">
        <v>0</v>
      </c>
      <c r="I12" s="59">
        <f t="shared" ref="I12:I20" si="0">G12+H12</f>
        <v>35</v>
      </c>
    </row>
    <row r="13" spans="1:10" x14ac:dyDescent="0.2">
      <c r="A13" s="52"/>
      <c r="B13" s="53"/>
      <c r="C13" s="54"/>
      <c r="D13" s="55">
        <v>6172</v>
      </c>
      <c r="E13" s="56">
        <v>5169</v>
      </c>
      <c r="F13" s="61" t="s">
        <v>27</v>
      </c>
      <c r="G13" s="58">
        <v>35</v>
      </c>
      <c r="H13" s="58">
        <v>0</v>
      </c>
      <c r="I13" s="59">
        <f t="shared" si="0"/>
        <v>35</v>
      </c>
    </row>
    <row r="14" spans="1:10" x14ac:dyDescent="0.2">
      <c r="A14" s="52"/>
      <c r="B14" s="53"/>
      <c r="C14" s="54"/>
      <c r="D14" s="55">
        <v>6172</v>
      </c>
      <c r="E14" s="63">
        <v>5175</v>
      </c>
      <c r="F14" s="61" t="s">
        <v>28</v>
      </c>
      <c r="G14" s="58">
        <v>20</v>
      </c>
      <c r="H14" s="58">
        <v>0</v>
      </c>
      <c r="I14" s="59">
        <f t="shared" si="0"/>
        <v>20</v>
      </c>
    </row>
    <row r="15" spans="1:10" x14ac:dyDescent="0.2">
      <c r="A15" s="64" t="s">
        <v>21</v>
      </c>
      <c r="B15" s="44" t="s">
        <v>29</v>
      </c>
      <c r="C15" s="65" t="s">
        <v>23</v>
      </c>
      <c r="D15" s="46" t="s">
        <v>10</v>
      </c>
      <c r="E15" s="47" t="s">
        <v>10</v>
      </c>
      <c r="F15" s="48" t="s">
        <v>30</v>
      </c>
      <c r="G15" s="49">
        <f>G16</f>
        <v>500</v>
      </c>
      <c r="H15" s="66">
        <v>0</v>
      </c>
      <c r="I15" s="67">
        <f t="shared" si="0"/>
        <v>500</v>
      </c>
    </row>
    <row r="16" spans="1:10" x14ac:dyDescent="0.2">
      <c r="A16" s="52"/>
      <c r="B16" s="53"/>
      <c r="C16" s="54"/>
      <c r="D16" s="60">
        <v>6172</v>
      </c>
      <c r="E16" s="56">
        <v>5166</v>
      </c>
      <c r="F16" s="61" t="s">
        <v>26</v>
      </c>
      <c r="G16" s="62">
        <v>500</v>
      </c>
      <c r="H16" s="58">
        <v>0</v>
      </c>
      <c r="I16" s="59">
        <f t="shared" si="0"/>
        <v>500</v>
      </c>
    </row>
    <row r="17" spans="1:9" x14ac:dyDescent="0.2">
      <c r="A17" s="64" t="s">
        <v>21</v>
      </c>
      <c r="B17" s="44" t="s">
        <v>31</v>
      </c>
      <c r="C17" s="65" t="s">
        <v>23</v>
      </c>
      <c r="D17" s="46" t="s">
        <v>10</v>
      </c>
      <c r="E17" s="47" t="s">
        <v>10</v>
      </c>
      <c r="F17" s="48" t="s">
        <v>32</v>
      </c>
      <c r="G17" s="49">
        <f>G18</f>
        <v>500</v>
      </c>
      <c r="H17" s="66">
        <v>0</v>
      </c>
      <c r="I17" s="67">
        <f t="shared" si="0"/>
        <v>500</v>
      </c>
    </row>
    <row r="18" spans="1:9" x14ac:dyDescent="0.2">
      <c r="A18" s="52"/>
      <c r="B18" s="53"/>
      <c r="C18" s="54"/>
      <c r="D18" s="60">
        <v>6172</v>
      </c>
      <c r="E18" s="56">
        <v>5166</v>
      </c>
      <c r="F18" s="61" t="s">
        <v>26</v>
      </c>
      <c r="G18" s="62">
        <v>500</v>
      </c>
      <c r="H18" s="58">
        <v>0</v>
      </c>
      <c r="I18" s="59">
        <f t="shared" si="0"/>
        <v>500</v>
      </c>
    </row>
    <row r="19" spans="1:9" s="51" customFormat="1" x14ac:dyDescent="0.2">
      <c r="A19" s="64" t="s">
        <v>21</v>
      </c>
      <c r="B19" s="68" t="s">
        <v>33</v>
      </c>
      <c r="C19" s="65" t="s">
        <v>23</v>
      </c>
      <c r="D19" s="46" t="s">
        <v>10</v>
      </c>
      <c r="E19" s="47" t="s">
        <v>10</v>
      </c>
      <c r="F19" s="48" t="s">
        <v>34</v>
      </c>
      <c r="G19" s="66">
        <f>G20+G21</f>
        <v>10000</v>
      </c>
      <c r="H19" s="66">
        <f>H20+H21</f>
        <v>7256.29</v>
      </c>
      <c r="I19" s="67">
        <f t="shared" si="0"/>
        <v>17256.29</v>
      </c>
    </row>
    <row r="20" spans="1:9" x14ac:dyDescent="0.2">
      <c r="A20" s="52"/>
      <c r="B20" s="53"/>
      <c r="C20" s="54"/>
      <c r="D20" s="55">
        <v>6172</v>
      </c>
      <c r="E20" s="56">
        <v>5139</v>
      </c>
      <c r="F20" s="57" t="s">
        <v>25</v>
      </c>
      <c r="G20" s="58">
        <v>100</v>
      </c>
      <c r="H20" s="58">
        <v>0</v>
      </c>
      <c r="I20" s="59">
        <f t="shared" si="0"/>
        <v>100</v>
      </c>
    </row>
    <row r="21" spans="1:9" x14ac:dyDescent="0.2">
      <c r="A21" s="52"/>
      <c r="B21" s="53"/>
      <c r="C21" s="54"/>
      <c r="D21" s="55">
        <v>6399</v>
      </c>
      <c r="E21" s="63">
        <v>5362</v>
      </c>
      <c r="F21" s="61" t="s">
        <v>35</v>
      </c>
      <c r="G21" s="58">
        <v>9900</v>
      </c>
      <c r="H21" s="58">
        <v>7256.29</v>
      </c>
      <c r="I21" s="59">
        <f>G21+H21</f>
        <v>17156.29</v>
      </c>
    </row>
    <row r="22" spans="1:9" x14ac:dyDescent="0.2">
      <c r="A22" s="64" t="s">
        <v>21</v>
      </c>
      <c r="B22" s="68" t="s">
        <v>36</v>
      </c>
      <c r="C22" s="65" t="s">
        <v>23</v>
      </c>
      <c r="D22" s="46" t="s">
        <v>10</v>
      </c>
      <c r="E22" s="69" t="s">
        <v>10</v>
      </c>
      <c r="F22" s="70" t="s">
        <v>37</v>
      </c>
      <c r="G22" s="66">
        <f>SUM(G23:G26)</f>
        <v>100</v>
      </c>
      <c r="H22" s="66">
        <v>0</v>
      </c>
      <c r="I22" s="67">
        <f t="shared" ref="I22:I28" si="1">G22+H22</f>
        <v>100</v>
      </c>
    </row>
    <row r="23" spans="1:9" x14ac:dyDescent="0.2">
      <c r="A23" s="52"/>
      <c r="B23" s="53"/>
      <c r="C23" s="54"/>
      <c r="D23" s="55">
        <v>6172</v>
      </c>
      <c r="E23" s="55">
        <v>5139</v>
      </c>
      <c r="F23" s="71" t="s">
        <v>25</v>
      </c>
      <c r="G23" s="72">
        <v>20</v>
      </c>
      <c r="H23" s="58">
        <v>0</v>
      </c>
      <c r="I23" s="59">
        <f t="shared" si="1"/>
        <v>20</v>
      </c>
    </row>
    <row r="24" spans="1:9" x14ac:dyDescent="0.2">
      <c r="A24" s="52"/>
      <c r="B24" s="53"/>
      <c r="C24" s="54"/>
      <c r="D24" s="55">
        <v>6172</v>
      </c>
      <c r="E24" s="55">
        <v>5164</v>
      </c>
      <c r="F24" s="71" t="s">
        <v>38</v>
      </c>
      <c r="G24" s="72">
        <v>10</v>
      </c>
      <c r="H24" s="58">
        <v>0</v>
      </c>
      <c r="I24" s="59">
        <f t="shared" si="1"/>
        <v>10</v>
      </c>
    </row>
    <row r="25" spans="1:9" x14ac:dyDescent="0.2">
      <c r="A25" s="52"/>
      <c r="B25" s="53"/>
      <c r="C25" s="54"/>
      <c r="D25" s="55">
        <v>6172</v>
      </c>
      <c r="E25" s="55">
        <v>5169</v>
      </c>
      <c r="F25" s="73" t="s">
        <v>39</v>
      </c>
      <c r="G25" s="72">
        <v>50</v>
      </c>
      <c r="H25" s="58">
        <v>0</v>
      </c>
      <c r="I25" s="59">
        <f t="shared" si="1"/>
        <v>50</v>
      </c>
    </row>
    <row r="26" spans="1:9" x14ac:dyDescent="0.2">
      <c r="A26" s="52"/>
      <c r="B26" s="53"/>
      <c r="C26" s="54"/>
      <c r="D26" s="74">
        <v>6172</v>
      </c>
      <c r="E26" s="75">
        <v>5175</v>
      </c>
      <c r="F26" s="76" t="s">
        <v>28</v>
      </c>
      <c r="G26" s="72">
        <v>20</v>
      </c>
      <c r="H26" s="58">
        <v>0</v>
      </c>
      <c r="I26" s="59">
        <f t="shared" si="1"/>
        <v>20</v>
      </c>
    </row>
    <row r="27" spans="1:9" s="51" customFormat="1" x14ac:dyDescent="0.2">
      <c r="A27" s="77" t="s">
        <v>21</v>
      </c>
      <c r="B27" s="68" t="s">
        <v>40</v>
      </c>
      <c r="C27" s="65" t="s">
        <v>23</v>
      </c>
      <c r="D27" s="78" t="s">
        <v>10</v>
      </c>
      <c r="E27" s="69" t="s">
        <v>10</v>
      </c>
      <c r="F27" s="70" t="s">
        <v>41</v>
      </c>
      <c r="G27" s="66">
        <f>G28</f>
        <v>500</v>
      </c>
      <c r="H27" s="120">
        <v>0</v>
      </c>
      <c r="I27" s="67">
        <f t="shared" si="1"/>
        <v>500</v>
      </c>
    </row>
    <row r="28" spans="1:9" ht="13.5" thickBot="1" x14ac:dyDescent="0.25">
      <c r="A28" s="79"/>
      <c r="B28" s="80"/>
      <c r="C28" s="81"/>
      <c r="D28" s="82">
        <v>6310</v>
      </c>
      <c r="E28" s="83">
        <v>5163</v>
      </c>
      <c r="F28" s="84" t="s">
        <v>42</v>
      </c>
      <c r="G28" s="85">
        <v>500</v>
      </c>
      <c r="H28" s="121">
        <v>0</v>
      </c>
      <c r="I28" s="119">
        <f t="shared" si="1"/>
        <v>500</v>
      </c>
    </row>
    <row r="29" spans="1:9" s="89" customFormat="1" x14ac:dyDescent="0.2">
      <c r="A29" s="86"/>
      <c r="B29" s="86"/>
      <c r="C29" s="86"/>
      <c r="D29" s="86"/>
      <c r="E29" s="86"/>
      <c r="F29" s="86"/>
      <c r="G29" s="87"/>
      <c r="H29" s="88"/>
      <c r="I29" s="88"/>
    </row>
  </sheetData>
  <mergeCells count="5">
    <mergeCell ref="B8:C8"/>
    <mergeCell ref="A1:I1"/>
    <mergeCell ref="A5:I5"/>
    <mergeCell ref="A3:I3"/>
    <mergeCell ref="B7:C7"/>
  </mergeCells>
  <printOptions horizontalCentered="1"/>
  <pageMargins left="0.78740157480314965" right="0.78740157480314965" top="0.78740157480314965" bottom="0.78740157480314965" header="0.51181102362204722" footer="0.51181102362204722"/>
  <pageSetup scale="95" orientation="portrait" r:id="rId1"/>
  <headerFooter alignWithMargins="0">
    <oddHeader>&amp;RPříloha č. 2 k ZR-RO č. 86/13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Bilance PaV</vt:lpstr>
      <vt:lpstr>příjmy 03</vt:lpstr>
      <vt:lpstr>914 03</vt:lpstr>
      <vt:lpstr>'914 03'!Oblast_tisku</vt:lpstr>
      <vt:lpstr>'příjmy 03'!Oblast_tisku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Fantova Lucie</dc:creator>
  <cp:lastModifiedBy>Fantova Lucie</cp:lastModifiedBy>
  <cp:lastPrinted>2013-04-29T05:50:56Z</cp:lastPrinted>
  <dcterms:created xsi:type="dcterms:W3CDTF">2013-04-24T13:07:55Z</dcterms:created>
  <dcterms:modified xsi:type="dcterms:W3CDTF">2013-04-29T10:46:19Z</dcterms:modified>
</cp:coreProperties>
</file>