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1720" windowHeight="11340" activeTab="2"/>
  </bookViews>
  <sheets>
    <sheet name="Bilance PaV" sheetId="10" r:id="rId1"/>
    <sheet name="Příjmy a zdroje" sheetId="8" r:id="rId2"/>
    <sheet name="92303" sheetId="7" r:id="rId3"/>
    <sheet name="92314" sheetId="11" r:id="rId4"/>
  </sheets>
  <externalReferences>
    <externalReference r:id="rId5"/>
    <externalReference r:id="rId6"/>
    <externalReference r:id="rId7"/>
  </externalReferences>
  <definedNames>
    <definedName name="_xlnm._FilterDatabase" localSheetId="3" hidden="1">'92314'!$A$13:$J$69</definedName>
    <definedName name="_xlnm._FilterDatabase" localSheetId="1" hidden="1">'Příjmy a zdroje'!$A$8:$I$36</definedName>
    <definedName name="_xlnm.Print_Titles" localSheetId="3">'92314'!$1:$10</definedName>
    <definedName name="_xlnm.Print_Area" localSheetId="2">'92303'!$A$1:$J$23</definedName>
    <definedName name="_xlnm.Print_Area" localSheetId="3">'92314'!$A$1:$J$68</definedName>
    <definedName name="_xlnm.Print_Area" localSheetId="1">'Příjmy a zdroje'!$A$1:$I$37</definedName>
  </definedNames>
  <calcPr calcId="145621"/>
</workbook>
</file>

<file path=xl/calcChain.xml><?xml version="1.0" encoding="utf-8"?>
<calcChain xmlns="http://schemas.openxmlformats.org/spreadsheetml/2006/main">
  <c r="J12" i="11" l="1"/>
  <c r="J11" i="11"/>
  <c r="I11" i="11" l="1"/>
  <c r="H11" i="11"/>
  <c r="G11" i="11"/>
  <c r="J67" i="11"/>
  <c r="I67" i="11"/>
  <c r="H67" i="11"/>
  <c r="G67" i="11"/>
  <c r="J65" i="11"/>
  <c r="I65" i="11"/>
  <c r="H65" i="11"/>
  <c r="G65" i="11"/>
  <c r="J63" i="11"/>
  <c r="I63" i="11"/>
  <c r="H63" i="11"/>
  <c r="G63" i="11"/>
  <c r="J61" i="11"/>
  <c r="I61" i="11"/>
  <c r="H61" i="11"/>
  <c r="G61" i="11"/>
  <c r="B60" i="11"/>
  <c r="J59" i="11"/>
  <c r="I59" i="11"/>
  <c r="H59" i="11"/>
  <c r="G59" i="11"/>
  <c r="B53" i="11"/>
  <c r="B54" i="11" s="1"/>
  <c r="J52" i="11"/>
  <c r="I52" i="11"/>
  <c r="H52" i="11"/>
  <c r="G52" i="11"/>
  <c r="B51" i="11"/>
  <c r="B50" i="11"/>
  <c r="J49" i="11"/>
  <c r="I49" i="11"/>
  <c r="H49" i="11"/>
  <c r="G49" i="11"/>
  <c r="B48" i="11"/>
  <c r="J47" i="11"/>
  <c r="I47" i="11"/>
  <c r="H47" i="11"/>
  <c r="G47" i="11"/>
  <c r="B46" i="11"/>
  <c r="B44" i="11"/>
  <c r="J43" i="11"/>
  <c r="I43" i="11"/>
  <c r="H43" i="11"/>
  <c r="G43" i="11"/>
  <c r="B42" i="11"/>
  <c r="B45" i="11" s="1"/>
  <c r="B38" i="11"/>
  <c r="B39" i="11" s="1"/>
  <c r="B40" i="11" s="1"/>
  <c r="B41" i="11" s="1"/>
  <c r="J37" i="11"/>
  <c r="I37" i="11"/>
  <c r="H37" i="11"/>
  <c r="G37" i="11"/>
  <c r="B36" i="11"/>
  <c r="B35" i="11"/>
  <c r="J33" i="11"/>
  <c r="I33" i="11"/>
  <c r="H33" i="11"/>
  <c r="G33" i="11"/>
  <c r="B29" i="11"/>
  <c r="B28" i="11"/>
  <c r="B30" i="11" s="1"/>
  <c r="B31" i="11" s="1"/>
  <c r="B32" i="11" s="1"/>
  <c r="B34" i="11" s="1"/>
  <c r="J27" i="11"/>
  <c r="I27" i="11"/>
  <c r="H27" i="11"/>
  <c r="G27" i="11"/>
  <c r="B26" i="11"/>
  <c r="B25" i="11"/>
  <c r="B24" i="11"/>
  <c r="J23" i="11"/>
  <c r="I23" i="11"/>
  <c r="H23" i="11"/>
  <c r="G23" i="11"/>
  <c r="B22" i="11"/>
  <c r="B21" i="11"/>
  <c r="B20" i="11"/>
  <c r="B19" i="11"/>
  <c r="J18" i="11"/>
  <c r="I18" i="11"/>
  <c r="H18" i="11"/>
  <c r="G18" i="11"/>
  <c r="B17" i="11"/>
  <c r="B16" i="11"/>
  <c r="B15" i="11"/>
  <c r="B14" i="11"/>
  <c r="J13" i="11"/>
  <c r="I13" i="11"/>
  <c r="H13" i="11"/>
  <c r="G13" i="11"/>
  <c r="J10" i="11"/>
  <c r="I10" i="11"/>
  <c r="H10" i="11"/>
  <c r="G10" i="11"/>
  <c r="B57" i="11" l="1"/>
  <c r="B58" i="11" s="1"/>
  <c r="B55" i="11"/>
  <c r="B56" i="11" s="1"/>
  <c r="D17" i="10"/>
  <c r="E16" i="10"/>
  <c r="E15" i="10"/>
  <c r="I17" i="7"/>
  <c r="I15" i="7"/>
  <c r="I12" i="7"/>
  <c r="I10" i="7"/>
  <c r="D49" i="10"/>
  <c r="C49" i="10"/>
  <c r="E49" i="10" s="1"/>
  <c r="D48" i="10"/>
  <c r="C48" i="10"/>
  <c r="E48" i="10" s="1"/>
  <c r="D47" i="10"/>
  <c r="C47" i="10"/>
  <c r="E47" i="10" s="1"/>
  <c r="D46" i="10"/>
  <c r="C46" i="10"/>
  <c r="E46" i="10" s="1"/>
  <c r="D45" i="10"/>
  <c r="C45" i="10"/>
  <c r="E45" i="10" s="1"/>
  <c r="C44" i="10"/>
  <c r="E44" i="10" s="1"/>
  <c r="D43" i="10"/>
  <c r="C43" i="10"/>
  <c r="C42" i="10"/>
  <c r="E42" i="10" s="1"/>
  <c r="C41" i="10"/>
  <c r="D40" i="10"/>
  <c r="C40" i="10"/>
  <c r="C39" i="10"/>
  <c r="E39" i="10" s="1"/>
  <c r="D38" i="10"/>
  <c r="C38" i="10"/>
  <c r="C37" i="10"/>
  <c r="E37" i="10" s="1"/>
  <c r="C36" i="10"/>
  <c r="E36" i="10" s="1"/>
  <c r="C35" i="10"/>
  <c r="E35" i="10" s="1"/>
  <c r="C34" i="10"/>
  <c r="E34" i="10" s="1"/>
  <c r="C33" i="10"/>
  <c r="E33" i="10" s="1"/>
  <c r="C32" i="10"/>
  <c r="C50" i="10" s="1"/>
  <c r="D27" i="10"/>
  <c r="C27" i="10"/>
  <c r="D26" i="10"/>
  <c r="C26" i="10"/>
  <c r="C25" i="10"/>
  <c r="E25" i="10" s="1"/>
  <c r="C24" i="10"/>
  <c r="E24" i="10" s="1"/>
  <c r="C23" i="10"/>
  <c r="E23" i="10" s="1"/>
  <c r="D22" i="10"/>
  <c r="C20" i="10"/>
  <c r="E20" i="10" s="1"/>
  <c r="C19" i="10"/>
  <c r="E19" i="10" s="1"/>
  <c r="C18" i="10"/>
  <c r="C14" i="10"/>
  <c r="E14" i="10" s="1"/>
  <c r="C13" i="10"/>
  <c r="E13" i="10" s="1"/>
  <c r="E12" i="10"/>
  <c r="D11" i="10"/>
  <c r="D10" i="10" s="1"/>
  <c r="D9" i="10" s="1"/>
  <c r="C11" i="10"/>
  <c r="C10" i="10" s="1"/>
  <c r="D8" i="10"/>
  <c r="C8" i="10"/>
  <c r="E8" i="10" s="1"/>
  <c r="C7" i="10"/>
  <c r="E7" i="10" s="1"/>
  <c r="D6" i="10"/>
  <c r="C6" i="10"/>
  <c r="D5" i="10"/>
  <c r="I9" i="7" l="1"/>
  <c r="E6" i="10"/>
  <c r="E32" i="10"/>
  <c r="D50" i="10"/>
  <c r="E40" i="10"/>
  <c r="E18" i="10"/>
  <c r="E10" i="10"/>
  <c r="E26" i="10"/>
  <c r="E27" i="10"/>
  <c r="E43" i="10"/>
  <c r="C17" i="10"/>
  <c r="E17" i="10" s="1"/>
  <c r="E41" i="10"/>
  <c r="D21" i="10"/>
  <c r="D28" i="10" s="1"/>
  <c r="E11" i="10"/>
  <c r="E38" i="10"/>
  <c r="C5" i="10"/>
  <c r="C22" i="10"/>
  <c r="E22" i="10" s="1"/>
  <c r="C9" i="10" l="1"/>
  <c r="E9" i="10" s="1"/>
  <c r="E50" i="10"/>
  <c r="C21" i="10"/>
  <c r="E21" i="10" s="1"/>
  <c r="E5" i="10"/>
  <c r="C28" i="10" l="1"/>
  <c r="E28" i="10" s="1"/>
  <c r="H9" i="7"/>
  <c r="J18" i="7"/>
  <c r="G17" i="7"/>
  <c r="J16" i="7"/>
  <c r="G15" i="7"/>
  <c r="J14" i="7"/>
  <c r="J13" i="7"/>
  <c r="G12" i="7"/>
  <c r="J12" i="7" s="1"/>
  <c r="G11" i="7"/>
  <c r="G10" i="7"/>
  <c r="J10" i="7" s="1"/>
  <c r="I36" i="8"/>
  <c r="I35" i="8"/>
  <c r="H34" i="8"/>
  <c r="G34" i="8"/>
  <c r="I33" i="8"/>
  <c r="H32" i="8"/>
  <c r="G32" i="8"/>
  <c r="I31" i="8"/>
  <c r="H30" i="8"/>
  <c r="G30" i="8"/>
  <c r="I29" i="8"/>
  <c r="I28" i="8"/>
  <c r="H27" i="8"/>
  <c r="G27" i="8"/>
  <c r="I26" i="8"/>
  <c r="I25" i="8"/>
  <c r="H24" i="8"/>
  <c r="G24" i="8"/>
  <c r="I23" i="8"/>
  <c r="I22" i="8"/>
  <c r="H21" i="8"/>
  <c r="G21" i="8"/>
  <c r="I20" i="8"/>
  <c r="I19" i="8"/>
  <c r="H18" i="8"/>
  <c r="G18" i="8"/>
  <c r="I17" i="8"/>
  <c r="H16" i="8"/>
  <c r="G16" i="8"/>
  <c r="I15" i="8"/>
  <c r="H14" i="8"/>
  <c r="G14" i="8"/>
  <c r="I13" i="8"/>
  <c r="H12" i="8"/>
  <c r="G12" i="8"/>
  <c r="I11" i="8"/>
  <c r="H10" i="8"/>
  <c r="G10" i="8"/>
  <c r="H9" i="8" l="1"/>
  <c r="I32" i="8"/>
  <c r="I10" i="8"/>
  <c r="I14" i="8"/>
  <c r="I18" i="8"/>
  <c r="I21" i="8"/>
  <c r="I24" i="8"/>
  <c r="I27" i="8"/>
  <c r="G9" i="8"/>
  <c r="I9" i="8" s="1"/>
  <c r="G9" i="7"/>
  <c r="J17" i="7"/>
  <c r="J9" i="7"/>
  <c r="J11" i="7"/>
  <c r="J15" i="7"/>
  <c r="I30" i="8"/>
  <c r="I34" i="8"/>
  <c r="I12" i="8"/>
  <c r="I16" i="8"/>
</calcChain>
</file>

<file path=xl/sharedStrings.xml><?xml version="1.0" encoding="utf-8"?>
<sst xmlns="http://schemas.openxmlformats.org/spreadsheetml/2006/main" count="415" uniqueCount="161">
  <si>
    <t>ORJ</t>
  </si>
  <si>
    <t>uk.</t>
  </si>
  <si>
    <t>č.a.</t>
  </si>
  <si>
    <t>§</t>
  </si>
  <si>
    <t>pol.</t>
  </si>
  <si>
    <t>ÚZ</t>
  </si>
  <si>
    <t>ukazatel</t>
  </si>
  <si>
    <t>x</t>
  </si>
  <si>
    <t>Přijaté dotace a příspěvky</t>
  </si>
  <si>
    <t>Změny ZR-RO č. 87/13</t>
  </si>
  <si>
    <t>SR 2013</t>
  </si>
  <si>
    <t>Neinvestiční přijaté transfery od mezinárodních institucí</t>
  </si>
  <si>
    <t>Ostatní neinvestiční přijaté transfery ze státního rozpočtu</t>
  </si>
  <si>
    <t>ROP - transfery RRR SV - nezpůsobilé výdaje NEINV</t>
  </si>
  <si>
    <t>Příjmy z finančního vypořádání minulých let mezi regionální radou a kraji…</t>
  </si>
  <si>
    <t>ROP - dofinancování veřejných národních zdrojů z ROP - neinvestice</t>
  </si>
  <si>
    <t>ROP - dofinancování veřejných národních zdrojů z ROP - investice</t>
  </si>
  <si>
    <t>Švýcarsko - ČR spolupráce Libereckého kraje a kantonu St. Gallen</t>
  </si>
  <si>
    <t>Neinvestiční převody z Národního fondu</t>
  </si>
  <si>
    <t>ROP-II/283 Turnov 5.května</t>
  </si>
  <si>
    <t>Neinvestiční přijaté transfery od regionálních rad</t>
  </si>
  <si>
    <t>ROP-II/270 Luhov - Postřelná</t>
  </si>
  <si>
    <t>ROP-II/287 Kokonín - Bratříkov</t>
  </si>
  <si>
    <t>IOP - Rozvoj služeb eGovernmentu v LK, Technologické centrum</t>
  </si>
  <si>
    <t xml:space="preserve">Ostatní investiční přijaté transfery ze státního rozpočtu </t>
  </si>
  <si>
    <t>Cíl3 ČR-DE Přeshraniční ekologická výchova udržitelného rozvoje (Společnost pro Lužické hory)</t>
  </si>
  <si>
    <t>Ostatní přijaté vratky transferů</t>
  </si>
  <si>
    <t>0750060000</t>
  </si>
  <si>
    <t xml:space="preserve">Cíl 3 CROSS-DATA </t>
  </si>
  <si>
    <t>Přijaté transfery (dotace) a vratky</t>
  </si>
  <si>
    <t>příloha č. 1 k ZR-RO č. 87/13</t>
  </si>
  <si>
    <t>Změna rozpočtu - rozpočtové opatření č. 87/13</t>
  </si>
  <si>
    <t>Příjmy a finanční zdroje 2013</t>
  </si>
  <si>
    <t>Ekonomický odbor</t>
  </si>
  <si>
    <t>Kapitola 923 03 - Spolufinancování EU</t>
  </si>
  <si>
    <t>v tis. Kč</t>
  </si>
  <si>
    <t>č.a. (ORG)</t>
  </si>
  <si>
    <t>S P O L U F I N A N C O V Á N Í   E U</t>
  </si>
  <si>
    <t>SU</t>
  </si>
  <si>
    <t>Kofinancování ROP a TOP</t>
  </si>
  <si>
    <t>Nespecifikované rezervy</t>
  </si>
  <si>
    <t>Služby peněžních ústavů</t>
  </si>
  <si>
    <t>Vratky z předfin. projektů EU resortu dopravy</t>
  </si>
  <si>
    <t>ROP - podíl SR - silniční infrastruktura</t>
  </si>
  <si>
    <t>UR I  2013</t>
  </si>
  <si>
    <t>změny ZR-RO 87/13</t>
  </si>
  <si>
    <t>UR                    2013</t>
  </si>
  <si>
    <t>Kurzové rodíly a transakční náklady projektů EU</t>
  </si>
  <si>
    <t>Realizované kurzové ztráty</t>
  </si>
  <si>
    <t>Cíl 3 Nová Hřebenovka ČR- Sasko</t>
  </si>
  <si>
    <t>Zdrojová část rozpočtu LK 2013</t>
  </si>
  <si>
    <t xml:space="preserve">pol. </t>
  </si>
  <si>
    <t>upravený rozpočet I.</t>
  </si>
  <si>
    <t>upravený rozpočet II.</t>
  </si>
  <si>
    <t>A/ Vlastní  příjmy</t>
  </si>
  <si>
    <t>1-3xxx</t>
  </si>
  <si>
    <t>1. daňové příjmy</t>
  </si>
  <si>
    <t>1xxx</t>
  </si>
  <si>
    <t>2. nedaňové příjmy</t>
  </si>
  <si>
    <t>2xxx</t>
  </si>
  <si>
    <t>3. kapitál. příjmy</t>
  </si>
  <si>
    <t>3xxx</t>
  </si>
  <si>
    <t>B/ Dotace a příspěvky</t>
  </si>
  <si>
    <t>4xxx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</si>
  <si>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</si>
  <si>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</si>
  <si>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 zákon o st.rozpočtu</t>
  </si>
  <si>
    <t>4112</t>
  </si>
  <si>
    <t xml:space="preserve">   resort. úč.neinv.dotace</t>
  </si>
  <si>
    <t xml:space="preserve">   neinv. dotace ze zahraničí</t>
  </si>
  <si>
    <t>415x</t>
  </si>
  <si>
    <t xml:space="preserve">   neinv.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</si>
  <si>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</si>
  <si>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>421x</t>
  </si>
  <si>
    <t xml:space="preserve">    resort.účel. inv. dot.</t>
  </si>
  <si>
    <t xml:space="preserve">    investiční dotace od obcí </t>
  </si>
  <si>
    <t xml:space="preserve">    investiční dotace ze zahraničí</t>
  </si>
  <si>
    <t>P ř í j m y   celkem</t>
  </si>
  <si>
    <t>1-4xxx</t>
  </si>
  <si>
    <t>C/ F i n a n c o v á n í</t>
  </si>
  <si>
    <t>8xxx</t>
  </si>
  <si>
    <t>1. Zapojení fondů z r. 2012</t>
  </si>
  <si>
    <t>8115</t>
  </si>
  <si>
    <t>2. Zapojení  zvl.účtů z r. 2012</t>
  </si>
  <si>
    <t>3. Zapojení výsl. hosp.2012</t>
  </si>
  <si>
    <t>4. úvěr</t>
  </si>
  <si>
    <t>5. uhrazené splátky dlouhod.půjč.</t>
  </si>
  <si>
    <t xml:space="preserve">Z d r o j e  L K   c e l k e m </t>
  </si>
  <si>
    <t>Výdajová část rozpočtu LK 2013</t>
  </si>
  <si>
    <t xml:space="preserve">     ukazatel</t>
  </si>
  <si>
    <t>Kap.910-zastupitelstvo</t>
  </si>
  <si>
    <t>5xxx</t>
  </si>
  <si>
    <t>Kap.911-krajský úřad</t>
  </si>
  <si>
    <t>Kap.913-příspěvkové organizace</t>
  </si>
  <si>
    <t>Kap.914-působnosti</t>
  </si>
  <si>
    <t>Kap 915-energie</t>
  </si>
  <si>
    <t>Kap.916-úč.neinv.dot.-škol.</t>
  </si>
  <si>
    <t>Kap.919-VPS</t>
  </si>
  <si>
    <t>Kap.920-kapitálové výdaje</t>
  </si>
  <si>
    <t>6xxx</t>
  </si>
  <si>
    <t>Kap.921-úč.invest.dotace-škol.</t>
  </si>
  <si>
    <t>Kap.923-spolufinanc. EU</t>
  </si>
  <si>
    <t>5-6xxx</t>
  </si>
  <si>
    <t>Kap.924-úvěry</t>
  </si>
  <si>
    <t>Kap.925-sociální fond</t>
  </si>
  <si>
    <t>Kap.931-krizový fond</t>
  </si>
  <si>
    <t>Kap.932-fond ochrany vod</t>
  </si>
  <si>
    <t>Kap.933-fond požární ochrany</t>
  </si>
  <si>
    <t xml:space="preserve">Kap.934-lesnický fond </t>
  </si>
  <si>
    <t>Kap.935-grantový fond</t>
  </si>
  <si>
    <t>Kap.936-fond kulturního dědictví</t>
  </si>
  <si>
    <t xml:space="preserve">V ý d a je   c e l k e m </t>
  </si>
  <si>
    <t>UR II  2013</t>
  </si>
  <si>
    <t>ZR-RO č. 87/13</t>
  </si>
  <si>
    <t xml:space="preserve">   neinv. dotace od regionálních rad</t>
  </si>
  <si>
    <t xml:space="preserve">   neinv. dotace od mezinár.institucí</t>
  </si>
  <si>
    <t>92314 - Spolufinancování EU</t>
  </si>
  <si>
    <t>tis.Kč</t>
  </si>
  <si>
    <t>Běžné a kapitálové výdaje odboru - celkem</t>
  </si>
  <si>
    <t>00000000</t>
  </si>
  <si>
    <t>UZ</t>
  </si>
  <si>
    <t>UR I 2013</t>
  </si>
  <si>
    <t>UR II 2013</t>
  </si>
  <si>
    <t>budovy, haly a stavby</t>
  </si>
  <si>
    <t>Odbor investic a správy nemovitého majetku</t>
  </si>
  <si>
    <t>v Kč</t>
  </si>
  <si>
    <t>OP ŽP Zlepšení TTV obv.konstruk.budov SŠ řem a sl. Jablonec n.N.</t>
  </si>
  <si>
    <t>budovy, haly a stavby - neuznatelné výdaje</t>
  </si>
  <si>
    <t>53100000</t>
  </si>
  <si>
    <t>53190877</t>
  </si>
  <si>
    <t>53515835</t>
  </si>
  <si>
    <t>OP ŽP Zlepš. tep. techn. vlastn. obvod.konstr. SPŠT Jbc Belgická</t>
  </si>
  <si>
    <t>IOP - Krajský standardizovaný projekt ZZS LK "operační středisko ZZS" - stavební část</t>
  </si>
  <si>
    <t>36100000</t>
  </si>
  <si>
    <t>36517871</t>
  </si>
  <si>
    <t>ROP, IPRM - Reko. OA Liberec - půdní vestavba</t>
  </si>
  <si>
    <t>38100000</t>
  </si>
  <si>
    <t>38585505</t>
  </si>
  <si>
    <t>služby peněžních ústavů</t>
  </si>
  <si>
    <t>38585005</t>
  </si>
  <si>
    <t>36513899</t>
  </si>
  <si>
    <t>0256121501</t>
  </si>
  <si>
    <t>IPRM, ROP - Revitalizace přír. areálu Jedličkova ústavu a zpřístupnění veřejnosti</t>
  </si>
  <si>
    <t>0256131702</t>
  </si>
  <si>
    <t>Modernizace expozic Severočeského muzea v Liberci</t>
  </si>
  <si>
    <t>0256371702</t>
  </si>
  <si>
    <t>Modernizace expozic Severočeského muzea v Liberci - II. etapa</t>
  </si>
  <si>
    <t xml:space="preserve"> ROP-Reko a modernizace dět.dopr.hřiště v Liberci </t>
  </si>
  <si>
    <t>rezervy kapitálových výdajů</t>
  </si>
  <si>
    <t>0256151442</t>
  </si>
  <si>
    <t>Rekonstrukce hřiště a tělocvičny u SŠ gastronomie a služeb Liberec</t>
  </si>
  <si>
    <t>drobný hmotný dlouhodobý majetek</t>
  </si>
  <si>
    <t>1750551432</t>
  </si>
  <si>
    <t xml:space="preserve"> ROP-Přístavba dílny odbor.výcviku SOŠa Gym.Liberec</t>
  </si>
  <si>
    <t>0256381442</t>
  </si>
  <si>
    <t>OP ŽP Zlepš. tep. techn. vlastn. obvod. konstr. SŠGsS Liberec</t>
  </si>
  <si>
    <t>OP ŽP Zlepšení TTV obv.konstruk.budov SŠSSD Liberec, Truhlářská objekt B</t>
  </si>
  <si>
    <t>OP ŽP Zlepšení TTV obv.konstruk.budov SŠSSD Liberec, Truhlářská objekt A</t>
  </si>
  <si>
    <t>Přístavba tělocvičny Střední školy strojní, stavební a dopravní Liberec</t>
  </si>
  <si>
    <t>OP ŽP SŠ hosp. a les. Frýdlant - zateplení hlavní budovy 01, domov mládeže</t>
  </si>
  <si>
    <t>Zlepšení tep.techn. vlastn. obvod. konstrukcí DD Jindřichovice pod Smrkem, p.o., Pavilon Rozálie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</si>
</sst>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K_č_-;\-* #,##0.00\ _K_č_-;_-* &quot;-&quot;??\ _K_č_-;_-@_-"/>
    <numFmt numFmtId="164" formatCode="00000000"/>
    <numFmt numFmtId="165" formatCode="#,##0.00000"/>
    <numFmt numFmtId="166" formatCode="#,##0.0"/>
    <numFmt numFmtId="167" formatCode="0.000000"/>
    <numFmt numFmtId="168" formatCode="0\2\5\6\40\1\4\3\3"/>
    <numFmt numFmtId="169" formatCode="0\2\5\6\4\1\1\4\3\3"/>
    <numFmt numFmtId="170" formatCode="0\2\5\6\3\9\1\4\3\3"/>
    <numFmt numFmtId="171" formatCode="0\2\5\6\4\5\1\4\4\8"/>
  </numFmts>
  <fonts count="4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Times New Roman"/>
      <family val="1"/>
      <charset val="238"/>
    </font>
    <font>
      <sz val="10"/>
      <name val="Arial CE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10"/>
      <name val="Arial CE"/>
      <charset val="238"/>
    </font>
    <font>
      <b/>
      <sz val="8"/>
      <name val="Arial CE"/>
      <charset val="238"/>
    </font>
    <font>
      <b/>
      <sz val="10"/>
      <name val="Arial"/>
      <family val="2"/>
      <charset val="238"/>
    </font>
    <font>
      <b/>
      <sz val="10"/>
      <color indexed="21"/>
      <name val="Arial"/>
      <family val="2"/>
      <charset val="238"/>
    </font>
    <font>
      <b/>
      <sz val="8"/>
      <color rgb="FF0000FF"/>
      <name val="Arial"/>
      <family val="2"/>
      <charset val="238"/>
    </font>
    <font>
      <b/>
      <u/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8"/>
      <color indexed="10"/>
      <name val="Arial"/>
      <family val="2"/>
      <charset val="238"/>
    </font>
    <font>
      <sz val="8"/>
      <color indexed="8"/>
      <name val="Arial"/>
      <family val="2"/>
      <charset val="238"/>
    </font>
    <font>
      <b/>
      <sz val="7"/>
      <color indexed="8"/>
      <name val="Tahoma"/>
      <family val="2"/>
      <charset val="238"/>
    </font>
    <font>
      <b/>
      <sz val="8"/>
      <name val="Arial"/>
      <family val="2"/>
    </font>
    <font>
      <sz val="11"/>
      <color rgb="FF0000FF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b/>
      <sz val="8"/>
      <color indexed="18"/>
      <name val="Arial"/>
      <family val="2"/>
      <charset val="238"/>
    </font>
    <font>
      <b/>
      <sz val="8"/>
      <color indexed="18"/>
      <name val="Arial"/>
      <family val="2"/>
    </font>
    <font>
      <b/>
      <sz val="8"/>
      <color indexed="18"/>
      <name val="Arial CE"/>
      <charset val="238"/>
    </font>
    <font>
      <sz val="8"/>
      <name val="Arial"/>
      <family val="2"/>
    </font>
    <font>
      <sz val="11"/>
      <name val="Calibri"/>
      <family val="2"/>
      <charset val="238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</borders>
  <cellStyleXfs count="118">
    <xf numFmtId="0" fontId="0" fillId="0" borderId="0"/>
    <xf numFmtId="0" fontId="1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1" fillId="0" borderId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3" fillId="0" borderId="25" applyNumberFormat="0" applyFill="0" applyAlignment="0" applyProtection="0"/>
    <xf numFmtId="0" fontId="23" fillId="0" borderId="25" applyNumberFormat="0" applyFill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5" fillId="19" borderId="26" applyNumberFormat="0" applyAlignment="0" applyProtection="0"/>
    <xf numFmtId="0" fontId="25" fillId="19" borderId="26" applyNumberFormat="0" applyAlignment="0" applyProtection="0"/>
    <xf numFmtId="0" fontId="26" fillId="0" borderId="27" applyNumberFormat="0" applyFill="0" applyAlignment="0" applyProtection="0"/>
    <xf numFmtId="0" fontId="26" fillId="0" borderId="27" applyNumberFormat="0" applyFill="0" applyAlignment="0" applyProtection="0"/>
    <xf numFmtId="0" fontId="27" fillId="0" borderId="28" applyNumberFormat="0" applyFill="0" applyAlignment="0" applyProtection="0"/>
    <xf numFmtId="0" fontId="27" fillId="0" borderId="28" applyNumberFormat="0" applyFill="0" applyAlignment="0" applyProtection="0"/>
    <xf numFmtId="0" fontId="28" fillId="0" borderId="29" applyNumberFormat="0" applyFill="0" applyAlignment="0" applyProtection="0"/>
    <xf numFmtId="0" fontId="28" fillId="0" borderId="29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20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1" fillId="21" borderId="30" applyNumberFormat="0" applyFont="0" applyAlignment="0" applyProtection="0"/>
    <xf numFmtId="0" fontId="21" fillId="21" borderId="30" applyNumberFormat="0" applyFont="0" applyAlignment="0" applyProtection="0"/>
    <xf numFmtId="0" fontId="31" fillId="0" borderId="31" applyNumberFormat="0" applyFill="0" applyAlignment="0" applyProtection="0"/>
    <xf numFmtId="0" fontId="31" fillId="0" borderId="31" applyNumberFormat="0" applyFill="0" applyAlignment="0" applyProtection="0"/>
    <xf numFmtId="0" fontId="40" fillId="22" borderId="0">
      <alignment horizontal="left" vertical="center"/>
    </xf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10" borderId="32" applyNumberFormat="0" applyAlignment="0" applyProtection="0"/>
    <xf numFmtId="0" fontId="34" fillId="10" borderId="32" applyNumberFormat="0" applyAlignment="0" applyProtection="0"/>
    <xf numFmtId="0" fontId="35" fillId="23" borderId="32" applyNumberFormat="0" applyAlignment="0" applyProtection="0"/>
    <xf numFmtId="0" fontId="35" fillId="23" borderId="32" applyNumberFormat="0" applyAlignment="0" applyProtection="0"/>
    <xf numFmtId="0" fontId="36" fillId="23" borderId="33" applyNumberFormat="0" applyAlignment="0" applyProtection="0"/>
    <xf numFmtId="0" fontId="36" fillId="23" borderId="33" applyNumberFormat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20" fillId="0" borderId="0"/>
  </cellStyleXfs>
  <cellXfs count="377">
    <xf numFmtId="0" fontId="0" fillId="0" borderId="0" xfId="0"/>
    <xf numFmtId="0" fontId="4" fillId="0" borderId="0" xfId="0" applyFont="1" applyAlignment="1">
      <alignment horizont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4" fontId="5" fillId="0" borderId="5" xfId="0" applyNumberFormat="1" applyFont="1" applyFill="1" applyBorder="1" applyAlignment="1">
      <alignment horizontal="right" vertical="center"/>
    </xf>
    <xf numFmtId="4" fontId="5" fillId="0" borderId="6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4" fontId="5" fillId="0" borderId="0" xfId="0" applyNumberFormat="1" applyFont="1" applyFill="1" applyAlignment="1">
      <alignment horizontal="right" vertical="center"/>
    </xf>
    <xf numFmtId="0" fontId="4" fillId="0" borderId="0" xfId="0" applyFont="1" applyFill="1"/>
    <xf numFmtId="4" fontId="4" fillId="0" borderId="0" xfId="0" applyNumberFormat="1" applyFont="1"/>
    <xf numFmtId="0" fontId="0" fillId="0" borderId="0" xfId="0" applyAlignment="1">
      <alignment horizontal="left" indent="1"/>
    </xf>
    <xf numFmtId="49" fontId="6" fillId="0" borderId="0" xfId="2" applyNumberFormat="1" applyFill="1" applyAlignment="1">
      <alignment horizontal="center"/>
    </xf>
    <xf numFmtId="0" fontId="6" fillId="0" borderId="0" xfId="2" applyFill="1" applyAlignment="1"/>
    <xf numFmtId="0" fontId="6" fillId="0" borderId="0" xfId="2" applyFill="1" applyAlignment="1">
      <alignment wrapText="1"/>
    </xf>
    <xf numFmtId="0" fontId="6" fillId="0" borderId="0" xfId="2"/>
    <xf numFmtId="0" fontId="3" fillId="0" borderId="0" xfId="3" applyFont="1" applyFill="1" applyAlignment="1">
      <alignment horizontal="right"/>
    </xf>
    <xf numFmtId="0" fontId="6" fillId="0" borderId="0" xfId="2" applyAlignment="1"/>
    <xf numFmtId="49" fontId="6" fillId="0" borderId="0" xfId="2" applyNumberFormat="1" applyAlignment="1">
      <alignment horizontal="center"/>
    </xf>
    <xf numFmtId="0" fontId="6" fillId="0" borderId="0" xfId="2" applyAlignment="1">
      <alignment wrapText="1"/>
    </xf>
    <xf numFmtId="49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" fontId="4" fillId="0" borderId="0" xfId="0" applyNumberFormat="1" applyFont="1" applyFill="1" applyAlignment="1">
      <alignment horizontal="right" vertical="center" wrapText="1"/>
    </xf>
    <xf numFmtId="4" fontId="4" fillId="0" borderId="0" xfId="0" applyNumberFormat="1" applyFont="1" applyFill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/>
    </xf>
    <xf numFmtId="4" fontId="5" fillId="3" borderId="2" xfId="0" applyNumberFormat="1" applyFont="1" applyFill="1" applyBorder="1" applyAlignment="1">
      <alignment horizontal="center" vertical="center" wrapText="1"/>
    </xf>
    <xf numFmtId="4" fontId="5" fillId="3" borderId="3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/>
    </xf>
    <xf numFmtId="4" fontId="5" fillId="0" borderId="5" xfId="0" applyNumberFormat="1" applyFont="1" applyFill="1" applyBorder="1" applyAlignment="1">
      <alignment horizontal="right" vertical="center" wrapText="1"/>
    </xf>
    <xf numFmtId="0" fontId="6" fillId="0" borderId="0" xfId="2" applyFill="1" applyAlignment="1">
      <alignment horizontal="center"/>
    </xf>
    <xf numFmtId="0" fontId="6" fillId="0" borderId="0" xfId="2" applyAlignment="1">
      <alignment horizontal="center"/>
    </xf>
    <xf numFmtId="0" fontId="0" fillId="0" borderId="0" xfId="0" applyAlignment="1">
      <alignment horizontal="center"/>
    </xf>
    <xf numFmtId="0" fontId="8" fillId="0" borderId="0" xfId="4" applyFill="1"/>
    <xf numFmtId="4" fontId="8" fillId="0" borderId="0" xfId="4" applyNumberFormat="1" applyFill="1"/>
    <xf numFmtId="0" fontId="0" fillId="0" borderId="0" xfId="0" applyFill="1"/>
    <xf numFmtId="49" fontId="12" fillId="0" borderId="0" xfId="4" applyNumberFormat="1" applyFont="1" applyBorder="1" applyAlignment="1">
      <alignment vertical="center" textRotation="90"/>
    </xf>
    <xf numFmtId="0" fontId="3" fillId="0" borderId="0" xfId="5" applyFont="1" applyFill="1" applyBorder="1" applyAlignment="1">
      <alignment horizontal="center"/>
    </xf>
    <xf numFmtId="49" fontId="3" fillId="0" borderId="0" xfId="5" applyNumberFormat="1" applyFont="1" applyFill="1" applyBorder="1" applyAlignment="1">
      <alignment horizontal="center"/>
    </xf>
    <xf numFmtId="164" fontId="3" fillId="0" borderId="0" xfId="5" applyNumberFormat="1" applyFont="1" applyFill="1" applyBorder="1" applyAlignment="1">
      <alignment horizontal="center"/>
    </xf>
    <xf numFmtId="0" fontId="3" fillId="0" borderId="0" xfId="5" applyFont="1" applyFill="1" applyBorder="1" applyAlignment="1">
      <alignment horizontal="left"/>
    </xf>
    <xf numFmtId="4" fontId="3" fillId="0" borderId="0" xfId="5" applyNumberFormat="1" applyFont="1" applyFill="1" applyBorder="1" applyAlignment="1">
      <alignment horizontal="left"/>
    </xf>
    <xf numFmtId="4" fontId="3" fillId="0" borderId="0" xfId="5" applyNumberFormat="1" applyFont="1" applyFill="1" applyBorder="1"/>
    <xf numFmtId="0" fontId="13" fillId="0" borderId="0" xfId="2" applyFont="1" applyAlignment="1">
      <alignment horizontal="center"/>
    </xf>
    <xf numFmtId="49" fontId="14" fillId="0" borderId="0" xfId="2" applyNumberFormat="1" applyFont="1" applyAlignment="1">
      <alignment horizontal="center"/>
    </xf>
    <xf numFmtId="4" fontId="13" fillId="0" borderId="0" xfId="2" applyNumberFormat="1" applyFont="1" applyAlignment="1">
      <alignment horizontal="center"/>
    </xf>
    <xf numFmtId="4" fontId="2" fillId="0" borderId="0" xfId="2" applyNumberFormat="1" applyFont="1" applyAlignment="1">
      <alignment horizontal="center"/>
    </xf>
    <xf numFmtId="0" fontId="6" fillId="0" borderId="0" xfId="2" applyFont="1"/>
    <xf numFmtId="0" fontId="6" fillId="0" borderId="0" xfId="2" applyFont="1" applyAlignment="1">
      <alignment vertical="center" wrapText="1"/>
    </xf>
    <xf numFmtId="0" fontId="6" fillId="0" borderId="0" xfId="2" applyFont="1" applyAlignment="1">
      <alignment vertical="center"/>
    </xf>
    <xf numFmtId="0" fontId="15" fillId="0" borderId="19" xfId="2" applyFont="1" applyFill="1" applyBorder="1" applyAlignment="1">
      <alignment horizontal="left" vertical="center" wrapText="1"/>
    </xf>
    <xf numFmtId="0" fontId="3" fillId="4" borderId="9" xfId="2" applyFont="1" applyFill="1" applyBorder="1" applyAlignment="1">
      <alignment horizontal="center" vertical="center" wrapText="1"/>
    </xf>
    <xf numFmtId="0" fontId="3" fillId="4" borderId="20" xfId="2" applyFont="1" applyFill="1" applyBorder="1" applyAlignment="1">
      <alignment horizontal="center" vertical="center" wrapText="1"/>
    </xf>
    <xf numFmtId="0" fontId="3" fillId="4" borderId="19" xfId="2" applyFont="1" applyFill="1" applyBorder="1" applyAlignment="1">
      <alignment horizontal="center" vertical="center" wrapText="1"/>
    </xf>
    <xf numFmtId="0" fontId="3" fillId="4" borderId="19" xfId="2" applyFont="1" applyFill="1" applyBorder="1" applyAlignment="1">
      <alignment horizontal="left" vertical="center" wrapText="1"/>
    </xf>
    <xf numFmtId="4" fontId="3" fillId="4" borderId="19" xfId="2" applyNumberFormat="1" applyFont="1" applyFill="1" applyBorder="1" applyAlignment="1">
      <alignment vertical="center"/>
    </xf>
    <xf numFmtId="165" fontId="3" fillId="4" borderId="19" xfId="2" applyNumberFormat="1" applyFont="1" applyFill="1" applyBorder="1" applyAlignment="1">
      <alignment vertical="center"/>
    </xf>
    <xf numFmtId="4" fontId="3" fillId="4" borderId="10" xfId="2" applyNumberFormat="1" applyFont="1" applyFill="1" applyBorder="1" applyAlignment="1">
      <alignment vertical="center"/>
    </xf>
    <xf numFmtId="0" fontId="0" fillId="0" borderId="0" xfId="2" applyFont="1" applyAlignment="1">
      <alignment vertical="center"/>
    </xf>
    <xf numFmtId="0" fontId="15" fillId="4" borderId="9" xfId="2" applyFont="1" applyFill="1" applyBorder="1" applyAlignment="1">
      <alignment horizontal="center" vertical="center" wrapText="1"/>
    </xf>
    <xf numFmtId="0" fontId="15" fillId="4" borderId="20" xfId="2" applyFont="1" applyFill="1" applyBorder="1" applyAlignment="1">
      <alignment horizontal="center" vertical="center" wrapText="1"/>
    </xf>
    <xf numFmtId="49" fontId="15" fillId="4" borderId="19" xfId="2" applyNumberFormat="1" applyFont="1" applyFill="1" applyBorder="1" applyAlignment="1">
      <alignment horizontal="center" vertical="center" wrapText="1"/>
    </xf>
    <xf numFmtId="0" fontId="15" fillId="4" borderId="19" xfId="2" applyFont="1" applyFill="1" applyBorder="1" applyAlignment="1">
      <alignment horizontal="left" vertical="center" wrapText="1"/>
    </xf>
    <xf numFmtId="4" fontId="15" fillId="4" borderId="19" xfId="2" applyNumberFormat="1" applyFont="1" applyFill="1" applyBorder="1" applyAlignment="1">
      <alignment vertical="center"/>
    </xf>
    <xf numFmtId="165" fontId="15" fillId="4" borderId="19" xfId="2" applyNumberFormat="1" applyFont="1" applyFill="1" applyBorder="1" applyAlignment="1">
      <alignment vertical="center"/>
    </xf>
    <xf numFmtId="0" fontId="15" fillId="4" borderId="19" xfId="2" applyFont="1" applyFill="1" applyBorder="1" applyAlignment="1">
      <alignment horizontal="center" vertical="center" wrapText="1"/>
    </xf>
    <xf numFmtId="4" fontId="15" fillId="4" borderId="10" xfId="2" applyNumberFormat="1" applyFont="1" applyFill="1" applyBorder="1" applyAlignment="1">
      <alignment vertical="center"/>
    </xf>
    <xf numFmtId="0" fontId="3" fillId="4" borderId="11" xfId="2" applyFont="1" applyFill="1" applyBorder="1" applyAlignment="1">
      <alignment horizontal="center" vertical="center" wrapText="1"/>
    </xf>
    <xf numFmtId="0" fontId="3" fillId="4" borderId="21" xfId="2" applyFont="1" applyFill="1" applyBorder="1" applyAlignment="1">
      <alignment horizontal="center" vertical="center" wrapText="1"/>
    </xf>
    <xf numFmtId="0" fontId="3" fillId="4" borderId="22" xfId="2" applyFont="1" applyFill="1" applyBorder="1" applyAlignment="1">
      <alignment horizontal="center" vertical="center" wrapText="1"/>
    </xf>
    <xf numFmtId="0" fontId="3" fillId="4" borderId="22" xfId="2" applyFont="1" applyFill="1" applyBorder="1" applyAlignment="1">
      <alignment horizontal="left" vertical="center" wrapText="1"/>
    </xf>
    <xf numFmtId="4" fontId="3" fillId="4" borderId="22" xfId="2" applyNumberFormat="1" applyFont="1" applyFill="1" applyBorder="1" applyAlignment="1">
      <alignment vertical="center"/>
    </xf>
    <xf numFmtId="165" fontId="3" fillId="4" borderId="22" xfId="2" applyNumberFormat="1" applyFont="1" applyFill="1" applyBorder="1" applyAlignment="1">
      <alignment vertical="center"/>
    </xf>
    <xf numFmtId="4" fontId="3" fillId="4" borderId="12" xfId="2" applyNumberFormat="1" applyFont="1" applyFill="1" applyBorder="1" applyAlignment="1">
      <alignment vertical="center"/>
    </xf>
    <xf numFmtId="0" fontId="6" fillId="0" borderId="0" xfId="2" applyFill="1" applyAlignment="1">
      <alignment horizontal="left" indent="1"/>
    </xf>
    <xf numFmtId="0" fontId="6" fillId="0" borderId="0" xfId="2" applyAlignment="1">
      <alignment horizontal="left" indent="1"/>
    </xf>
    <xf numFmtId="0" fontId="4" fillId="0" borderId="0" xfId="0" applyFont="1" applyFill="1" applyAlignment="1">
      <alignment horizontal="left" vertical="center" wrapText="1" indent="1"/>
    </xf>
    <xf numFmtId="0" fontId="5" fillId="3" borderId="2" xfId="0" applyFont="1" applyFill="1" applyBorder="1" applyAlignment="1">
      <alignment horizontal="left" vertical="center" wrapText="1" indent="1"/>
    </xf>
    <xf numFmtId="0" fontId="5" fillId="0" borderId="5" xfId="0" applyFont="1" applyFill="1" applyBorder="1" applyAlignment="1">
      <alignment horizontal="left" vertical="center" wrapText="1" indent="1"/>
    </xf>
    <xf numFmtId="0" fontId="7" fillId="0" borderId="0" xfId="6" applyFont="1" applyFill="1"/>
    <xf numFmtId="0" fontId="7" fillId="0" borderId="0" xfId="6" applyFont="1" applyFill="1" applyAlignment="1">
      <alignment horizontal="right"/>
    </xf>
    <xf numFmtId="0" fontId="1" fillId="0" borderId="0" xfId="6"/>
    <xf numFmtId="0" fontId="17" fillId="2" borderId="1" xfId="6" applyFont="1" applyFill="1" applyBorder="1" applyAlignment="1">
      <alignment horizontal="center" vertical="center" wrapText="1"/>
    </xf>
    <xf numFmtId="0" fontId="17" fillId="2" borderId="2" xfId="6" applyFont="1" applyFill="1" applyBorder="1" applyAlignment="1">
      <alignment horizontal="center" vertical="center" wrapText="1"/>
    </xf>
    <xf numFmtId="0" fontId="17" fillId="2" borderId="3" xfId="6" applyFont="1" applyFill="1" applyBorder="1" applyAlignment="1">
      <alignment horizontal="center" vertical="center" wrapText="1"/>
    </xf>
    <xf numFmtId="0" fontId="18" fillId="0" borderId="13" xfId="6" applyFont="1" applyBorder="1" applyAlignment="1">
      <alignment vertical="center" wrapText="1"/>
    </xf>
    <xf numFmtId="0" fontId="18" fillId="0" borderId="15" xfId="6" applyFont="1" applyBorder="1" applyAlignment="1">
      <alignment horizontal="right" vertical="center" wrapText="1"/>
    </xf>
    <xf numFmtId="4" fontId="18" fillId="0" borderId="15" xfId="6" applyNumberFormat="1" applyFont="1" applyBorder="1" applyAlignment="1">
      <alignment horizontal="right" vertical="center" wrapText="1"/>
    </xf>
    <xf numFmtId="4" fontId="18" fillId="0" borderId="14" xfId="6" applyNumberFormat="1" applyFont="1" applyBorder="1" applyAlignment="1">
      <alignment horizontal="right" vertical="center" wrapText="1"/>
    </xf>
    <xf numFmtId="0" fontId="19" fillId="0" borderId="9" xfId="6" applyFont="1" applyBorder="1" applyAlignment="1">
      <alignment vertical="center" wrapText="1"/>
    </xf>
    <xf numFmtId="0" fontId="19" fillId="0" borderId="19" xfId="6" applyFont="1" applyBorder="1" applyAlignment="1">
      <alignment horizontal="right" vertical="center" wrapText="1"/>
    </xf>
    <xf numFmtId="4" fontId="19" fillId="0" borderId="19" xfId="6" applyNumberFormat="1" applyFont="1" applyBorder="1" applyAlignment="1">
      <alignment horizontal="right" vertical="center" wrapText="1"/>
    </xf>
    <xf numFmtId="4" fontId="19" fillId="0" borderId="10" xfId="6" applyNumberFormat="1" applyFont="1" applyBorder="1" applyAlignment="1">
      <alignment vertical="center"/>
    </xf>
    <xf numFmtId="4" fontId="19" fillId="0" borderId="15" xfId="6" applyNumberFormat="1" applyFont="1" applyBorder="1" applyAlignment="1">
      <alignment horizontal="right" vertical="center" wrapText="1"/>
    </xf>
    <xf numFmtId="0" fontId="18" fillId="0" borderId="9" xfId="6" applyFont="1" applyBorder="1" applyAlignment="1">
      <alignment vertical="center" wrapText="1"/>
    </xf>
    <xf numFmtId="4" fontId="18" fillId="0" borderId="19" xfId="6" applyNumberFormat="1" applyFont="1" applyBorder="1" applyAlignment="1">
      <alignment horizontal="right" vertical="center" wrapText="1"/>
    </xf>
    <xf numFmtId="4" fontId="18" fillId="0" borderId="10" xfId="6" applyNumberFormat="1" applyFont="1" applyBorder="1" applyAlignment="1">
      <alignment horizontal="right" vertical="center" wrapText="1"/>
    </xf>
    <xf numFmtId="4" fontId="19" fillId="0" borderId="10" xfId="6" applyNumberFormat="1" applyFont="1" applyBorder="1" applyAlignment="1">
      <alignment horizontal="right" vertical="center" wrapText="1"/>
    </xf>
    <xf numFmtId="0" fontId="18" fillId="0" borderId="19" xfId="6" applyFont="1" applyBorder="1" applyAlignment="1">
      <alignment horizontal="right" vertical="center" wrapText="1"/>
    </xf>
    <xf numFmtId="0" fontId="18" fillId="0" borderId="1" xfId="6" applyFont="1" applyBorder="1" applyAlignment="1">
      <alignment vertical="center" wrapText="1"/>
    </xf>
    <xf numFmtId="0" fontId="18" fillId="0" borderId="2" xfId="6" applyFont="1" applyBorder="1" applyAlignment="1">
      <alignment horizontal="right" vertical="center" wrapText="1"/>
    </xf>
    <xf numFmtId="4" fontId="18" fillId="0" borderId="2" xfId="6" applyNumberFormat="1" applyFont="1" applyBorder="1" applyAlignment="1">
      <alignment horizontal="right" vertical="center" wrapText="1"/>
    </xf>
    <xf numFmtId="4" fontId="18" fillId="0" borderId="3" xfId="6" applyNumberFormat="1" applyFont="1" applyBorder="1" applyAlignment="1">
      <alignment horizontal="right" vertical="center" wrapText="1"/>
    </xf>
    <xf numFmtId="0" fontId="7" fillId="0" borderId="0" xfId="6" applyFont="1" applyFill="1" applyBorder="1"/>
    <xf numFmtId="166" fontId="7" fillId="0" borderId="23" xfId="6" applyNumberFormat="1" applyFont="1" applyFill="1" applyBorder="1" applyAlignment="1">
      <alignment horizontal="right"/>
    </xf>
    <xf numFmtId="0" fontId="19" fillId="0" borderId="13" xfId="6" applyFont="1" applyBorder="1" applyAlignment="1">
      <alignment horizontal="left" vertical="center" wrapText="1"/>
    </xf>
    <xf numFmtId="0" fontId="19" fillId="0" borderId="15" xfId="6" applyFont="1" applyBorder="1" applyAlignment="1">
      <alignment horizontal="right" vertical="center" wrapText="1"/>
    </xf>
    <xf numFmtId="4" fontId="19" fillId="0" borderId="14" xfId="6" applyNumberFormat="1" applyFont="1" applyBorder="1" applyAlignment="1">
      <alignment horizontal="right" vertical="center" wrapText="1"/>
    </xf>
    <xf numFmtId="0" fontId="19" fillId="0" borderId="9" xfId="6" applyFont="1" applyBorder="1" applyAlignment="1">
      <alignment horizontal="left" vertical="center" wrapText="1"/>
    </xf>
    <xf numFmtId="0" fontId="18" fillId="0" borderId="1" xfId="6" applyFont="1" applyBorder="1" applyAlignment="1">
      <alignment horizontal="left" vertical="center" wrapText="1"/>
    </xf>
    <xf numFmtId="0" fontId="19" fillId="0" borderId="11" xfId="6" applyFont="1" applyBorder="1" applyAlignment="1">
      <alignment vertical="center" wrapText="1"/>
    </xf>
    <xf numFmtId="0" fontId="19" fillId="0" borderId="22" xfId="6" applyFont="1" applyBorder="1" applyAlignment="1">
      <alignment horizontal="right" vertical="center" wrapText="1"/>
    </xf>
    <xf numFmtId="4" fontId="19" fillId="0" borderId="22" xfId="6" applyNumberFormat="1" applyFont="1" applyBorder="1" applyAlignment="1">
      <alignment horizontal="right" vertical="center" wrapText="1"/>
    </xf>
    <xf numFmtId="4" fontId="19" fillId="0" borderId="12" xfId="6" applyNumberFormat="1" applyFont="1" applyBorder="1" applyAlignment="1">
      <alignment horizontal="right" vertical="center" wrapText="1"/>
    </xf>
    <xf numFmtId="0" fontId="19" fillId="0" borderId="11" xfId="6" applyFont="1" applyBorder="1" applyAlignment="1">
      <alignment horizontal="left" vertical="center" wrapText="1"/>
    </xf>
    <xf numFmtId="4" fontId="19" fillId="0" borderId="16" xfId="6" applyNumberFormat="1" applyFont="1" applyBorder="1" applyAlignment="1">
      <alignment horizontal="right" vertical="center" wrapText="1"/>
    </xf>
    <xf numFmtId="4" fontId="19" fillId="0" borderId="17" xfId="6" applyNumberFormat="1" applyFont="1" applyBorder="1" applyAlignment="1">
      <alignment horizontal="right" vertical="center" wrapText="1"/>
    </xf>
    <xf numFmtId="4" fontId="18" fillId="0" borderId="0" xfId="6" applyNumberFormat="1" applyFont="1" applyBorder="1" applyAlignment="1">
      <alignment horizontal="right" vertical="center" wrapText="1"/>
    </xf>
    <xf numFmtId="4" fontId="18" fillId="0" borderId="24" xfId="6" applyNumberFormat="1" applyFont="1" applyBorder="1" applyAlignment="1">
      <alignment horizontal="right" vertical="center" wrapText="1"/>
    </xf>
    <xf numFmtId="0" fontId="18" fillId="0" borderId="0" xfId="6" applyFont="1" applyBorder="1" applyAlignment="1">
      <alignment vertical="center" wrapText="1"/>
    </xf>
    <xf numFmtId="0" fontId="18" fillId="0" borderId="0" xfId="6" applyFont="1" applyBorder="1" applyAlignment="1">
      <alignment horizontal="right" vertical="center" wrapText="1"/>
    </xf>
    <xf numFmtId="4" fontId="3" fillId="0" borderId="0" xfId="6" applyNumberFormat="1" applyFont="1"/>
    <xf numFmtId="0" fontId="3" fillId="0" borderId="0" xfId="6" applyFont="1"/>
    <xf numFmtId="0" fontId="6" fillId="0" borderId="0" xfId="6" applyFont="1" applyAlignment="1">
      <alignment horizontal="center"/>
    </xf>
    <xf numFmtId="0" fontId="3" fillId="0" borderId="0" xfId="6" applyFont="1" applyAlignment="1">
      <alignment horizontal="center"/>
    </xf>
    <xf numFmtId="0" fontId="1" fillId="0" borderId="0" xfId="78" applyFont="1"/>
    <xf numFmtId="3" fontId="2" fillId="0" borderId="0" xfId="78" applyNumberFormat="1" applyFont="1" applyAlignment="1">
      <alignment horizontal="center" vertical="center"/>
    </xf>
    <xf numFmtId="0" fontId="3" fillId="0" borderId="0" xfId="78" applyFont="1" applyAlignment="1">
      <alignment vertical="center"/>
    </xf>
    <xf numFmtId="0" fontId="1" fillId="0" borderId="0" xfId="79"/>
    <xf numFmtId="0" fontId="39" fillId="0" borderId="0" xfId="78" applyFont="1" applyFill="1" applyAlignment="1">
      <alignment vertical="center"/>
    </xf>
    <xf numFmtId="0" fontId="1" fillId="0" borderId="0" xfId="109"/>
    <xf numFmtId="49" fontId="3" fillId="4" borderId="19" xfId="2" applyNumberFormat="1" applyFont="1" applyFill="1" applyBorder="1" applyAlignment="1">
      <alignment horizontal="center" vertical="center" wrapText="1"/>
    </xf>
    <xf numFmtId="49" fontId="3" fillId="4" borderId="22" xfId="2" applyNumberFormat="1" applyFont="1" applyFill="1" applyBorder="1" applyAlignment="1">
      <alignment horizontal="center" vertical="center" wrapText="1"/>
    </xf>
    <xf numFmtId="0" fontId="2" fillId="3" borderId="15" xfId="78" applyFont="1" applyFill="1" applyBorder="1" applyAlignment="1">
      <alignment horizontal="left" vertical="center" wrapText="1"/>
    </xf>
    <xf numFmtId="0" fontId="2" fillId="28" borderId="7" xfId="2" applyFont="1" applyFill="1" applyBorder="1" applyAlignment="1">
      <alignment vertical="center" wrapText="1"/>
    </xf>
    <xf numFmtId="0" fontId="2" fillId="28" borderId="34" xfId="2" applyFont="1" applyFill="1" applyBorder="1" applyAlignment="1">
      <alignment horizontal="center" vertical="center" wrapText="1"/>
    </xf>
    <xf numFmtId="0" fontId="2" fillId="28" borderId="18" xfId="2" applyFont="1" applyFill="1" applyBorder="1" applyAlignment="1">
      <alignment horizontal="center" vertical="center" wrapText="1"/>
    </xf>
    <xf numFmtId="4" fontId="2" fillId="28" borderId="18" xfId="2" applyNumberFormat="1" applyFont="1" applyFill="1" applyBorder="1" applyAlignment="1">
      <alignment horizontal="center" vertical="center" wrapText="1"/>
    </xf>
    <xf numFmtId="4" fontId="2" fillId="28" borderId="8" xfId="2" applyNumberFormat="1" applyFont="1" applyFill="1" applyBorder="1" applyAlignment="1">
      <alignment horizontal="center" vertical="center" wrapText="1"/>
    </xf>
    <xf numFmtId="0" fontId="1" fillId="0" borderId="0" xfId="78" applyFont="1" applyAlignment="1">
      <alignment horizontal="center"/>
    </xf>
    <xf numFmtId="1" fontId="1" fillId="0" borderId="0" xfId="78" applyNumberFormat="1" applyFont="1"/>
    <xf numFmtId="49" fontId="1" fillId="0" borderId="0" xfId="78" applyNumberFormat="1" applyFont="1" applyAlignment="1">
      <alignment horizontal="center"/>
    </xf>
    <xf numFmtId="49" fontId="2" fillId="0" borderId="2" xfId="78" applyNumberFormat="1" applyFont="1" applyBorder="1" applyAlignment="1">
      <alignment horizontal="center" vertical="center" wrapText="1"/>
    </xf>
    <xf numFmtId="0" fontId="41" fillId="0" borderId="2" xfId="110" applyFont="1" applyBorder="1" applyAlignment="1">
      <alignment horizontal="center" vertical="center" wrapText="1"/>
    </xf>
    <xf numFmtId="0" fontId="41" fillId="0" borderId="36" xfId="110" applyFont="1" applyBorder="1" applyAlignment="1">
      <alignment horizontal="center" vertical="center" wrapText="1"/>
    </xf>
    <xf numFmtId="0" fontId="38" fillId="0" borderId="38" xfId="78" applyFont="1" applyFill="1" applyBorder="1" applyAlignment="1">
      <alignment horizontal="center" vertical="center" wrapText="1"/>
    </xf>
    <xf numFmtId="49" fontId="39" fillId="4" borderId="37" xfId="78" applyNumberFormat="1" applyFont="1" applyFill="1" applyBorder="1" applyAlignment="1">
      <alignment horizontal="center" vertical="center" wrapText="1"/>
    </xf>
    <xf numFmtId="0" fontId="3" fillId="4" borderId="37" xfId="78" applyFont="1" applyFill="1" applyBorder="1" applyAlignment="1">
      <alignment horizontal="center" vertical="center" wrapText="1"/>
    </xf>
    <xf numFmtId="49" fontId="3" fillId="4" borderId="37" xfId="78" applyNumberFormat="1" applyFont="1" applyFill="1" applyBorder="1" applyAlignment="1">
      <alignment horizontal="center" vertical="center" wrapText="1"/>
    </xf>
    <xf numFmtId="0" fontId="3" fillId="4" borderId="37" xfId="78" applyFont="1" applyFill="1" applyBorder="1" applyAlignment="1">
      <alignment horizontal="left" vertical="center" wrapText="1"/>
    </xf>
    <xf numFmtId="167" fontId="6" fillId="0" borderId="0" xfId="2" applyNumberFormat="1" applyFont="1"/>
    <xf numFmtId="0" fontId="42" fillId="0" borderId="0" xfId="0" applyFont="1"/>
    <xf numFmtId="0" fontId="3" fillId="0" borderId="37" xfId="1" applyFont="1" applyBorder="1" applyAlignment="1">
      <alignment horizontal="center" vertical="center"/>
    </xf>
    <xf numFmtId="0" fontId="3" fillId="0" borderId="37" xfId="1" applyFont="1" applyBorder="1" applyAlignment="1">
      <alignment horizontal="center"/>
    </xf>
    <xf numFmtId="0" fontId="4" fillId="0" borderId="37" xfId="0" applyFont="1" applyFill="1" applyBorder="1" applyAlignment="1">
      <alignment horizontal="left" indent="1"/>
    </xf>
    <xf numFmtId="2" fontId="4" fillId="0" borderId="37" xfId="0" applyNumberFormat="1" applyFont="1" applyFill="1" applyBorder="1" applyAlignment="1">
      <alignment vertical="center"/>
    </xf>
    <xf numFmtId="4" fontId="3" fillId="0" borderId="37" xfId="1" applyNumberFormat="1" applyFont="1" applyFill="1" applyBorder="1" applyAlignment="1"/>
    <xf numFmtId="0" fontId="3" fillId="0" borderId="37" xfId="0" applyFont="1" applyFill="1" applyBorder="1" applyAlignment="1">
      <alignment horizontal="center"/>
    </xf>
    <xf numFmtId="4" fontId="3" fillId="0" borderId="37" xfId="0" applyNumberFormat="1" applyFont="1" applyFill="1" applyBorder="1"/>
    <xf numFmtId="2" fontId="4" fillId="0" borderId="37" xfId="0" applyNumberFormat="1" applyFont="1" applyFill="1" applyBorder="1"/>
    <xf numFmtId="0" fontId="4" fillId="0" borderId="37" xfId="0" applyFont="1" applyFill="1" applyBorder="1" applyAlignment="1">
      <alignment horizontal="left" wrapText="1" indent="1"/>
    </xf>
    <xf numFmtId="4" fontId="3" fillId="0" borderId="37" xfId="1" applyNumberFormat="1" applyFont="1" applyFill="1" applyBorder="1" applyAlignment="1">
      <alignment horizontal="right" vertical="center"/>
    </xf>
    <xf numFmtId="49" fontId="3" fillId="0" borderId="37" xfId="1" applyNumberFormat="1" applyFont="1" applyBorder="1" applyAlignment="1">
      <alignment horizontal="center"/>
    </xf>
    <xf numFmtId="0" fontId="15" fillId="0" borderId="15" xfId="1" applyFont="1" applyBorder="1" applyAlignment="1">
      <alignment horizontal="center" vertical="center"/>
    </xf>
    <xf numFmtId="0" fontId="15" fillId="0" borderId="15" xfId="0" applyFont="1" applyFill="1" applyBorder="1" applyAlignment="1">
      <alignment horizontal="left" vertical="center" wrapText="1" indent="1"/>
    </xf>
    <xf numFmtId="2" fontId="15" fillId="0" borderId="15" xfId="0" applyNumberFormat="1" applyFont="1" applyFill="1" applyBorder="1" applyAlignment="1">
      <alignment vertical="center"/>
    </xf>
    <xf numFmtId="4" fontId="15" fillId="0" borderId="15" xfId="0" applyNumberFormat="1" applyFont="1" applyFill="1" applyBorder="1" applyAlignment="1">
      <alignment vertical="center"/>
    </xf>
    <xf numFmtId="0" fontId="15" fillId="0" borderId="7" xfId="1" applyFont="1" applyBorder="1" applyAlignment="1">
      <alignment horizontal="center" vertical="center"/>
    </xf>
    <xf numFmtId="0" fontId="15" fillId="0" borderId="18" xfId="1" applyFont="1" applyBorder="1" applyAlignment="1">
      <alignment horizontal="center" vertical="center"/>
    </xf>
    <xf numFmtId="0" fontId="15" fillId="0" borderId="18" xfId="0" applyFont="1" applyFill="1" applyBorder="1" applyAlignment="1">
      <alignment horizontal="left" vertical="center" wrapText="1" indent="1"/>
    </xf>
    <xf numFmtId="2" fontId="15" fillId="0" borderId="18" xfId="0" applyNumberFormat="1" applyFont="1" applyFill="1" applyBorder="1" applyAlignment="1">
      <alignment vertical="center"/>
    </xf>
    <xf numFmtId="4" fontId="15" fillId="0" borderId="18" xfId="0" applyNumberFormat="1" applyFont="1" applyFill="1" applyBorder="1" applyAlignment="1">
      <alignment vertical="center"/>
    </xf>
    <xf numFmtId="4" fontId="15" fillId="0" borderId="8" xfId="0" applyNumberFormat="1" applyFont="1" applyFill="1" applyBorder="1" applyAlignment="1">
      <alignment vertical="center"/>
    </xf>
    <xf numFmtId="0" fontId="3" fillId="0" borderId="39" xfId="1" applyFont="1" applyBorder="1" applyAlignment="1">
      <alignment horizontal="center" vertical="center"/>
    </xf>
    <xf numFmtId="0" fontId="3" fillId="0" borderId="40" xfId="1" applyFont="1" applyBorder="1" applyAlignment="1">
      <alignment horizontal="center"/>
    </xf>
    <xf numFmtId="0" fontId="4" fillId="0" borderId="40" xfId="0" applyFont="1" applyFill="1" applyBorder="1" applyAlignment="1">
      <alignment horizontal="left" indent="1"/>
    </xf>
    <xf numFmtId="2" fontId="4" fillId="0" borderId="40" xfId="0" applyNumberFormat="1" applyFont="1" applyFill="1" applyBorder="1" applyAlignment="1">
      <alignment vertical="center"/>
    </xf>
    <xf numFmtId="4" fontId="4" fillId="0" borderId="40" xfId="0" applyNumberFormat="1" applyFont="1" applyFill="1" applyBorder="1"/>
    <xf numFmtId="4" fontId="4" fillId="0" borderId="41" xfId="0" applyNumberFormat="1" applyFont="1" applyFill="1" applyBorder="1"/>
    <xf numFmtId="0" fontId="3" fillId="0" borderId="39" xfId="1" applyFont="1" applyBorder="1" applyAlignment="1">
      <alignment horizontal="center"/>
    </xf>
    <xf numFmtId="4" fontId="3" fillId="0" borderId="40" xfId="1" applyNumberFormat="1" applyFont="1" applyFill="1" applyBorder="1" applyAlignment="1"/>
    <xf numFmtId="0" fontId="3" fillId="0" borderId="39" xfId="1" applyFont="1" applyFill="1" applyBorder="1" applyAlignment="1">
      <alignment horizontal="center"/>
    </xf>
    <xf numFmtId="0" fontId="3" fillId="0" borderId="40" xfId="1" applyFont="1" applyFill="1" applyBorder="1" applyAlignment="1">
      <alignment horizontal="center"/>
    </xf>
    <xf numFmtId="0" fontId="15" fillId="0" borderId="15" xfId="1" applyFont="1" applyBorder="1" applyAlignment="1">
      <alignment horizontal="center"/>
    </xf>
    <xf numFmtId="0" fontId="15" fillId="0" borderId="15" xfId="0" applyFont="1" applyFill="1" applyBorder="1" applyAlignment="1">
      <alignment horizontal="left" wrapText="1" indent="1"/>
    </xf>
    <xf numFmtId="2" fontId="15" fillId="0" borderId="15" xfId="0" applyNumberFormat="1" applyFont="1" applyFill="1" applyBorder="1"/>
    <xf numFmtId="4" fontId="15" fillId="0" borderId="15" xfId="0" applyNumberFormat="1" applyFont="1" applyFill="1" applyBorder="1"/>
    <xf numFmtId="0" fontId="3" fillId="0" borderId="38" xfId="1" applyFont="1" applyBorder="1" applyAlignment="1">
      <alignment horizontal="center"/>
    </xf>
    <xf numFmtId="4" fontId="4" fillId="0" borderId="42" xfId="0" applyNumberFormat="1" applyFont="1" applyFill="1" applyBorder="1"/>
    <xf numFmtId="0" fontId="3" fillId="0" borderId="39" xfId="1" applyFont="1" applyFill="1" applyBorder="1" applyAlignment="1">
      <alignment horizontal="center" vertical="center"/>
    </xf>
    <xf numFmtId="0" fontId="3" fillId="0" borderId="40" xfId="1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left" vertical="center" wrapText="1" indent="1"/>
    </xf>
    <xf numFmtId="0" fontId="3" fillId="0" borderId="40" xfId="1" applyFont="1" applyFill="1" applyBorder="1" applyAlignment="1">
      <alignment vertical="center"/>
    </xf>
    <xf numFmtId="4" fontId="4" fillId="0" borderId="41" xfId="0" applyNumberFormat="1" applyFont="1" applyFill="1" applyBorder="1" applyAlignment="1">
      <alignment vertical="center"/>
    </xf>
    <xf numFmtId="0" fontId="15" fillId="0" borderId="13" xfId="1" applyFont="1" applyBorder="1" applyAlignment="1">
      <alignment horizontal="center" vertical="center"/>
    </xf>
    <xf numFmtId="4" fontId="15" fillId="0" borderId="14" xfId="0" applyNumberFormat="1" applyFont="1" applyFill="1" applyBorder="1" applyAlignment="1">
      <alignment vertical="center"/>
    </xf>
    <xf numFmtId="0" fontId="3" fillId="0" borderId="43" xfId="1" applyFont="1" applyBorder="1" applyAlignment="1">
      <alignment horizontal="center"/>
    </xf>
    <xf numFmtId="0" fontId="3" fillId="0" borderId="44" xfId="1" applyFont="1" applyBorder="1" applyAlignment="1">
      <alignment horizontal="center"/>
    </xf>
    <xf numFmtId="0" fontId="4" fillId="0" borderId="44" xfId="0" applyFont="1" applyFill="1" applyBorder="1" applyAlignment="1">
      <alignment horizontal="left" indent="1"/>
    </xf>
    <xf numFmtId="2" fontId="4" fillId="0" borderId="44" xfId="0" applyNumberFormat="1" applyFont="1" applyFill="1" applyBorder="1"/>
    <xf numFmtId="4" fontId="3" fillId="0" borderId="44" xfId="1" applyNumberFormat="1" applyFont="1" applyFill="1" applyBorder="1" applyAlignment="1"/>
    <xf numFmtId="4" fontId="4" fillId="0" borderId="45" xfId="0" applyNumberFormat="1" applyFont="1" applyFill="1" applyBorder="1"/>
    <xf numFmtId="0" fontId="15" fillId="0" borderId="13" xfId="1" applyFont="1" applyBorder="1" applyAlignment="1">
      <alignment horizontal="center"/>
    </xf>
    <xf numFmtId="4" fontId="15" fillId="0" borderId="14" xfId="0" applyNumberFormat="1" applyFont="1" applyFill="1" applyBorder="1"/>
    <xf numFmtId="0" fontId="3" fillId="0" borderId="38" xfId="1" applyFont="1" applyBorder="1" applyAlignment="1">
      <alignment horizontal="center" vertical="center"/>
    </xf>
    <xf numFmtId="4" fontId="4" fillId="0" borderId="42" xfId="0" applyNumberFormat="1" applyFont="1" applyFill="1" applyBorder="1" applyAlignment="1">
      <alignment vertical="center"/>
    </xf>
    <xf numFmtId="0" fontId="3" fillId="0" borderId="43" xfId="1" applyFont="1" applyBorder="1" applyAlignment="1">
      <alignment horizontal="center" vertical="center"/>
    </xf>
    <xf numFmtId="0" fontId="3" fillId="0" borderId="44" xfId="1" applyFont="1" applyBorder="1" applyAlignment="1">
      <alignment horizontal="center" vertical="center"/>
    </xf>
    <xf numFmtId="0" fontId="4" fillId="0" borderId="44" xfId="0" applyFont="1" applyFill="1" applyBorder="1" applyAlignment="1">
      <alignment horizontal="left" wrapText="1" indent="1"/>
    </xf>
    <xf numFmtId="2" fontId="4" fillId="0" borderId="44" xfId="0" applyNumberFormat="1" applyFont="1" applyFill="1" applyBorder="1" applyAlignment="1">
      <alignment vertical="center"/>
    </xf>
    <xf numFmtId="4" fontId="3" fillId="0" borderId="44" xfId="1" applyNumberFormat="1" applyFont="1" applyFill="1" applyBorder="1" applyAlignment="1">
      <alignment horizontal="right" vertical="center"/>
    </xf>
    <xf numFmtId="4" fontId="4" fillId="0" borderId="45" xfId="0" applyNumberFormat="1" applyFont="1" applyFill="1" applyBorder="1" applyAlignment="1">
      <alignment vertical="center"/>
    </xf>
    <xf numFmtId="0" fontId="4" fillId="0" borderId="44" xfId="0" applyFont="1" applyFill="1" applyBorder="1" applyAlignment="1">
      <alignment horizontal="left" vertical="center" wrapText="1" indent="1"/>
    </xf>
    <xf numFmtId="4" fontId="3" fillId="0" borderId="44" xfId="1" applyNumberFormat="1" applyFont="1" applyFill="1" applyBorder="1" applyAlignment="1">
      <alignment vertical="center"/>
    </xf>
    <xf numFmtId="0" fontId="15" fillId="0" borderId="7" xfId="1" applyFont="1" applyBorder="1" applyAlignment="1">
      <alignment horizontal="center"/>
    </xf>
    <xf numFmtId="49" fontId="15" fillId="0" borderId="18" xfId="1" applyNumberFormat="1" applyFont="1" applyBorder="1" applyAlignment="1">
      <alignment horizontal="center"/>
    </xf>
    <xf numFmtId="0" fontId="43" fillId="0" borderId="0" xfId="0" applyFont="1"/>
    <xf numFmtId="4" fontId="2" fillId="0" borderId="0" xfId="2" applyNumberFormat="1" applyFont="1" applyAlignment="1">
      <alignment horizontal="right"/>
    </xf>
    <xf numFmtId="0" fontId="3" fillId="0" borderId="0" xfId="4" applyFont="1" applyAlignment="1">
      <alignment horizontal="left" vertical="center"/>
    </xf>
    <xf numFmtId="1" fontId="3" fillId="0" borderId="0" xfId="4" applyNumberFormat="1" applyFont="1" applyAlignment="1">
      <alignment horizontal="left" vertical="center" wrapText="1"/>
    </xf>
    <xf numFmtId="0" fontId="3" fillId="0" borderId="0" xfId="4" applyFont="1" applyAlignment="1">
      <alignment horizontal="left" vertical="center" wrapText="1"/>
    </xf>
    <xf numFmtId="0" fontId="2" fillId="0" borderId="0" xfId="4" applyFont="1" applyAlignment="1">
      <alignment horizontal="right" vertical="center"/>
    </xf>
    <xf numFmtId="0" fontId="8" fillId="0" borderId="0" xfId="4" applyAlignment="1">
      <alignment vertical="center"/>
    </xf>
    <xf numFmtId="1" fontId="8" fillId="0" borderId="0" xfId="4" applyNumberFormat="1" applyAlignment="1">
      <alignment vertical="center" wrapText="1"/>
    </xf>
    <xf numFmtId="0" fontId="8" fillId="0" borderId="0" xfId="4" applyAlignment="1">
      <alignment vertical="center" wrapText="1"/>
    </xf>
    <xf numFmtId="49" fontId="8" fillId="0" borderId="0" xfId="4" applyNumberFormat="1" applyAlignment="1">
      <alignment vertical="center" wrapText="1"/>
    </xf>
    <xf numFmtId="4" fontId="8" fillId="0" borderId="0" xfId="4" applyNumberFormat="1" applyAlignment="1">
      <alignment vertical="center" wrapText="1"/>
    </xf>
    <xf numFmtId="4" fontId="13" fillId="0" borderId="0" xfId="109" applyNumberFormat="1" applyFont="1" applyAlignment="1">
      <alignment vertical="center" wrapText="1"/>
    </xf>
    <xf numFmtId="0" fontId="1" fillId="0" borderId="0" xfId="78"/>
    <xf numFmtId="0" fontId="1" fillId="0" borderId="0" xfId="78" applyAlignment="1">
      <alignment vertical="center"/>
    </xf>
    <xf numFmtId="1" fontId="1" fillId="0" borderId="0" xfId="78" applyNumberFormat="1" applyAlignment="1">
      <alignment vertical="center" wrapText="1"/>
    </xf>
    <xf numFmtId="0" fontId="1" fillId="0" borderId="0" xfId="78" applyAlignment="1">
      <alignment vertical="center" wrapText="1"/>
    </xf>
    <xf numFmtId="49" fontId="1" fillId="0" borderId="0" xfId="78" applyNumberFormat="1" applyAlignment="1">
      <alignment vertical="center" wrapText="1"/>
    </xf>
    <xf numFmtId="4" fontId="1" fillId="0" borderId="0" xfId="78" applyNumberFormat="1" applyAlignment="1">
      <alignment vertical="center" wrapText="1"/>
    </xf>
    <xf numFmtId="0" fontId="41" fillId="0" borderId="1" xfId="78" applyFont="1" applyBorder="1" applyAlignment="1">
      <alignment horizontal="center" vertical="center" wrapText="1"/>
    </xf>
    <xf numFmtId="1" fontId="41" fillId="0" borderId="2" xfId="78" applyNumberFormat="1" applyFont="1" applyBorder="1" applyAlignment="1">
      <alignment horizontal="center" vertical="center" wrapText="1"/>
    </xf>
    <xf numFmtId="0" fontId="41" fillId="0" borderId="2" xfId="78" applyFont="1" applyBorder="1" applyAlignment="1">
      <alignment horizontal="center" vertical="center" wrapText="1"/>
    </xf>
    <xf numFmtId="0" fontId="13" fillId="0" borderId="0" xfId="78" applyFont="1"/>
    <xf numFmtId="0" fontId="2" fillId="28" borderId="1" xfId="78" applyFont="1" applyFill="1" applyBorder="1" applyAlignment="1">
      <alignment horizontal="center" vertical="center" wrapText="1"/>
    </xf>
    <xf numFmtId="1" fontId="2" fillId="28" borderId="2" xfId="78" applyNumberFormat="1" applyFont="1" applyFill="1" applyBorder="1" applyAlignment="1">
      <alignment horizontal="center" vertical="center" wrapText="1"/>
    </xf>
    <xf numFmtId="0" fontId="2" fillId="28" borderId="2" xfId="78" applyFont="1" applyFill="1" applyBorder="1" applyAlignment="1">
      <alignment horizontal="center" vertical="center" wrapText="1"/>
    </xf>
    <xf numFmtId="49" fontId="2" fillId="28" borderId="2" xfId="78" applyNumberFormat="1" applyFont="1" applyFill="1" applyBorder="1" applyAlignment="1">
      <alignment horizontal="center" vertical="center" wrapText="1"/>
    </xf>
    <xf numFmtId="0" fontId="2" fillId="28" borderId="2" xfId="78" applyFont="1" applyFill="1" applyBorder="1" applyAlignment="1">
      <alignment horizontal="left" vertical="center" wrapText="1"/>
    </xf>
    <xf numFmtId="4" fontId="2" fillId="28" borderId="2" xfId="78" applyNumberFormat="1" applyFont="1" applyFill="1" applyBorder="1" applyAlignment="1">
      <alignment horizontal="right" vertical="center" wrapText="1"/>
    </xf>
    <xf numFmtId="0" fontId="13" fillId="0" borderId="0" xfId="78" applyFont="1" applyAlignment="1">
      <alignment vertical="center" wrapText="1"/>
    </xf>
    <xf numFmtId="0" fontId="44" fillId="0" borderId="13" xfId="78" applyFont="1" applyBorder="1" applyAlignment="1">
      <alignment horizontal="center" vertical="center" wrapText="1"/>
    </xf>
    <xf numFmtId="1" fontId="44" fillId="4" borderId="15" xfId="78" applyNumberFormat="1" applyFont="1" applyFill="1" applyBorder="1" applyAlignment="1">
      <alignment horizontal="center" vertical="center" wrapText="1"/>
    </xf>
    <xf numFmtId="0" fontId="44" fillId="4" borderId="15" xfId="78" applyFont="1" applyFill="1" applyBorder="1" applyAlignment="1">
      <alignment horizontal="center" vertical="center" wrapText="1"/>
    </xf>
    <xf numFmtId="0" fontId="45" fillId="4" borderId="15" xfId="78" applyFont="1" applyFill="1" applyBorder="1" applyAlignment="1">
      <alignment horizontal="center" vertical="center" wrapText="1"/>
    </xf>
    <xf numFmtId="49" fontId="45" fillId="4" borderId="15" xfId="78" applyNumberFormat="1" applyFont="1" applyFill="1" applyBorder="1" applyAlignment="1">
      <alignment horizontal="center" vertical="center" wrapText="1"/>
    </xf>
    <xf numFmtId="0" fontId="46" fillId="4" borderId="15" xfId="112" applyFont="1" applyFill="1" applyBorder="1" applyAlignment="1">
      <alignment vertical="center" wrapText="1"/>
    </xf>
    <xf numFmtId="4" fontId="44" fillId="4" borderId="15" xfId="78" applyNumberFormat="1" applyFont="1" applyFill="1" applyBorder="1" applyAlignment="1">
      <alignment vertical="center" wrapText="1"/>
    </xf>
    <xf numFmtId="0" fontId="13" fillId="0" borderId="0" xfId="78" applyFont="1" applyAlignment="1">
      <alignment wrapText="1"/>
    </xf>
    <xf numFmtId="1" fontId="3" fillId="4" borderId="37" xfId="78" applyNumberFormat="1" applyFont="1" applyFill="1" applyBorder="1" applyAlignment="1">
      <alignment horizontal="center" vertical="center" wrapText="1"/>
    </xf>
    <xf numFmtId="4" fontId="39" fillId="4" borderId="37" xfId="78" applyNumberFormat="1" applyFont="1" applyFill="1" applyBorder="1" applyAlignment="1">
      <alignment vertical="center" wrapText="1"/>
    </xf>
    <xf numFmtId="0" fontId="3" fillId="0" borderId="38" xfId="78" applyFont="1" applyFill="1" applyBorder="1" applyAlignment="1">
      <alignment horizontal="center" vertical="center" wrapText="1"/>
    </xf>
    <xf numFmtId="0" fontId="44" fillId="0" borderId="38" xfId="78" applyFont="1" applyBorder="1" applyAlignment="1">
      <alignment horizontal="center" vertical="center" wrapText="1"/>
    </xf>
    <xf numFmtId="1" fontId="44" fillId="4" borderId="37" xfId="78" applyNumberFormat="1" applyFont="1" applyFill="1" applyBorder="1" applyAlignment="1">
      <alignment horizontal="center" vertical="center" wrapText="1"/>
    </xf>
    <xf numFmtId="0" fontId="44" fillId="4" borderId="37" xfId="78" applyFont="1" applyFill="1" applyBorder="1" applyAlignment="1">
      <alignment horizontal="center" vertical="center" wrapText="1"/>
    </xf>
    <xf numFmtId="0" fontId="45" fillId="4" borderId="37" xfId="78" applyFont="1" applyFill="1" applyBorder="1" applyAlignment="1">
      <alignment horizontal="center" vertical="center" wrapText="1"/>
    </xf>
    <xf numFmtId="49" fontId="45" fillId="4" borderId="37" xfId="78" applyNumberFormat="1" applyFont="1" applyFill="1" applyBorder="1" applyAlignment="1">
      <alignment horizontal="center" vertical="center" wrapText="1"/>
    </xf>
    <xf numFmtId="0" fontId="46" fillId="4" borderId="37" xfId="112" applyFont="1" applyFill="1" applyBorder="1" applyAlignment="1">
      <alignment vertical="center" wrapText="1"/>
    </xf>
    <xf numFmtId="4" fontId="44" fillId="4" borderId="37" xfId="78" applyNumberFormat="1" applyFont="1" applyFill="1" applyBorder="1" applyAlignment="1">
      <alignment vertical="center" wrapText="1"/>
    </xf>
    <xf numFmtId="1" fontId="39" fillId="4" borderId="37" xfId="78" applyNumberFormat="1" applyFont="1" applyFill="1" applyBorder="1" applyAlignment="1">
      <alignment horizontal="center" vertical="center" wrapText="1"/>
    </xf>
    <xf numFmtId="4" fontId="39" fillId="0" borderId="37" xfId="78" applyNumberFormat="1" applyFont="1" applyFill="1" applyBorder="1" applyAlignment="1">
      <alignment vertical="center" wrapText="1"/>
    </xf>
    <xf numFmtId="0" fontId="3" fillId="4" borderId="37" xfId="113" applyFont="1" applyFill="1" applyBorder="1" applyAlignment="1">
      <alignment vertical="center" wrapText="1"/>
    </xf>
    <xf numFmtId="0" fontId="3" fillId="0" borderId="38" xfId="78" applyFont="1" applyFill="1" applyBorder="1" applyAlignment="1">
      <alignment horizontal="center" vertical="center"/>
    </xf>
    <xf numFmtId="0" fontId="44" fillId="0" borderId="38" xfId="78" applyFont="1" applyFill="1" applyBorder="1" applyAlignment="1">
      <alignment horizontal="center" vertical="center"/>
    </xf>
    <xf numFmtId="1" fontId="44" fillId="0" borderId="37" xfId="78" applyNumberFormat="1" applyFont="1" applyBorder="1" applyAlignment="1">
      <alignment horizontal="center" vertical="center" wrapText="1"/>
    </xf>
    <xf numFmtId="0" fontId="44" fillId="0" borderId="37" xfId="78" applyFont="1" applyFill="1" applyBorder="1" applyAlignment="1">
      <alignment horizontal="center" vertical="center" wrapText="1"/>
    </xf>
    <xf numFmtId="0" fontId="44" fillId="0" borderId="37" xfId="78" applyFont="1" applyBorder="1" applyAlignment="1">
      <alignment vertical="center" wrapText="1"/>
    </xf>
    <xf numFmtId="4" fontId="44" fillId="0" borderId="37" xfId="78" applyNumberFormat="1" applyFont="1" applyFill="1" applyBorder="1" applyAlignment="1">
      <alignment vertical="center" wrapText="1"/>
    </xf>
    <xf numFmtId="0" fontId="3" fillId="0" borderId="38" xfId="78" applyFont="1" applyBorder="1" applyAlignment="1">
      <alignment horizontal="center" vertical="center"/>
    </xf>
    <xf numFmtId="1" fontId="3" fillId="0" borderId="37" xfId="78" applyNumberFormat="1" applyFont="1" applyBorder="1" applyAlignment="1">
      <alignment vertical="center" wrapText="1"/>
    </xf>
    <xf numFmtId="0" fontId="3" fillId="0" borderId="37" xfId="78" applyFont="1" applyFill="1" applyBorder="1" applyAlignment="1">
      <alignment horizontal="center" vertical="center" wrapText="1"/>
    </xf>
    <xf numFmtId="49" fontId="3" fillId="0" borderId="37" xfId="78" applyNumberFormat="1" applyFont="1" applyFill="1" applyBorder="1" applyAlignment="1">
      <alignment horizontal="center" vertical="center" wrapText="1"/>
    </xf>
    <xf numFmtId="0" fontId="3" fillId="0" borderId="37" xfId="78" applyFont="1" applyBorder="1" applyAlignment="1">
      <alignment vertical="center" wrapText="1"/>
    </xf>
    <xf numFmtId="0" fontId="3" fillId="0" borderId="0" xfId="78" applyFont="1" applyAlignment="1">
      <alignment vertical="center" wrapText="1"/>
    </xf>
    <xf numFmtId="1" fontId="44" fillId="0" borderId="37" xfId="78" applyNumberFormat="1" applyFont="1" applyFill="1" applyBorder="1" applyAlignment="1">
      <alignment horizontal="center" vertical="center" wrapText="1"/>
    </xf>
    <xf numFmtId="0" fontId="44" fillId="0" borderId="37" xfId="78" applyFont="1" applyBorder="1" applyAlignment="1">
      <alignment horizontal="center" vertical="center" wrapText="1"/>
    </xf>
    <xf numFmtId="0" fontId="45" fillId="0" borderId="37" xfId="78" applyFont="1" applyBorder="1" applyAlignment="1">
      <alignment horizontal="center" vertical="center" wrapText="1"/>
    </xf>
    <xf numFmtId="49" fontId="45" fillId="0" borderId="37" xfId="78" applyNumberFormat="1" applyFont="1" applyBorder="1" applyAlignment="1">
      <alignment horizontal="center" vertical="center" wrapText="1"/>
    </xf>
    <xf numFmtId="0" fontId="46" fillId="0" borderId="37" xfId="112" applyFont="1" applyFill="1" applyBorder="1" applyAlignment="1">
      <alignment vertical="center" wrapText="1"/>
    </xf>
    <xf numFmtId="1" fontId="39" fillId="0" borderId="37" xfId="78" applyNumberFormat="1" applyFont="1" applyFill="1" applyBorder="1" applyAlignment="1">
      <alignment horizontal="center" vertical="center" wrapText="1"/>
    </xf>
    <xf numFmtId="0" fontId="3" fillId="0" borderId="37" xfId="78" applyFont="1" applyFill="1" applyBorder="1" applyAlignment="1">
      <alignment horizontal="left" vertical="center" wrapText="1"/>
    </xf>
    <xf numFmtId="0" fontId="3" fillId="0" borderId="0" xfId="78" applyFont="1"/>
    <xf numFmtId="0" fontId="3" fillId="0" borderId="38" xfId="78" applyFont="1" applyBorder="1" applyAlignment="1">
      <alignment horizontal="center" vertical="center" wrapText="1"/>
    </xf>
    <xf numFmtId="0" fontId="47" fillId="4" borderId="37" xfId="78" applyFont="1" applyFill="1" applyBorder="1" applyAlignment="1">
      <alignment horizontal="center" vertical="center" wrapText="1"/>
    </xf>
    <xf numFmtId="49" fontId="47" fillId="4" borderId="37" xfId="78" applyNumberFormat="1" applyFont="1" applyFill="1" applyBorder="1" applyAlignment="1">
      <alignment horizontal="center" vertical="center" wrapText="1"/>
    </xf>
    <xf numFmtId="0" fontId="3" fillId="4" borderId="44" xfId="78" applyFont="1" applyFill="1" applyBorder="1" applyAlignment="1">
      <alignment horizontal="left" vertical="center" wrapText="1"/>
    </xf>
    <xf numFmtId="4" fontId="3" fillId="4" borderId="37" xfId="78" applyNumberFormat="1" applyFont="1" applyFill="1" applyBorder="1" applyAlignment="1">
      <alignment vertical="center" wrapText="1"/>
    </xf>
    <xf numFmtId="4" fontId="3" fillId="0" borderId="37" xfId="78" applyNumberFormat="1" applyFont="1" applyFill="1" applyBorder="1" applyAlignment="1">
      <alignment vertical="center" wrapText="1"/>
    </xf>
    <xf numFmtId="0" fontId="3" fillId="0" borderId="43" xfId="78" applyFont="1" applyFill="1" applyBorder="1" applyAlignment="1">
      <alignment horizontal="center" vertical="center" wrapText="1"/>
    </xf>
    <xf numFmtId="1" fontId="3" fillId="4" borderId="44" xfId="78" applyNumberFormat="1" applyFont="1" applyFill="1" applyBorder="1" applyAlignment="1">
      <alignment horizontal="center" vertical="center" wrapText="1"/>
    </xf>
    <xf numFmtId="0" fontId="3" fillId="4" borderId="44" xfId="78" applyFont="1" applyFill="1" applyBorder="1" applyAlignment="1">
      <alignment horizontal="center" vertical="center" wrapText="1"/>
    </xf>
    <xf numFmtId="49" fontId="3" fillId="4" borderId="44" xfId="78" applyNumberFormat="1" applyFont="1" applyFill="1" applyBorder="1" applyAlignment="1">
      <alignment horizontal="center" vertical="center" wrapText="1"/>
    </xf>
    <xf numFmtId="49" fontId="44" fillId="4" borderId="37" xfId="78" applyNumberFormat="1" applyFont="1" applyFill="1" applyBorder="1" applyAlignment="1">
      <alignment horizontal="center" vertical="center" wrapText="1"/>
    </xf>
    <xf numFmtId="0" fontId="44" fillId="4" borderId="37" xfId="109" applyFont="1" applyFill="1" applyBorder="1" applyAlignment="1">
      <alignment vertical="center" wrapText="1"/>
    </xf>
    <xf numFmtId="0" fontId="3" fillId="0" borderId="37" xfId="113" applyFont="1" applyFill="1" applyBorder="1" applyAlignment="1"/>
    <xf numFmtId="0" fontId="38" fillId="0" borderId="43" xfId="78" applyFont="1" applyFill="1" applyBorder="1" applyAlignment="1">
      <alignment horizontal="center" vertical="center" wrapText="1"/>
    </xf>
    <xf numFmtId="49" fontId="39" fillId="4" borderId="44" xfId="78" applyNumberFormat="1" applyFont="1" applyFill="1" applyBorder="1" applyAlignment="1">
      <alignment horizontal="center" vertical="center" wrapText="1"/>
    </xf>
    <xf numFmtId="4" fontId="39" fillId="4" borderId="44" xfId="78" applyNumberFormat="1" applyFont="1" applyFill="1" applyBorder="1" applyAlignment="1">
      <alignment vertical="center" wrapText="1"/>
    </xf>
    <xf numFmtId="4" fontId="39" fillId="0" borderId="44" xfId="78" applyNumberFormat="1" applyFont="1" applyFill="1" applyBorder="1" applyAlignment="1">
      <alignment vertical="center" wrapText="1"/>
    </xf>
    <xf numFmtId="168" fontId="44" fillId="4" borderId="37" xfId="78" applyNumberFormat="1" applyFont="1" applyFill="1" applyBorder="1" applyAlignment="1">
      <alignment horizontal="center" vertical="center" wrapText="1"/>
    </xf>
    <xf numFmtId="0" fontId="44" fillId="4" borderId="15" xfId="109" applyFont="1" applyFill="1" applyBorder="1" applyAlignment="1">
      <alignment vertical="center" wrapText="1"/>
    </xf>
    <xf numFmtId="169" fontId="44" fillId="4" borderId="15" xfId="78" applyNumberFormat="1" applyFont="1" applyFill="1" applyBorder="1" applyAlignment="1">
      <alignment horizontal="center" vertical="center" wrapText="1"/>
    </xf>
    <xf numFmtId="170" fontId="44" fillId="4" borderId="15" xfId="78" applyNumberFormat="1" applyFont="1" applyFill="1" applyBorder="1" applyAlignment="1">
      <alignment horizontal="center" vertical="center" wrapText="1"/>
    </xf>
    <xf numFmtId="4" fontId="13" fillId="0" borderId="0" xfId="78" applyNumberFormat="1" applyFont="1" applyAlignment="1">
      <alignment vertical="center" wrapText="1"/>
    </xf>
    <xf numFmtId="4" fontId="2" fillId="28" borderId="3" xfId="78" applyNumberFormat="1" applyFont="1" applyFill="1" applyBorder="1" applyAlignment="1">
      <alignment horizontal="right" vertical="center" wrapText="1"/>
    </xf>
    <xf numFmtId="4" fontId="44" fillId="4" borderId="14" xfId="78" applyNumberFormat="1" applyFont="1" applyFill="1" applyBorder="1" applyAlignment="1">
      <alignment vertical="center" wrapText="1"/>
    </xf>
    <xf numFmtId="4" fontId="39" fillId="4" borderId="42" xfId="78" applyNumberFormat="1" applyFont="1" applyFill="1" applyBorder="1" applyAlignment="1">
      <alignment vertical="center" wrapText="1"/>
    </xf>
    <xf numFmtId="4" fontId="44" fillId="4" borderId="42" xfId="78" applyNumberFormat="1" applyFont="1" applyFill="1" applyBorder="1" applyAlignment="1">
      <alignment vertical="center" wrapText="1"/>
    </xf>
    <xf numFmtId="4" fontId="44" fillId="0" borderId="42" xfId="78" applyNumberFormat="1" applyFont="1" applyFill="1" applyBorder="1" applyAlignment="1">
      <alignment vertical="center" wrapText="1"/>
    </xf>
    <xf numFmtId="4" fontId="3" fillId="4" borderId="42" xfId="78" applyNumberFormat="1" applyFont="1" applyFill="1" applyBorder="1" applyAlignment="1">
      <alignment vertical="center" wrapText="1"/>
    </xf>
    <xf numFmtId="4" fontId="39" fillId="4" borderId="45" xfId="78" applyNumberFormat="1" applyFont="1" applyFill="1" applyBorder="1" applyAlignment="1">
      <alignment vertical="center" wrapText="1"/>
    </xf>
    <xf numFmtId="0" fontId="38" fillId="0" borderId="39" xfId="78" applyFont="1" applyFill="1" applyBorder="1" applyAlignment="1">
      <alignment horizontal="center" vertical="center" wrapText="1"/>
    </xf>
    <xf numFmtId="49" fontId="39" fillId="4" borderId="40" xfId="78" applyNumberFormat="1" applyFont="1" applyFill="1" applyBorder="1" applyAlignment="1">
      <alignment horizontal="center" vertical="center" wrapText="1"/>
    </xf>
    <xf numFmtId="0" fontId="3" fillId="4" borderId="40" xfId="78" applyFont="1" applyFill="1" applyBorder="1" applyAlignment="1">
      <alignment horizontal="center" vertical="center" wrapText="1"/>
    </xf>
    <xf numFmtId="49" fontId="3" fillId="4" borderId="40" xfId="78" applyNumberFormat="1" applyFont="1" applyFill="1" applyBorder="1" applyAlignment="1">
      <alignment horizontal="center" vertical="center" wrapText="1"/>
    </xf>
    <xf numFmtId="0" fontId="3" fillId="4" borderId="40" xfId="78" applyFont="1" applyFill="1" applyBorder="1" applyAlignment="1">
      <alignment horizontal="left" vertical="center" wrapText="1"/>
    </xf>
    <xf numFmtId="4" fontId="39" fillId="4" borderId="40" xfId="78" applyNumberFormat="1" applyFont="1" applyFill="1" applyBorder="1" applyAlignment="1">
      <alignment vertical="center" wrapText="1"/>
    </xf>
    <xf numFmtId="4" fontId="39" fillId="0" borderId="40" xfId="78" applyNumberFormat="1" applyFont="1" applyFill="1" applyBorder="1" applyAlignment="1">
      <alignment vertical="center" wrapText="1"/>
    </xf>
    <xf numFmtId="4" fontId="39" fillId="4" borderId="41" xfId="78" applyNumberFormat="1" applyFont="1" applyFill="1" applyBorder="1" applyAlignment="1">
      <alignment vertical="center" wrapText="1"/>
    </xf>
    <xf numFmtId="0" fontId="3" fillId="0" borderId="0" xfId="78" applyFont="1" applyAlignment="1">
      <alignment horizontal="right" vertical="center"/>
    </xf>
    <xf numFmtId="0" fontId="44" fillId="29" borderId="13" xfId="78" applyFont="1" applyFill="1" applyBorder="1" applyAlignment="1">
      <alignment horizontal="center" vertical="center" wrapText="1"/>
    </xf>
    <xf numFmtId="171" fontId="44" fillId="29" borderId="15" xfId="78" applyNumberFormat="1" applyFont="1" applyFill="1" applyBorder="1" applyAlignment="1">
      <alignment horizontal="center" vertical="center" wrapText="1"/>
    </xf>
    <xf numFmtId="0" fontId="44" fillId="29" borderId="15" xfId="78" applyFont="1" applyFill="1" applyBorder="1" applyAlignment="1">
      <alignment horizontal="center" vertical="center" wrapText="1"/>
    </xf>
    <xf numFmtId="0" fontId="45" fillId="29" borderId="15" xfId="78" applyFont="1" applyFill="1" applyBorder="1" applyAlignment="1">
      <alignment horizontal="center" vertical="center" wrapText="1"/>
    </xf>
    <xf numFmtId="49" fontId="45" fillId="29" borderId="15" xfId="78" applyNumberFormat="1" applyFont="1" applyFill="1" applyBorder="1" applyAlignment="1">
      <alignment horizontal="center" vertical="center" wrapText="1"/>
    </xf>
    <xf numFmtId="0" fontId="44" fillId="29" borderId="15" xfId="109" applyFont="1" applyFill="1" applyBorder="1" applyAlignment="1">
      <alignment vertical="center" wrapText="1"/>
    </xf>
    <xf numFmtId="4" fontId="44" fillId="29" borderId="15" xfId="78" applyNumberFormat="1" applyFont="1" applyFill="1" applyBorder="1" applyAlignment="1">
      <alignment vertical="center" wrapText="1"/>
    </xf>
    <xf numFmtId="4" fontId="44" fillId="29" borderId="14" xfId="78" applyNumberFormat="1" applyFont="1" applyFill="1" applyBorder="1" applyAlignment="1">
      <alignment vertical="center" wrapText="1"/>
    </xf>
    <xf numFmtId="0" fontId="38" fillId="29" borderId="38" xfId="78" applyFont="1" applyFill="1" applyBorder="1" applyAlignment="1">
      <alignment horizontal="center" vertical="center" wrapText="1"/>
    </xf>
    <xf numFmtId="49" fontId="39" fillId="29" borderId="37" xfId="78" applyNumberFormat="1" applyFont="1" applyFill="1" applyBorder="1" applyAlignment="1">
      <alignment horizontal="center" vertical="center" wrapText="1"/>
    </xf>
    <xf numFmtId="0" fontId="3" fillId="29" borderId="37" xfId="78" applyFont="1" applyFill="1" applyBorder="1" applyAlignment="1">
      <alignment horizontal="center" vertical="center" wrapText="1"/>
    </xf>
    <xf numFmtId="49" fontId="3" fillId="29" borderId="37" xfId="78" applyNumberFormat="1" applyFont="1" applyFill="1" applyBorder="1" applyAlignment="1">
      <alignment horizontal="center" vertical="center" wrapText="1"/>
    </xf>
    <xf numFmtId="0" fontId="3" fillId="29" borderId="37" xfId="78" applyFont="1" applyFill="1" applyBorder="1" applyAlignment="1">
      <alignment horizontal="left" vertical="center" wrapText="1"/>
    </xf>
    <xf numFmtId="4" fontId="39" fillId="29" borderId="37" xfId="78" applyNumberFormat="1" applyFont="1" applyFill="1" applyBorder="1" applyAlignment="1">
      <alignment vertical="center" wrapText="1"/>
    </xf>
    <xf numFmtId="4" fontId="39" fillId="29" borderId="42" xfId="78" applyNumberFormat="1" applyFont="1" applyFill="1" applyBorder="1" applyAlignment="1">
      <alignment vertical="center" wrapText="1"/>
    </xf>
    <xf numFmtId="0" fontId="41" fillId="0" borderId="35" xfId="110" applyFont="1" applyFill="1" applyBorder="1" applyAlignment="1">
      <alignment horizontal="center" vertical="center" wrapText="1"/>
    </xf>
    <xf numFmtId="0" fontId="41" fillId="0" borderId="2" xfId="111" applyFont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/>
    </xf>
    <xf numFmtId="0" fontId="3" fillId="0" borderId="37" xfId="0" applyFont="1" applyFill="1" applyBorder="1" applyAlignment="1">
      <alignment horizontal="left" indent="1"/>
    </xf>
    <xf numFmtId="2" fontId="3" fillId="0" borderId="37" xfId="0" applyNumberFormat="1" applyFont="1" applyFill="1" applyBorder="1" applyAlignment="1">
      <alignment vertical="center"/>
    </xf>
    <xf numFmtId="4" fontId="3" fillId="0" borderId="42" xfId="0" applyNumberFormat="1" applyFont="1" applyFill="1" applyBorder="1"/>
    <xf numFmtId="0" fontId="15" fillId="0" borderId="15" xfId="0" applyFont="1" applyFill="1" applyBorder="1" applyAlignment="1">
      <alignment horizontal="left" indent="1"/>
    </xf>
    <xf numFmtId="0" fontId="15" fillId="0" borderId="18" xfId="0" applyFont="1" applyFill="1" applyBorder="1" applyAlignment="1">
      <alignment horizontal="left" vertical="top" wrapText="1" indent="1"/>
    </xf>
    <xf numFmtId="0" fontId="3" fillId="0" borderId="39" xfId="0" applyFont="1" applyFill="1" applyBorder="1" applyAlignment="1">
      <alignment horizontal="center"/>
    </xf>
    <xf numFmtId="0" fontId="3" fillId="0" borderId="40" xfId="0" applyFont="1" applyFill="1" applyBorder="1" applyAlignment="1">
      <alignment horizontal="center"/>
    </xf>
    <xf numFmtId="0" fontId="3" fillId="0" borderId="40" xfId="0" applyFont="1" applyFill="1" applyBorder="1" applyAlignment="1">
      <alignment horizontal="left" indent="1"/>
    </xf>
    <xf numFmtId="2" fontId="3" fillId="0" borderId="40" xfId="0" applyNumberFormat="1" applyFont="1" applyFill="1" applyBorder="1" applyAlignment="1">
      <alignment vertical="center"/>
    </xf>
    <xf numFmtId="4" fontId="3" fillId="0" borderId="40" xfId="0" applyNumberFormat="1" applyFont="1" applyFill="1" applyBorder="1"/>
    <xf numFmtId="4" fontId="3" fillId="0" borderId="41" xfId="0" applyNumberFormat="1" applyFont="1" applyFill="1" applyBorder="1"/>
    <xf numFmtId="0" fontId="2" fillId="3" borderId="13" xfId="2" applyFont="1" applyFill="1" applyBorder="1" applyAlignment="1">
      <alignment horizontal="center" vertical="center"/>
    </xf>
    <xf numFmtId="0" fontId="2" fillId="3" borderId="20" xfId="2" applyFont="1" applyFill="1" applyBorder="1" applyAlignment="1">
      <alignment horizontal="center" vertical="center"/>
    </xf>
    <xf numFmtId="0" fontId="2" fillId="3" borderId="15" xfId="2" applyFont="1" applyFill="1" applyBorder="1" applyAlignment="1">
      <alignment horizontal="center" vertical="center"/>
    </xf>
    <xf numFmtId="4" fontId="2" fillId="3" borderId="15" xfId="2" applyNumberFormat="1" applyFont="1" applyFill="1" applyBorder="1" applyAlignment="1">
      <alignment vertical="center"/>
    </xf>
    <xf numFmtId="165" fontId="2" fillId="3" borderId="15" xfId="2" applyNumberFormat="1" applyFont="1" applyFill="1" applyBorder="1" applyAlignment="1">
      <alignment vertical="center"/>
    </xf>
    <xf numFmtId="4" fontId="2" fillId="3" borderId="14" xfId="2" applyNumberFormat="1" applyFont="1" applyFill="1" applyBorder="1" applyAlignment="1">
      <alignment vertical="center"/>
    </xf>
    <xf numFmtId="165" fontId="19" fillId="0" borderId="15" xfId="6" applyNumberFormat="1" applyFont="1" applyBorder="1" applyAlignment="1">
      <alignment horizontal="right" vertical="center" wrapText="1"/>
    </xf>
    <xf numFmtId="165" fontId="18" fillId="0" borderId="2" xfId="6" applyNumberFormat="1" applyFont="1" applyBorder="1" applyAlignment="1">
      <alignment horizontal="right" vertical="center" wrapText="1"/>
    </xf>
    <xf numFmtId="165" fontId="18" fillId="0" borderId="15" xfId="6" applyNumberFormat="1" applyFont="1" applyBorder="1" applyAlignment="1">
      <alignment horizontal="right" vertical="center" wrapText="1"/>
    </xf>
    <xf numFmtId="165" fontId="19" fillId="0" borderId="19" xfId="6" applyNumberFormat="1" applyFont="1" applyBorder="1" applyAlignment="1">
      <alignment vertical="center"/>
    </xf>
    <xf numFmtId="165" fontId="19" fillId="0" borderId="19" xfId="6" applyNumberFormat="1" applyFont="1" applyBorder="1" applyAlignment="1">
      <alignment horizontal="right" vertical="center" wrapText="1"/>
    </xf>
    <xf numFmtId="165" fontId="18" fillId="0" borderId="19" xfId="6" applyNumberFormat="1" applyFont="1" applyBorder="1" applyAlignment="1">
      <alignment horizontal="right" vertical="center" wrapText="1"/>
    </xf>
    <xf numFmtId="165" fontId="19" fillId="0" borderId="22" xfId="6" applyNumberFormat="1" applyFont="1" applyBorder="1" applyAlignment="1">
      <alignment horizontal="right" vertical="center" wrapText="1"/>
    </xf>
    <xf numFmtId="165" fontId="6" fillId="0" borderId="0" xfId="2" applyNumberFormat="1" applyFont="1" applyAlignment="1">
      <alignment vertical="center"/>
    </xf>
    <xf numFmtId="0" fontId="16" fillId="2" borderId="23" xfId="6" applyFont="1" applyFill="1" applyBorder="1" applyAlignment="1">
      <alignment horizontal="center"/>
    </xf>
    <xf numFmtId="0" fontId="9" fillId="0" borderId="0" xfId="4" applyFont="1" applyFill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4" applyFont="1" applyAlignment="1">
      <alignment horizontal="center"/>
    </xf>
    <xf numFmtId="0" fontId="10" fillId="0" borderId="0" xfId="0" applyFont="1" applyFill="1" applyAlignment="1">
      <alignment horizontal="center"/>
    </xf>
    <xf numFmtId="0" fontId="12" fillId="0" borderId="0" xfId="3" applyFont="1" applyAlignment="1">
      <alignment horizontal="center"/>
    </xf>
    <xf numFmtId="0" fontId="10" fillId="0" borderId="0" xfId="109" applyFont="1" applyFill="1" applyAlignment="1">
      <alignment horizontal="center"/>
    </xf>
    <xf numFmtId="0" fontId="10" fillId="0" borderId="0" xfId="78" applyFont="1" applyAlignment="1">
      <alignment horizontal="center"/>
    </xf>
    <xf numFmtId="0" fontId="9" fillId="0" borderId="0" xfId="4" applyFont="1" applyAlignment="1">
      <alignment horizontal="center" vertical="center"/>
    </xf>
    <xf numFmtId="0" fontId="48" fillId="0" borderId="0" xfId="0" applyFont="1" applyFill="1" applyAlignment="1"/>
  </cellXfs>
  <cellStyles count="118">
    <cellStyle name="20 % – Zvýraznění1 2" xfId="8"/>
    <cellStyle name="20 % – Zvýraznění1 3" xfId="7"/>
    <cellStyle name="20 % – Zvýraznění2 2" xfId="10"/>
    <cellStyle name="20 % – Zvýraznění2 3" xfId="9"/>
    <cellStyle name="20 % – Zvýraznění3 2" xfId="12"/>
    <cellStyle name="20 % – Zvýraznění3 3" xfId="11"/>
    <cellStyle name="20 % – Zvýraznění4 2" xfId="14"/>
    <cellStyle name="20 % – Zvýraznění4 3" xfId="13"/>
    <cellStyle name="20 % – Zvýraznění5 2" xfId="16"/>
    <cellStyle name="20 % – Zvýraznění5 3" xfId="15"/>
    <cellStyle name="20 % – Zvýraznění6 2" xfId="18"/>
    <cellStyle name="20 % – Zvýraznění6 3" xfId="17"/>
    <cellStyle name="40 % – Zvýraznění1 2" xfId="20"/>
    <cellStyle name="40 % – Zvýraznění1 3" xfId="19"/>
    <cellStyle name="40 % – Zvýraznění2 2" xfId="22"/>
    <cellStyle name="40 % – Zvýraznění2 3" xfId="21"/>
    <cellStyle name="40 % – Zvýraznění3 2" xfId="24"/>
    <cellStyle name="40 % – Zvýraznění3 3" xfId="23"/>
    <cellStyle name="40 % – Zvýraznění4 2" xfId="26"/>
    <cellStyle name="40 % – Zvýraznění4 3" xfId="25"/>
    <cellStyle name="40 % – Zvýraznění5 2" xfId="28"/>
    <cellStyle name="40 % – Zvýraznění5 3" xfId="27"/>
    <cellStyle name="40 % – Zvýraznění6 2" xfId="30"/>
    <cellStyle name="40 % – Zvýraznění6 3" xfId="29"/>
    <cellStyle name="60 % – Zvýraznění1 2" xfId="32"/>
    <cellStyle name="60 % – Zvýraznění1 3" xfId="31"/>
    <cellStyle name="60 % – Zvýraznění2 2" xfId="34"/>
    <cellStyle name="60 % – Zvýraznění2 3" xfId="33"/>
    <cellStyle name="60 % – Zvýraznění3 2" xfId="36"/>
    <cellStyle name="60 % – Zvýraznění3 3" xfId="35"/>
    <cellStyle name="60 % – Zvýraznění4 2" xfId="38"/>
    <cellStyle name="60 % – Zvýraznění4 3" xfId="37"/>
    <cellStyle name="60 % – Zvýraznění5 2" xfId="40"/>
    <cellStyle name="60 % – Zvýraznění5 3" xfId="39"/>
    <cellStyle name="60 % – Zvýraznění6 2" xfId="42"/>
    <cellStyle name="60 % – Zvýraznění6 3" xfId="41"/>
    <cellStyle name="Celkem 2" xfId="44"/>
    <cellStyle name="Celkem 3" xfId="43"/>
    <cellStyle name="Čárka 2" xfId="46"/>
    <cellStyle name="Čárka 3" xfId="45"/>
    <cellStyle name="čárky 2" xfId="47"/>
    <cellStyle name="čárky 2 2" xfId="48"/>
    <cellStyle name="čárky 3" xfId="49"/>
    <cellStyle name="čárky 3 2" xfId="50"/>
    <cellStyle name="Chybně 2" xfId="52"/>
    <cellStyle name="Chybně 3" xfId="51"/>
    <cellStyle name="Kontrolní buňka 2" xfId="54"/>
    <cellStyle name="Kontrolní buňka 3" xfId="53"/>
    <cellStyle name="Nadpis 1 2" xfId="56"/>
    <cellStyle name="Nadpis 1 3" xfId="55"/>
    <cellStyle name="Nadpis 2 2" xfId="58"/>
    <cellStyle name="Nadpis 2 3" xfId="57"/>
    <cellStyle name="Nadpis 3 2" xfId="60"/>
    <cellStyle name="Nadpis 3 3" xfId="59"/>
    <cellStyle name="Nadpis 4 2" xfId="62"/>
    <cellStyle name="Nadpis 4 3" xfId="61"/>
    <cellStyle name="Název 2" xfId="64"/>
    <cellStyle name="Název 3" xfId="63"/>
    <cellStyle name="Neutrální 2" xfId="66"/>
    <cellStyle name="Neutrální 3" xfId="65"/>
    <cellStyle name="Normální" xfId="0" builtinId="0"/>
    <cellStyle name="Normální 10" xfId="67"/>
    <cellStyle name="Normální 10 2" xfId="114"/>
    <cellStyle name="Normální 11" xfId="109"/>
    <cellStyle name="Normální 11 2" xfId="115"/>
    <cellStyle name="Normální 2" xfId="6"/>
    <cellStyle name="normální 2 2" xfId="68"/>
    <cellStyle name="Normální 3" xfId="69"/>
    <cellStyle name="Normální 3 2" xfId="116"/>
    <cellStyle name="Normální 4" xfId="70"/>
    <cellStyle name="Normální 4 2" xfId="71"/>
    <cellStyle name="Normální 4 2 2" xfId="72"/>
    <cellStyle name="Normální 5" xfId="73"/>
    <cellStyle name="Normální 6" xfId="74"/>
    <cellStyle name="Normální 7" xfId="75"/>
    <cellStyle name="Normální 8" xfId="76"/>
    <cellStyle name="Normální 9" xfId="77"/>
    <cellStyle name="Normální 9 2" xfId="117"/>
    <cellStyle name="normální_02 - ORREP 2" xfId="111"/>
    <cellStyle name="normální_04 - OSMTVS 2" xfId="110"/>
    <cellStyle name="normální_2. čtení rozpočtu 2006 - příjmy" xfId="112"/>
    <cellStyle name="normální_2. Rozpočet 2007 - tabulky" xfId="4"/>
    <cellStyle name="Normální_List1" xfId="1"/>
    <cellStyle name="normální_Rozpis výdajů 03 bez PO" xfId="2"/>
    <cellStyle name="normální_Rozpis výdajů 03 bez PO 2" xfId="78"/>
    <cellStyle name="normální_Rozpis výdajů 03 bez PO 3" xfId="5"/>
    <cellStyle name="normální_Rozpis výdajů 03 bez PO 3 2" xfId="79"/>
    <cellStyle name="normální_Rozpis výdajů 03 bez PO_UR 2008 1-168 tisk 2" xfId="113"/>
    <cellStyle name="normální_Rozpočet 2004 (ZK)" xfId="3"/>
    <cellStyle name="Poznámka 2" xfId="81"/>
    <cellStyle name="Poznámka 3" xfId="80"/>
    <cellStyle name="Propojená buňka 2" xfId="83"/>
    <cellStyle name="Propojená buňka 3" xfId="82"/>
    <cellStyle name="S8M1" xfId="84"/>
    <cellStyle name="Správně 2" xfId="86"/>
    <cellStyle name="Správně 3" xfId="85"/>
    <cellStyle name="Text upozornění 2" xfId="88"/>
    <cellStyle name="Text upozornění 3" xfId="87"/>
    <cellStyle name="Vstup 2" xfId="90"/>
    <cellStyle name="Vstup 3" xfId="89"/>
    <cellStyle name="Výpočet 2" xfId="92"/>
    <cellStyle name="Výpočet 3" xfId="91"/>
    <cellStyle name="Výstup 2" xfId="94"/>
    <cellStyle name="Výstup 3" xfId="93"/>
    <cellStyle name="Vysvětlující text 2" xfId="96"/>
    <cellStyle name="Vysvětlující text 3" xfId="95"/>
    <cellStyle name="Zvýraznění 1 2" xfId="98"/>
    <cellStyle name="Zvýraznění 1 3" xfId="97"/>
    <cellStyle name="Zvýraznění 2 2" xfId="100"/>
    <cellStyle name="Zvýraznění 2 3" xfId="99"/>
    <cellStyle name="Zvýraznění 3 2" xfId="102"/>
    <cellStyle name="Zvýraznění 3 3" xfId="101"/>
    <cellStyle name="Zvýraznění 4 2" xfId="104"/>
    <cellStyle name="Zvýraznění 4 3" xfId="103"/>
    <cellStyle name="Zvýraznění 5 2" xfId="106"/>
    <cellStyle name="Zvýraznění 5 3" xfId="105"/>
    <cellStyle name="Zvýraznění 6 2" xfId="108"/>
    <cellStyle name="Zvýraznění 6 3" xfId="107"/>
  </cellStyles>
  <dxfs count="0"/>
  <tableStyles count="0" defaultTableStyle="TableStyleMedium2" defaultPivotStyle="PivotStyleLight16"/>
  <colors>
    <mruColors>
      <color rgb="FF0000FF"/>
      <color rgb="FF000080"/>
      <color rgb="FF00FFFF"/>
      <color rgb="FFFF6699"/>
      <color rgb="FFFFCCCC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lecknovav\Local%20Settings\Temporary%20Internet%20Files\Content.Outlook\RHTYX865\RO%2020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lecknovav\Local%20Settings\Temporary%20Internet%20Files\Content.Outlook\RHTYX865\RO%2020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lecknovav\Local%20Settings\Temporary%20Internet%20Files\Content.Outlook\RHTYX865\RO%202012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 refreshError="1"/>
      <sheetData sheetId="1" refreshError="1">
        <row r="4">
          <cell r="M4">
            <v>60887</v>
          </cell>
        </row>
        <row r="119">
          <cell r="C119">
            <v>2101000</v>
          </cell>
          <cell r="D119">
            <v>212982.867</v>
          </cell>
          <cell r="E119">
            <v>0</v>
          </cell>
          <cell r="F119">
            <v>24000</v>
          </cell>
          <cell r="I119">
            <v>178.18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79520.92</v>
          </cell>
          <cell r="P119">
            <v>253299.98</v>
          </cell>
          <cell r="Q119">
            <v>505954.93399999995</v>
          </cell>
          <cell r="S119">
            <v>231195.91</v>
          </cell>
          <cell r="T119">
            <v>-46875</v>
          </cell>
        </row>
      </sheetData>
      <sheetData sheetId="2" refreshError="1">
        <row r="119">
          <cell r="B119">
            <v>31605.08</v>
          </cell>
          <cell r="C119">
            <v>211626.27000000002</v>
          </cell>
          <cell r="D119">
            <v>835393</v>
          </cell>
          <cell r="E119">
            <v>682240.15899999999</v>
          </cell>
          <cell r="F119">
            <v>141400</v>
          </cell>
          <cell r="G119">
            <v>3399378.8379899999</v>
          </cell>
          <cell r="H119">
            <v>114540.90847999998</v>
          </cell>
          <cell r="I119">
            <v>294011.25699999998</v>
          </cell>
          <cell r="K119">
            <v>768895.67348</v>
          </cell>
          <cell r="L119">
            <v>277790.91000000003</v>
          </cell>
          <cell r="M119">
            <v>5445.5886300000002</v>
          </cell>
          <cell r="N119">
            <v>3</v>
          </cell>
          <cell r="O119">
            <v>68585.667520000003</v>
          </cell>
          <cell r="P119">
            <v>3</v>
          </cell>
          <cell r="Q119">
            <v>3</v>
          </cell>
          <cell r="R119">
            <v>12042.17</v>
          </cell>
          <cell r="S119">
            <v>41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opLeftCell="A4" zoomScaleNormal="100" workbookViewId="0">
      <selection activeCell="H26" sqref="H26"/>
    </sheetView>
  </sheetViews>
  <sheetFormatPr defaultRowHeight="12.75" x14ac:dyDescent="0.2"/>
  <cols>
    <col min="1" max="1" width="36.5703125" style="81" bestFit="1" customWidth="1"/>
    <col min="2" max="2" width="7.28515625" style="81" customWidth="1"/>
    <col min="3" max="3" width="13.85546875" style="81" customWidth="1"/>
    <col min="4" max="4" width="13.28515625" style="81" customWidth="1"/>
    <col min="5" max="5" width="14.140625" style="81" customWidth="1"/>
    <col min="6" max="7" width="9.140625" style="81"/>
    <col min="8" max="9" width="12" style="81" customWidth="1"/>
    <col min="10" max="10" width="11.7109375" style="81" bestFit="1" customWidth="1"/>
    <col min="11" max="256" width="9.140625" style="81"/>
    <col min="257" max="257" width="36.5703125" style="81" bestFit="1" customWidth="1"/>
    <col min="258" max="258" width="7.28515625" style="81" customWidth="1"/>
    <col min="259" max="259" width="13.85546875" style="81" customWidth="1"/>
    <col min="260" max="260" width="8.7109375" style="81" bestFit="1" customWidth="1"/>
    <col min="261" max="261" width="14.140625" style="81" customWidth="1"/>
    <col min="262" max="265" width="9.140625" style="81"/>
    <col min="266" max="266" width="11.7109375" style="81" bestFit="1" customWidth="1"/>
    <col min="267" max="512" width="9.140625" style="81"/>
    <col min="513" max="513" width="36.5703125" style="81" bestFit="1" customWidth="1"/>
    <col min="514" max="514" width="7.28515625" style="81" customWidth="1"/>
    <col min="515" max="515" width="13.85546875" style="81" customWidth="1"/>
    <col min="516" max="516" width="8.7109375" style="81" bestFit="1" customWidth="1"/>
    <col min="517" max="517" width="14.140625" style="81" customWidth="1"/>
    <col min="518" max="521" width="9.140625" style="81"/>
    <col min="522" max="522" width="11.7109375" style="81" bestFit="1" customWidth="1"/>
    <col min="523" max="768" width="9.140625" style="81"/>
    <col min="769" max="769" width="36.5703125" style="81" bestFit="1" customWidth="1"/>
    <col min="770" max="770" width="7.28515625" style="81" customWidth="1"/>
    <col min="771" max="771" width="13.85546875" style="81" customWidth="1"/>
    <col min="772" max="772" width="8.7109375" style="81" bestFit="1" customWidth="1"/>
    <col min="773" max="773" width="14.140625" style="81" customWidth="1"/>
    <col min="774" max="777" width="9.140625" style="81"/>
    <col min="778" max="778" width="11.7109375" style="81" bestFit="1" customWidth="1"/>
    <col min="779" max="1024" width="9.140625" style="81"/>
    <col min="1025" max="1025" width="36.5703125" style="81" bestFit="1" customWidth="1"/>
    <col min="1026" max="1026" width="7.28515625" style="81" customWidth="1"/>
    <col min="1027" max="1027" width="13.85546875" style="81" customWidth="1"/>
    <col min="1028" max="1028" width="8.7109375" style="81" bestFit="1" customWidth="1"/>
    <col min="1029" max="1029" width="14.140625" style="81" customWidth="1"/>
    <col min="1030" max="1033" width="9.140625" style="81"/>
    <col min="1034" max="1034" width="11.7109375" style="81" bestFit="1" customWidth="1"/>
    <col min="1035" max="1280" width="9.140625" style="81"/>
    <col min="1281" max="1281" width="36.5703125" style="81" bestFit="1" customWidth="1"/>
    <col min="1282" max="1282" width="7.28515625" style="81" customWidth="1"/>
    <col min="1283" max="1283" width="13.85546875" style="81" customWidth="1"/>
    <col min="1284" max="1284" width="8.7109375" style="81" bestFit="1" customWidth="1"/>
    <col min="1285" max="1285" width="14.140625" style="81" customWidth="1"/>
    <col min="1286" max="1289" width="9.140625" style="81"/>
    <col min="1290" max="1290" width="11.7109375" style="81" bestFit="1" customWidth="1"/>
    <col min="1291" max="1536" width="9.140625" style="81"/>
    <col min="1537" max="1537" width="36.5703125" style="81" bestFit="1" customWidth="1"/>
    <col min="1538" max="1538" width="7.28515625" style="81" customWidth="1"/>
    <col min="1539" max="1539" width="13.85546875" style="81" customWidth="1"/>
    <col min="1540" max="1540" width="8.7109375" style="81" bestFit="1" customWidth="1"/>
    <col min="1541" max="1541" width="14.140625" style="81" customWidth="1"/>
    <col min="1542" max="1545" width="9.140625" style="81"/>
    <col min="1546" max="1546" width="11.7109375" style="81" bestFit="1" customWidth="1"/>
    <col min="1547" max="1792" width="9.140625" style="81"/>
    <col min="1793" max="1793" width="36.5703125" style="81" bestFit="1" customWidth="1"/>
    <col min="1794" max="1794" width="7.28515625" style="81" customWidth="1"/>
    <col min="1795" max="1795" width="13.85546875" style="81" customWidth="1"/>
    <col min="1796" max="1796" width="8.7109375" style="81" bestFit="1" customWidth="1"/>
    <col min="1797" max="1797" width="14.140625" style="81" customWidth="1"/>
    <col min="1798" max="1801" width="9.140625" style="81"/>
    <col min="1802" max="1802" width="11.7109375" style="81" bestFit="1" customWidth="1"/>
    <col min="1803" max="2048" width="9.140625" style="81"/>
    <col min="2049" max="2049" width="36.5703125" style="81" bestFit="1" customWidth="1"/>
    <col min="2050" max="2050" width="7.28515625" style="81" customWidth="1"/>
    <col min="2051" max="2051" width="13.85546875" style="81" customWidth="1"/>
    <col min="2052" max="2052" width="8.7109375" style="81" bestFit="1" customWidth="1"/>
    <col min="2053" max="2053" width="14.140625" style="81" customWidth="1"/>
    <col min="2054" max="2057" width="9.140625" style="81"/>
    <col min="2058" max="2058" width="11.7109375" style="81" bestFit="1" customWidth="1"/>
    <col min="2059" max="2304" width="9.140625" style="81"/>
    <col min="2305" max="2305" width="36.5703125" style="81" bestFit="1" customWidth="1"/>
    <col min="2306" max="2306" width="7.28515625" style="81" customWidth="1"/>
    <col min="2307" max="2307" width="13.85546875" style="81" customWidth="1"/>
    <col min="2308" max="2308" width="8.7109375" style="81" bestFit="1" customWidth="1"/>
    <col min="2309" max="2309" width="14.140625" style="81" customWidth="1"/>
    <col min="2310" max="2313" width="9.140625" style="81"/>
    <col min="2314" max="2314" width="11.7109375" style="81" bestFit="1" customWidth="1"/>
    <col min="2315" max="2560" width="9.140625" style="81"/>
    <col min="2561" max="2561" width="36.5703125" style="81" bestFit="1" customWidth="1"/>
    <col min="2562" max="2562" width="7.28515625" style="81" customWidth="1"/>
    <col min="2563" max="2563" width="13.85546875" style="81" customWidth="1"/>
    <col min="2564" max="2564" width="8.7109375" style="81" bestFit="1" customWidth="1"/>
    <col min="2565" max="2565" width="14.140625" style="81" customWidth="1"/>
    <col min="2566" max="2569" width="9.140625" style="81"/>
    <col min="2570" max="2570" width="11.7109375" style="81" bestFit="1" customWidth="1"/>
    <col min="2571" max="2816" width="9.140625" style="81"/>
    <col min="2817" max="2817" width="36.5703125" style="81" bestFit="1" customWidth="1"/>
    <col min="2818" max="2818" width="7.28515625" style="81" customWidth="1"/>
    <col min="2819" max="2819" width="13.85546875" style="81" customWidth="1"/>
    <col min="2820" max="2820" width="8.7109375" style="81" bestFit="1" customWidth="1"/>
    <col min="2821" max="2821" width="14.140625" style="81" customWidth="1"/>
    <col min="2822" max="2825" width="9.140625" style="81"/>
    <col min="2826" max="2826" width="11.7109375" style="81" bestFit="1" customWidth="1"/>
    <col min="2827" max="3072" width="9.140625" style="81"/>
    <col min="3073" max="3073" width="36.5703125" style="81" bestFit="1" customWidth="1"/>
    <col min="3074" max="3074" width="7.28515625" style="81" customWidth="1"/>
    <col min="3075" max="3075" width="13.85546875" style="81" customWidth="1"/>
    <col min="3076" max="3076" width="8.7109375" style="81" bestFit="1" customWidth="1"/>
    <col min="3077" max="3077" width="14.140625" style="81" customWidth="1"/>
    <col min="3078" max="3081" width="9.140625" style="81"/>
    <col min="3082" max="3082" width="11.7109375" style="81" bestFit="1" customWidth="1"/>
    <col min="3083" max="3328" width="9.140625" style="81"/>
    <col min="3329" max="3329" width="36.5703125" style="81" bestFit="1" customWidth="1"/>
    <col min="3330" max="3330" width="7.28515625" style="81" customWidth="1"/>
    <col min="3331" max="3331" width="13.85546875" style="81" customWidth="1"/>
    <col min="3332" max="3332" width="8.7109375" style="81" bestFit="1" customWidth="1"/>
    <col min="3333" max="3333" width="14.140625" style="81" customWidth="1"/>
    <col min="3334" max="3337" width="9.140625" style="81"/>
    <col min="3338" max="3338" width="11.7109375" style="81" bestFit="1" customWidth="1"/>
    <col min="3339" max="3584" width="9.140625" style="81"/>
    <col min="3585" max="3585" width="36.5703125" style="81" bestFit="1" customWidth="1"/>
    <col min="3586" max="3586" width="7.28515625" style="81" customWidth="1"/>
    <col min="3587" max="3587" width="13.85546875" style="81" customWidth="1"/>
    <col min="3588" max="3588" width="8.7109375" style="81" bestFit="1" customWidth="1"/>
    <col min="3589" max="3589" width="14.140625" style="81" customWidth="1"/>
    <col min="3590" max="3593" width="9.140625" style="81"/>
    <col min="3594" max="3594" width="11.7109375" style="81" bestFit="1" customWidth="1"/>
    <col min="3595" max="3840" width="9.140625" style="81"/>
    <col min="3841" max="3841" width="36.5703125" style="81" bestFit="1" customWidth="1"/>
    <col min="3842" max="3842" width="7.28515625" style="81" customWidth="1"/>
    <col min="3843" max="3843" width="13.85546875" style="81" customWidth="1"/>
    <col min="3844" max="3844" width="8.7109375" style="81" bestFit="1" customWidth="1"/>
    <col min="3845" max="3845" width="14.140625" style="81" customWidth="1"/>
    <col min="3846" max="3849" width="9.140625" style="81"/>
    <col min="3850" max="3850" width="11.7109375" style="81" bestFit="1" customWidth="1"/>
    <col min="3851" max="4096" width="9.140625" style="81"/>
    <col min="4097" max="4097" width="36.5703125" style="81" bestFit="1" customWidth="1"/>
    <col min="4098" max="4098" width="7.28515625" style="81" customWidth="1"/>
    <col min="4099" max="4099" width="13.85546875" style="81" customWidth="1"/>
    <col min="4100" max="4100" width="8.7109375" style="81" bestFit="1" customWidth="1"/>
    <col min="4101" max="4101" width="14.140625" style="81" customWidth="1"/>
    <col min="4102" max="4105" width="9.140625" style="81"/>
    <col min="4106" max="4106" width="11.7109375" style="81" bestFit="1" customWidth="1"/>
    <col min="4107" max="4352" width="9.140625" style="81"/>
    <col min="4353" max="4353" width="36.5703125" style="81" bestFit="1" customWidth="1"/>
    <col min="4354" max="4354" width="7.28515625" style="81" customWidth="1"/>
    <col min="4355" max="4355" width="13.85546875" style="81" customWidth="1"/>
    <col min="4356" max="4356" width="8.7109375" style="81" bestFit="1" customWidth="1"/>
    <col min="4357" max="4357" width="14.140625" style="81" customWidth="1"/>
    <col min="4358" max="4361" width="9.140625" style="81"/>
    <col min="4362" max="4362" width="11.7109375" style="81" bestFit="1" customWidth="1"/>
    <col min="4363" max="4608" width="9.140625" style="81"/>
    <col min="4609" max="4609" width="36.5703125" style="81" bestFit="1" customWidth="1"/>
    <col min="4610" max="4610" width="7.28515625" style="81" customWidth="1"/>
    <col min="4611" max="4611" width="13.85546875" style="81" customWidth="1"/>
    <col min="4612" max="4612" width="8.7109375" style="81" bestFit="1" customWidth="1"/>
    <col min="4613" max="4613" width="14.140625" style="81" customWidth="1"/>
    <col min="4614" max="4617" width="9.140625" style="81"/>
    <col min="4618" max="4618" width="11.7109375" style="81" bestFit="1" customWidth="1"/>
    <col min="4619" max="4864" width="9.140625" style="81"/>
    <col min="4865" max="4865" width="36.5703125" style="81" bestFit="1" customWidth="1"/>
    <col min="4866" max="4866" width="7.28515625" style="81" customWidth="1"/>
    <col min="4867" max="4867" width="13.85546875" style="81" customWidth="1"/>
    <col min="4868" max="4868" width="8.7109375" style="81" bestFit="1" customWidth="1"/>
    <col min="4869" max="4869" width="14.140625" style="81" customWidth="1"/>
    <col min="4870" max="4873" width="9.140625" style="81"/>
    <col min="4874" max="4874" width="11.7109375" style="81" bestFit="1" customWidth="1"/>
    <col min="4875" max="5120" width="9.140625" style="81"/>
    <col min="5121" max="5121" width="36.5703125" style="81" bestFit="1" customWidth="1"/>
    <col min="5122" max="5122" width="7.28515625" style="81" customWidth="1"/>
    <col min="5123" max="5123" width="13.85546875" style="81" customWidth="1"/>
    <col min="5124" max="5124" width="8.7109375" style="81" bestFit="1" customWidth="1"/>
    <col min="5125" max="5125" width="14.140625" style="81" customWidth="1"/>
    <col min="5126" max="5129" width="9.140625" style="81"/>
    <col min="5130" max="5130" width="11.7109375" style="81" bestFit="1" customWidth="1"/>
    <col min="5131" max="5376" width="9.140625" style="81"/>
    <col min="5377" max="5377" width="36.5703125" style="81" bestFit="1" customWidth="1"/>
    <col min="5378" max="5378" width="7.28515625" style="81" customWidth="1"/>
    <col min="5379" max="5379" width="13.85546875" style="81" customWidth="1"/>
    <col min="5380" max="5380" width="8.7109375" style="81" bestFit="1" customWidth="1"/>
    <col min="5381" max="5381" width="14.140625" style="81" customWidth="1"/>
    <col min="5382" max="5385" width="9.140625" style="81"/>
    <col min="5386" max="5386" width="11.7109375" style="81" bestFit="1" customWidth="1"/>
    <col min="5387" max="5632" width="9.140625" style="81"/>
    <col min="5633" max="5633" width="36.5703125" style="81" bestFit="1" customWidth="1"/>
    <col min="5634" max="5634" width="7.28515625" style="81" customWidth="1"/>
    <col min="5635" max="5635" width="13.85546875" style="81" customWidth="1"/>
    <col min="5636" max="5636" width="8.7109375" style="81" bestFit="1" customWidth="1"/>
    <col min="5637" max="5637" width="14.140625" style="81" customWidth="1"/>
    <col min="5638" max="5641" width="9.140625" style="81"/>
    <col min="5642" max="5642" width="11.7109375" style="81" bestFit="1" customWidth="1"/>
    <col min="5643" max="5888" width="9.140625" style="81"/>
    <col min="5889" max="5889" width="36.5703125" style="81" bestFit="1" customWidth="1"/>
    <col min="5890" max="5890" width="7.28515625" style="81" customWidth="1"/>
    <col min="5891" max="5891" width="13.85546875" style="81" customWidth="1"/>
    <col min="5892" max="5892" width="8.7109375" style="81" bestFit="1" customWidth="1"/>
    <col min="5893" max="5893" width="14.140625" style="81" customWidth="1"/>
    <col min="5894" max="5897" width="9.140625" style="81"/>
    <col min="5898" max="5898" width="11.7109375" style="81" bestFit="1" customWidth="1"/>
    <col min="5899" max="6144" width="9.140625" style="81"/>
    <col min="6145" max="6145" width="36.5703125" style="81" bestFit="1" customWidth="1"/>
    <col min="6146" max="6146" width="7.28515625" style="81" customWidth="1"/>
    <col min="6147" max="6147" width="13.85546875" style="81" customWidth="1"/>
    <col min="6148" max="6148" width="8.7109375" style="81" bestFit="1" customWidth="1"/>
    <col min="6149" max="6149" width="14.140625" style="81" customWidth="1"/>
    <col min="6150" max="6153" width="9.140625" style="81"/>
    <col min="6154" max="6154" width="11.7109375" style="81" bestFit="1" customWidth="1"/>
    <col min="6155" max="6400" width="9.140625" style="81"/>
    <col min="6401" max="6401" width="36.5703125" style="81" bestFit="1" customWidth="1"/>
    <col min="6402" max="6402" width="7.28515625" style="81" customWidth="1"/>
    <col min="6403" max="6403" width="13.85546875" style="81" customWidth="1"/>
    <col min="6404" max="6404" width="8.7109375" style="81" bestFit="1" customWidth="1"/>
    <col min="6405" max="6405" width="14.140625" style="81" customWidth="1"/>
    <col min="6406" max="6409" width="9.140625" style="81"/>
    <col min="6410" max="6410" width="11.7109375" style="81" bestFit="1" customWidth="1"/>
    <col min="6411" max="6656" width="9.140625" style="81"/>
    <col min="6657" max="6657" width="36.5703125" style="81" bestFit="1" customWidth="1"/>
    <col min="6658" max="6658" width="7.28515625" style="81" customWidth="1"/>
    <col min="6659" max="6659" width="13.85546875" style="81" customWidth="1"/>
    <col min="6660" max="6660" width="8.7109375" style="81" bestFit="1" customWidth="1"/>
    <col min="6661" max="6661" width="14.140625" style="81" customWidth="1"/>
    <col min="6662" max="6665" width="9.140625" style="81"/>
    <col min="6666" max="6666" width="11.7109375" style="81" bestFit="1" customWidth="1"/>
    <col min="6667" max="6912" width="9.140625" style="81"/>
    <col min="6913" max="6913" width="36.5703125" style="81" bestFit="1" customWidth="1"/>
    <col min="6914" max="6914" width="7.28515625" style="81" customWidth="1"/>
    <col min="6915" max="6915" width="13.85546875" style="81" customWidth="1"/>
    <col min="6916" max="6916" width="8.7109375" style="81" bestFit="1" customWidth="1"/>
    <col min="6917" max="6917" width="14.140625" style="81" customWidth="1"/>
    <col min="6918" max="6921" width="9.140625" style="81"/>
    <col min="6922" max="6922" width="11.7109375" style="81" bestFit="1" customWidth="1"/>
    <col min="6923" max="7168" width="9.140625" style="81"/>
    <col min="7169" max="7169" width="36.5703125" style="81" bestFit="1" customWidth="1"/>
    <col min="7170" max="7170" width="7.28515625" style="81" customWidth="1"/>
    <col min="7171" max="7171" width="13.85546875" style="81" customWidth="1"/>
    <col min="7172" max="7172" width="8.7109375" style="81" bestFit="1" customWidth="1"/>
    <col min="7173" max="7173" width="14.140625" style="81" customWidth="1"/>
    <col min="7174" max="7177" width="9.140625" style="81"/>
    <col min="7178" max="7178" width="11.7109375" style="81" bestFit="1" customWidth="1"/>
    <col min="7179" max="7424" width="9.140625" style="81"/>
    <col min="7425" max="7425" width="36.5703125" style="81" bestFit="1" customWidth="1"/>
    <col min="7426" max="7426" width="7.28515625" style="81" customWidth="1"/>
    <col min="7427" max="7427" width="13.85546875" style="81" customWidth="1"/>
    <col min="7428" max="7428" width="8.7109375" style="81" bestFit="1" customWidth="1"/>
    <col min="7429" max="7429" width="14.140625" style="81" customWidth="1"/>
    <col min="7430" max="7433" width="9.140625" style="81"/>
    <col min="7434" max="7434" width="11.7109375" style="81" bestFit="1" customWidth="1"/>
    <col min="7435" max="7680" width="9.140625" style="81"/>
    <col min="7681" max="7681" width="36.5703125" style="81" bestFit="1" customWidth="1"/>
    <col min="7682" max="7682" width="7.28515625" style="81" customWidth="1"/>
    <col min="7683" max="7683" width="13.85546875" style="81" customWidth="1"/>
    <col min="7684" max="7684" width="8.7109375" style="81" bestFit="1" customWidth="1"/>
    <col min="7685" max="7685" width="14.140625" style="81" customWidth="1"/>
    <col min="7686" max="7689" width="9.140625" style="81"/>
    <col min="7690" max="7690" width="11.7109375" style="81" bestFit="1" customWidth="1"/>
    <col min="7691" max="7936" width="9.140625" style="81"/>
    <col min="7937" max="7937" width="36.5703125" style="81" bestFit="1" customWidth="1"/>
    <col min="7938" max="7938" width="7.28515625" style="81" customWidth="1"/>
    <col min="7939" max="7939" width="13.85546875" style="81" customWidth="1"/>
    <col min="7940" max="7940" width="8.7109375" style="81" bestFit="1" customWidth="1"/>
    <col min="7941" max="7941" width="14.140625" style="81" customWidth="1"/>
    <col min="7942" max="7945" width="9.140625" style="81"/>
    <col min="7946" max="7946" width="11.7109375" style="81" bestFit="1" customWidth="1"/>
    <col min="7947" max="8192" width="9.140625" style="81"/>
    <col min="8193" max="8193" width="36.5703125" style="81" bestFit="1" customWidth="1"/>
    <col min="8194" max="8194" width="7.28515625" style="81" customWidth="1"/>
    <col min="8195" max="8195" width="13.85546875" style="81" customWidth="1"/>
    <col min="8196" max="8196" width="8.7109375" style="81" bestFit="1" customWidth="1"/>
    <col min="8197" max="8197" width="14.140625" style="81" customWidth="1"/>
    <col min="8198" max="8201" width="9.140625" style="81"/>
    <col min="8202" max="8202" width="11.7109375" style="81" bestFit="1" customWidth="1"/>
    <col min="8203" max="8448" width="9.140625" style="81"/>
    <col min="8449" max="8449" width="36.5703125" style="81" bestFit="1" customWidth="1"/>
    <col min="8450" max="8450" width="7.28515625" style="81" customWidth="1"/>
    <col min="8451" max="8451" width="13.85546875" style="81" customWidth="1"/>
    <col min="8452" max="8452" width="8.7109375" style="81" bestFit="1" customWidth="1"/>
    <col min="8453" max="8453" width="14.140625" style="81" customWidth="1"/>
    <col min="8454" max="8457" width="9.140625" style="81"/>
    <col min="8458" max="8458" width="11.7109375" style="81" bestFit="1" customWidth="1"/>
    <col min="8459" max="8704" width="9.140625" style="81"/>
    <col min="8705" max="8705" width="36.5703125" style="81" bestFit="1" customWidth="1"/>
    <col min="8706" max="8706" width="7.28515625" style="81" customWidth="1"/>
    <col min="8707" max="8707" width="13.85546875" style="81" customWidth="1"/>
    <col min="8708" max="8708" width="8.7109375" style="81" bestFit="1" customWidth="1"/>
    <col min="8709" max="8709" width="14.140625" style="81" customWidth="1"/>
    <col min="8710" max="8713" width="9.140625" style="81"/>
    <col min="8714" max="8714" width="11.7109375" style="81" bestFit="1" customWidth="1"/>
    <col min="8715" max="8960" width="9.140625" style="81"/>
    <col min="8961" max="8961" width="36.5703125" style="81" bestFit="1" customWidth="1"/>
    <col min="8962" max="8962" width="7.28515625" style="81" customWidth="1"/>
    <col min="8963" max="8963" width="13.85546875" style="81" customWidth="1"/>
    <col min="8964" max="8964" width="8.7109375" style="81" bestFit="1" customWidth="1"/>
    <col min="8965" max="8965" width="14.140625" style="81" customWidth="1"/>
    <col min="8966" max="8969" width="9.140625" style="81"/>
    <col min="8970" max="8970" width="11.7109375" style="81" bestFit="1" customWidth="1"/>
    <col min="8971" max="9216" width="9.140625" style="81"/>
    <col min="9217" max="9217" width="36.5703125" style="81" bestFit="1" customWidth="1"/>
    <col min="9218" max="9218" width="7.28515625" style="81" customWidth="1"/>
    <col min="9219" max="9219" width="13.85546875" style="81" customWidth="1"/>
    <col min="9220" max="9220" width="8.7109375" style="81" bestFit="1" customWidth="1"/>
    <col min="9221" max="9221" width="14.140625" style="81" customWidth="1"/>
    <col min="9222" max="9225" width="9.140625" style="81"/>
    <col min="9226" max="9226" width="11.7109375" style="81" bestFit="1" customWidth="1"/>
    <col min="9227" max="9472" width="9.140625" style="81"/>
    <col min="9473" max="9473" width="36.5703125" style="81" bestFit="1" customWidth="1"/>
    <col min="9474" max="9474" width="7.28515625" style="81" customWidth="1"/>
    <col min="9475" max="9475" width="13.85546875" style="81" customWidth="1"/>
    <col min="9476" max="9476" width="8.7109375" style="81" bestFit="1" customWidth="1"/>
    <col min="9477" max="9477" width="14.140625" style="81" customWidth="1"/>
    <col min="9478" max="9481" width="9.140625" style="81"/>
    <col min="9482" max="9482" width="11.7109375" style="81" bestFit="1" customWidth="1"/>
    <col min="9483" max="9728" width="9.140625" style="81"/>
    <col min="9729" max="9729" width="36.5703125" style="81" bestFit="1" customWidth="1"/>
    <col min="9730" max="9730" width="7.28515625" style="81" customWidth="1"/>
    <col min="9731" max="9731" width="13.85546875" style="81" customWidth="1"/>
    <col min="9732" max="9732" width="8.7109375" style="81" bestFit="1" customWidth="1"/>
    <col min="9733" max="9733" width="14.140625" style="81" customWidth="1"/>
    <col min="9734" max="9737" width="9.140625" style="81"/>
    <col min="9738" max="9738" width="11.7109375" style="81" bestFit="1" customWidth="1"/>
    <col min="9739" max="9984" width="9.140625" style="81"/>
    <col min="9985" max="9985" width="36.5703125" style="81" bestFit="1" customWidth="1"/>
    <col min="9986" max="9986" width="7.28515625" style="81" customWidth="1"/>
    <col min="9987" max="9987" width="13.85546875" style="81" customWidth="1"/>
    <col min="9988" max="9988" width="8.7109375" style="81" bestFit="1" customWidth="1"/>
    <col min="9989" max="9989" width="14.140625" style="81" customWidth="1"/>
    <col min="9990" max="9993" width="9.140625" style="81"/>
    <col min="9994" max="9994" width="11.7109375" style="81" bestFit="1" customWidth="1"/>
    <col min="9995" max="10240" width="9.140625" style="81"/>
    <col min="10241" max="10241" width="36.5703125" style="81" bestFit="1" customWidth="1"/>
    <col min="10242" max="10242" width="7.28515625" style="81" customWidth="1"/>
    <col min="10243" max="10243" width="13.85546875" style="81" customWidth="1"/>
    <col min="10244" max="10244" width="8.7109375" style="81" bestFit="1" customWidth="1"/>
    <col min="10245" max="10245" width="14.140625" style="81" customWidth="1"/>
    <col min="10246" max="10249" width="9.140625" style="81"/>
    <col min="10250" max="10250" width="11.7109375" style="81" bestFit="1" customWidth="1"/>
    <col min="10251" max="10496" width="9.140625" style="81"/>
    <col min="10497" max="10497" width="36.5703125" style="81" bestFit="1" customWidth="1"/>
    <col min="10498" max="10498" width="7.28515625" style="81" customWidth="1"/>
    <col min="10499" max="10499" width="13.85546875" style="81" customWidth="1"/>
    <col min="10500" max="10500" width="8.7109375" style="81" bestFit="1" customWidth="1"/>
    <col min="10501" max="10501" width="14.140625" style="81" customWidth="1"/>
    <col min="10502" max="10505" width="9.140625" style="81"/>
    <col min="10506" max="10506" width="11.7109375" style="81" bestFit="1" customWidth="1"/>
    <col min="10507" max="10752" width="9.140625" style="81"/>
    <col min="10753" max="10753" width="36.5703125" style="81" bestFit="1" customWidth="1"/>
    <col min="10754" max="10754" width="7.28515625" style="81" customWidth="1"/>
    <col min="10755" max="10755" width="13.85546875" style="81" customWidth="1"/>
    <col min="10756" max="10756" width="8.7109375" style="81" bestFit="1" customWidth="1"/>
    <col min="10757" max="10757" width="14.140625" style="81" customWidth="1"/>
    <col min="10758" max="10761" width="9.140625" style="81"/>
    <col min="10762" max="10762" width="11.7109375" style="81" bestFit="1" customWidth="1"/>
    <col min="10763" max="11008" width="9.140625" style="81"/>
    <col min="11009" max="11009" width="36.5703125" style="81" bestFit="1" customWidth="1"/>
    <col min="11010" max="11010" width="7.28515625" style="81" customWidth="1"/>
    <col min="11011" max="11011" width="13.85546875" style="81" customWidth="1"/>
    <col min="11012" max="11012" width="8.7109375" style="81" bestFit="1" customWidth="1"/>
    <col min="11013" max="11013" width="14.140625" style="81" customWidth="1"/>
    <col min="11014" max="11017" width="9.140625" style="81"/>
    <col min="11018" max="11018" width="11.7109375" style="81" bestFit="1" customWidth="1"/>
    <col min="11019" max="11264" width="9.140625" style="81"/>
    <col min="11265" max="11265" width="36.5703125" style="81" bestFit="1" customWidth="1"/>
    <col min="11266" max="11266" width="7.28515625" style="81" customWidth="1"/>
    <col min="11267" max="11267" width="13.85546875" style="81" customWidth="1"/>
    <col min="11268" max="11268" width="8.7109375" style="81" bestFit="1" customWidth="1"/>
    <col min="11269" max="11269" width="14.140625" style="81" customWidth="1"/>
    <col min="11270" max="11273" width="9.140625" style="81"/>
    <col min="11274" max="11274" width="11.7109375" style="81" bestFit="1" customWidth="1"/>
    <col min="11275" max="11520" width="9.140625" style="81"/>
    <col min="11521" max="11521" width="36.5703125" style="81" bestFit="1" customWidth="1"/>
    <col min="11522" max="11522" width="7.28515625" style="81" customWidth="1"/>
    <col min="11523" max="11523" width="13.85546875" style="81" customWidth="1"/>
    <col min="11524" max="11524" width="8.7109375" style="81" bestFit="1" customWidth="1"/>
    <col min="11525" max="11525" width="14.140625" style="81" customWidth="1"/>
    <col min="11526" max="11529" width="9.140625" style="81"/>
    <col min="11530" max="11530" width="11.7109375" style="81" bestFit="1" customWidth="1"/>
    <col min="11531" max="11776" width="9.140625" style="81"/>
    <col min="11777" max="11777" width="36.5703125" style="81" bestFit="1" customWidth="1"/>
    <col min="11778" max="11778" width="7.28515625" style="81" customWidth="1"/>
    <col min="11779" max="11779" width="13.85546875" style="81" customWidth="1"/>
    <col min="11780" max="11780" width="8.7109375" style="81" bestFit="1" customWidth="1"/>
    <col min="11781" max="11781" width="14.140625" style="81" customWidth="1"/>
    <col min="11782" max="11785" width="9.140625" style="81"/>
    <col min="11786" max="11786" width="11.7109375" style="81" bestFit="1" customWidth="1"/>
    <col min="11787" max="12032" width="9.140625" style="81"/>
    <col min="12033" max="12033" width="36.5703125" style="81" bestFit="1" customWidth="1"/>
    <col min="12034" max="12034" width="7.28515625" style="81" customWidth="1"/>
    <col min="12035" max="12035" width="13.85546875" style="81" customWidth="1"/>
    <col min="12036" max="12036" width="8.7109375" style="81" bestFit="1" customWidth="1"/>
    <col min="12037" max="12037" width="14.140625" style="81" customWidth="1"/>
    <col min="12038" max="12041" width="9.140625" style="81"/>
    <col min="12042" max="12042" width="11.7109375" style="81" bestFit="1" customWidth="1"/>
    <col min="12043" max="12288" width="9.140625" style="81"/>
    <col min="12289" max="12289" width="36.5703125" style="81" bestFit="1" customWidth="1"/>
    <col min="12290" max="12290" width="7.28515625" style="81" customWidth="1"/>
    <col min="12291" max="12291" width="13.85546875" style="81" customWidth="1"/>
    <col min="12292" max="12292" width="8.7109375" style="81" bestFit="1" customWidth="1"/>
    <col min="12293" max="12293" width="14.140625" style="81" customWidth="1"/>
    <col min="12294" max="12297" width="9.140625" style="81"/>
    <col min="12298" max="12298" width="11.7109375" style="81" bestFit="1" customWidth="1"/>
    <col min="12299" max="12544" width="9.140625" style="81"/>
    <col min="12545" max="12545" width="36.5703125" style="81" bestFit="1" customWidth="1"/>
    <col min="12546" max="12546" width="7.28515625" style="81" customWidth="1"/>
    <col min="12547" max="12547" width="13.85546875" style="81" customWidth="1"/>
    <col min="12548" max="12548" width="8.7109375" style="81" bestFit="1" customWidth="1"/>
    <col min="12549" max="12549" width="14.140625" style="81" customWidth="1"/>
    <col min="12550" max="12553" width="9.140625" style="81"/>
    <col min="12554" max="12554" width="11.7109375" style="81" bestFit="1" customWidth="1"/>
    <col min="12555" max="12800" width="9.140625" style="81"/>
    <col min="12801" max="12801" width="36.5703125" style="81" bestFit="1" customWidth="1"/>
    <col min="12802" max="12802" width="7.28515625" style="81" customWidth="1"/>
    <col min="12803" max="12803" width="13.85546875" style="81" customWidth="1"/>
    <col min="12804" max="12804" width="8.7109375" style="81" bestFit="1" customWidth="1"/>
    <col min="12805" max="12805" width="14.140625" style="81" customWidth="1"/>
    <col min="12806" max="12809" width="9.140625" style="81"/>
    <col min="12810" max="12810" width="11.7109375" style="81" bestFit="1" customWidth="1"/>
    <col min="12811" max="13056" width="9.140625" style="81"/>
    <col min="13057" max="13057" width="36.5703125" style="81" bestFit="1" customWidth="1"/>
    <col min="13058" max="13058" width="7.28515625" style="81" customWidth="1"/>
    <col min="13059" max="13059" width="13.85546875" style="81" customWidth="1"/>
    <col min="13060" max="13060" width="8.7109375" style="81" bestFit="1" customWidth="1"/>
    <col min="13061" max="13061" width="14.140625" style="81" customWidth="1"/>
    <col min="13062" max="13065" width="9.140625" style="81"/>
    <col min="13066" max="13066" width="11.7109375" style="81" bestFit="1" customWidth="1"/>
    <col min="13067" max="13312" width="9.140625" style="81"/>
    <col min="13313" max="13313" width="36.5703125" style="81" bestFit="1" customWidth="1"/>
    <col min="13314" max="13314" width="7.28515625" style="81" customWidth="1"/>
    <col min="13315" max="13315" width="13.85546875" style="81" customWidth="1"/>
    <col min="13316" max="13316" width="8.7109375" style="81" bestFit="1" customWidth="1"/>
    <col min="13317" max="13317" width="14.140625" style="81" customWidth="1"/>
    <col min="13318" max="13321" width="9.140625" style="81"/>
    <col min="13322" max="13322" width="11.7109375" style="81" bestFit="1" customWidth="1"/>
    <col min="13323" max="13568" width="9.140625" style="81"/>
    <col min="13569" max="13569" width="36.5703125" style="81" bestFit="1" customWidth="1"/>
    <col min="13570" max="13570" width="7.28515625" style="81" customWidth="1"/>
    <col min="13571" max="13571" width="13.85546875" style="81" customWidth="1"/>
    <col min="13572" max="13572" width="8.7109375" style="81" bestFit="1" customWidth="1"/>
    <col min="13573" max="13573" width="14.140625" style="81" customWidth="1"/>
    <col min="13574" max="13577" width="9.140625" style="81"/>
    <col min="13578" max="13578" width="11.7109375" style="81" bestFit="1" customWidth="1"/>
    <col min="13579" max="13824" width="9.140625" style="81"/>
    <col min="13825" max="13825" width="36.5703125" style="81" bestFit="1" customWidth="1"/>
    <col min="13826" max="13826" width="7.28515625" style="81" customWidth="1"/>
    <col min="13827" max="13827" width="13.85546875" style="81" customWidth="1"/>
    <col min="13828" max="13828" width="8.7109375" style="81" bestFit="1" customWidth="1"/>
    <col min="13829" max="13829" width="14.140625" style="81" customWidth="1"/>
    <col min="13830" max="13833" width="9.140625" style="81"/>
    <col min="13834" max="13834" width="11.7109375" style="81" bestFit="1" customWidth="1"/>
    <col min="13835" max="14080" width="9.140625" style="81"/>
    <col min="14081" max="14081" width="36.5703125" style="81" bestFit="1" customWidth="1"/>
    <col min="14082" max="14082" width="7.28515625" style="81" customWidth="1"/>
    <col min="14083" max="14083" width="13.85546875" style="81" customWidth="1"/>
    <col min="14084" max="14084" width="8.7109375" style="81" bestFit="1" customWidth="1"/>
    <col min="14085" max="14085" width="14.140625" style="81" customWidth="1"/>
    <col min="14086" max="14089" width="9.140625" style="81"/>
    <col min="14090" max="14090" width="11.7109375" style="81" bestFit="1" customWidth="1"/>
    <col min="14091" max="14336" width="9.140625" style="81"/>
    <col min="14337" max="14337" width="36.5703125" style="81" bestFit="1" customWidth="1"/>
    <col min="14338" max="14338" width="7.28515625" style="81" customWidth="1"/>
    <col min="14339" max="14339" width="13.85546875" style="81" customWidth="1"/>
    <col min="14340" max="14340" width="8.7109375" style="81" bestFit="1" customWidth="1"/>
    <col min="14341" max="14341" width="14.140625" style="81" customWidth="1"/>
    <col min="14342" max="14345" width="9.140625" style="81"/>
    <col min="14346" max="14346" width="11.7109375" style="81" bestFit="1" customWidth="1"/>
    <col min="14347" max="14592" width="9.140625" style="81"/>
    <col min="14593" max="14593" width="36.5703125" style="81" bestFit="1" customWidth="1"/>
    <col min="14594" max="14594" width="7.28515625" style="81" customWidth="1"/>
    <col min="14595" max="14595" width="13.85546875" style="81" customWidth="1"/>
    <col min="14596" max="14596" width="8.7109375" style="81" bestFit="1" customWidth="1"/>
    <col min="14597" max="14597" width="14.140625" style="81" customWidth="1"/>
    <col min="14598" max="14601" width="9.140625" style="81"/>
    <col min="14602" max="14602" width="11.7109375" style="81" bestFit="1" customWidth="1"/>
    <col min="14603" max="14848" width="9.140625" style="81"/>
    <col min="14849" max="14849" width="36.5703125" style="81" bestFit="1" customWidth="1"/>
    <col min="14850" max="14850" width="7.28515625" style="81" customWidth="1"/>
    <col min="14851" max="14851" width="13.85546875" style="81" customWidth="1"/>
    <col min="14852" max="14852" width="8.7109375" style="81" bestFit="1" customWidth="1"/>
    <col min="14853" max="14853" width="14.140625" style="81" customWidth="1"/>
    <col min="14854" max="14857" width="9.140625" style="81"/>
    <col min="14858" max="14858" width="11.7109375" style="81" bestFit="1" customWidth="1"/>
    <col min="14859" max="15104" width="9.140625" style="81"/>
    <col min="15105" max="15105" width="36.5703125" style="81" bestFit="1" customWidth="1"/>
    <col min="15106" max="15106" width="7.28515625" style="81" customWidth="1"/>
    <col min="15107" max="15107" width="13.85546875" style="81" customWidth="1"/>
    <col min="15108" max="15108" width="8.7109375" style="81" bestFit="1" customWidth="1"/>
    <col min="15109" max="15109" width="14.140625" style="81" customWidth="1"/>
    <col min="15110" max="15113" width="9.140625" style="81"/>
    <col min="15114" max="15114" width="11.7109375" style="81" bestFit="1" customWidth="1"/>
    <col min="15115" max="15360" width="9.140625" style="81"/>
    <col min="15361" max="15361" width="36.5703125" style="81" bestFit="1" customWidth="1"/>
    <col min="15362" max="15362" width="7.28515625" style="81" customWidth="1"/>
    <col min="15363" max="15363" width="13.85546875" style="81" customWidth="1"/>
    <col min="15364" max="15364" width="8.7109375" style="81" bestFit="1" customWidth="1"/>
    <col min="15365" max="15365" width="14.140625" style="81" customWidth="1"/>
    <col min="15366" max="15369" width="9.140625" style="81"/>
    <col min="15370" max="15370" width="11.7109375" style="81" bestFit="1" customWidth="1"/>
    <col min="15371" max="15616" width="9.140625" style="81"/>
    <col min="15617" max="15617" width="36.5703125" style="81" bestFit="1" customWidth="1"/>
    <col min="15618" max="15618" width="7.28515625" style="81" customWidth="1"/>
    <col min="15619" max="15619" width="13.85546875" style="81" customWidth="1"/>
    <col min="15620" max="15620" width="8.7109375" style="81" bestFit="1" customWidth="1"/>
    <col min="15621" max="15621" width="14.140625" style="81" customWidth="1"/>
    <col min="15622" max="15625" width="9.140625" style="81"/>
    <col min="15626" max="15626" width="11.7109375" style="81" bestFit="1" customWidth="1"/>
    <col min="15627" max="15872" width="9.140625" style="81"/>
    <col min="15873" max="15873" width="36.5703125" style="81" bestFit="1" customWidth="1"/>
    <col min="15874" max="15874" width="7.28515625" style="81" customWidth="1"/>
    <col min="15875" max="15875" width="13.85546875" style="81" customWidth="1"/>
    <col min="15876" max="15876" width="8.7109375" style="81" bestFit="1" customWidth="1"/>
    <col min="15877" max="15877" width="14.140625" style="81" customWidth="1"/>
    <col min="15878" max="15881" width="9.140625" style="81"/>
    <col min="15882" max="15882" width="11.7109375" style="81" bestFit="1" customWidth="1"/>
    <col min="15883" max="16128" width="9.140625" style="81"/>
    <col min="16129" max="16129" width="36.5703125" style="81" bestFit="1" customWidth="1"/>
    <col min="16130" max="16130" width="7.28515625" style="81" customWidth="1"/>
    <col min="16131" max="16131" width="13.85546875" style="81" customWidth="1"/>
    <col min="16132" max="16132" width="8.7109375" style="81" bestFit="1" customWidth="1"/>
    <col min="16133" max="16133" width="14.140625" style="81" customWidth="1"/>
    <col min="16134" max="16137" width="9.140625" style="81"/>
    <col min="16138" max="16138" width="11.7109375" style="81" bestFit="1" customWidth="1"/>
    <col min="16139" max="16384" width="9.140625" style="81"/>
  </cols>
  <sheetData>
    <row r="1" spans="1:10" x14ac:dyDescent="0.2">
      <c r="E1" s="15" t="s">
        <v>30</v>
      </c>
    </row>
    <row r="2" spans="1:10" x14ac:dyDescent="0.2">
      <c r="E2" s="15"/>
    </row>
    <row r="3" spans="1:10" ht="13.5" thickBot="1" x14ac:dyDescent="0.25">
      <c r="A3" s="367" t="s">
        <v>50</v>
      </c>
      <c r="B3" s="367"/>
      <c r="C3" s="79"/>
      <c r="D3" s="79"/>
      <c r="E3" s="80" t="s">
        <v>35</v>
      </c>
    </row>
    <row r="4" spans="1:10" ht="24.75" thickBot="1" x14ac:dyDescent="0.25">
      <c r="A4" s="82" t="s">
        <v>6</v>
      </c>
      <c r="B4" s="83" t="s">
        <v>51</v>
      </c>
      <c r="C4" s="83" t="s">
        <v>52</v>
      </c>
      <c r="D4" s="83" t="s">
        <v>113</v>
      </c>
      <c r="E4" s="84" t="s">
        <v>53</v>
      </c>
    </row>
    <row r="5" spans="1:10" ht="15" customHeight="1" x14ac:dyDescent="0.2">
      <c r="A5" s="85" t="s">
        <v>54</v>
      </c>
      <c r="B5" s="86" t="s">
        <v>55</v>
      </c>
      <c r="C5" s="87">
        <f>C6+C7+C8</f>
        <v>2313982.8670000001</v>
      </c>
      <c r="D5" s="361">
        <f>D6+D7+D8</f>
        <v>735.30160999999998</v>
      </c>
      <c r="E5" s="88">
        <f t="shared" ref="E5:E28" si="0">C5+D5</f>
        <v>2314718.1686100001</v>
      </c>
      <c r="I5" s="123"/>
      <c r="J5" s="124"/>
    </row>
    <row r="6" spans="1:10" ht="15" customHeight="1" x14ac:dyDescent="0.2">
      <c r="A6" s="89" t="s">
        <v>56</v>
      </c>
      <c r="B6" s="90" t="s">
        <v>57</v>
      </c>
      <c r="C6" s="91">
        <f>[1]příjmy!$C$119</f>
        <v>2101000</v>
      </c>
      <c r="D6" s="362">
        <f>[2]příjmy!$C$31</f>
        <v>0</v>
      </c>
      <c r="E6" s="92">
        <f t="shared" si="0"/>
        <v>2101000</v>
      </c>
      <c r="G6" s="1"/>
      <c r="H6" s="9"/>
      <c r="J6" s="121"/>
    </row>
    <row r="7" spans="1:10" ht="15" customHeight="1" x14ac:dyDescent="0.2">
      <c r="A7" s="89" t="s">
        <v>58</v>
      </c>
      <c r="B7" s="90" t="s">
        <v>59</v>
      </c>
      <c r="C7" s="91">
        <f>[1]příjmy!$D$119</f>
        <v>212982.867</v>
      </c>
      <c r="D7" s="359">
        <v>735.30160999999998</v>
      </c>
      <c r="E7" s="92">
        <f t="shared" si="0"/>
        <v>213718.16860999999</v>
      </c>
      <c r="G7" s="1"/>
      <c r="H7" s="9"/>
      <c r="I7" s="121"/>
      <c r="J7" s="122"/>
    </row>
    <row r="8" spans="1:10" ht="15" customHeight="1" x14ac:dyDescent="0.2">
      <c r="A8" s="89" t="s">
        <v>60</v>
      </c>
      <c r="B8" s="90" t="s">
        <v>61</v>
      </c>
      <c r="C8" s="91">
        <f>[1]příjmy!$E$119</f>
        <v>0</v>
      </c>
      <c r="D8" s="363">
        <f>[2]příjmy!$E$31</f>
        <v>0</v>
      </c>
      <c r="E8" s="92">
        <f t="shared" si="0"/>
        <v>0</v>
      </c>
      <c r="G8" s="1"/>
      <c r="H8" s="9"/>
      <c r="I8" s="122"/>
      <c r="J8" s="122"/>
    </row>
    <row r="9" spans="1:10" ht="15" customHeight="1" x14ac:dyDescent="0.2">
      <c r="A9" s="94" t="s">
        <v>62</v>
      </c>
      <c r="B9" s="90" t="s">
        <v>63</v>
      </c>
      <c r="C9" s="95">
        <f>C10+C17</f>
        <v>3505925.91</v>
      </c>
      <c r="D9" s="364">
        <f>D10+D17</f>
        <v>2126.5684199999996</v>
      </c>
      <c r="E9" s="96">
        <f t="shared" si="0"/>
        <v>3508052.4784200001</v>
      </c>
      <c r="G9" s="1"/>
      <c r="H9" s="9"/>
      <c r="I9" s="121"/>
      <c r="J9" s="122"/>
    </row>
    <row r="10" spans="1:10" ht="15" customHeight="1" x14ac:dyDescent="0.2">
      <c r="A10" s="89" t="s">
        <v>64</v>
      </c>
      <c r="B10" s="98" t="s">
        <v>65</v>
      </c>
      <c r="C10" s="95">
        <f>C11+C12+C13+C14+C15+C16</f>
        <v>3505925.91</v>
      </c>
      <c r="D10" s="364">
        <f>D11+D12+D13+D14+D15+D16</f>
        <v>803.85123999999996</v>
      </c>
      <c r="E10" s="96">
        <f t="shared" si="0"/>
        <v>3506729.7612400004</v>
      </c>
      <c r="G10" s="1"/>
      <c r="H10" s="9"/>
      <c r="I10" s="121"/>
      <c r="J10" s="122"/>
    </row>
    <row r="11" spans="1:10" ht="15" customHeight="1" x14ac:dyDescent="0.2">
      <c r="A11" s="89" t="s">
        <v>66</v>
      </c>
      <c r="B11" s="90" t="s">
        <v>67</v>
      </c>
      <c r="C11" s="91">
        <f>[1]příjmy!$M$4</f>
        <v>60887</v>
      </c>
      <c r="D11" s="363">
        <f>[2]příjmy!$I$16</f>
        <v>0</v>
      </c>
      <c r="E11" s="97">
        <f t="shared" si="0"/>
        <v>60887</v>
      </c>
      <c r="G11" s="1"/>
      <c r="H11" s="9"/>
      <c r="I11" s="122"/>
      <c r="J11" s="122"/>
    </row>
    <row r="12" spans="1:10" ht="15" customHeight="1" x14ac:dyDescent="0.2">
      <c r="A12" s="89" t="s">
        <v>68</v>
      </c>
      <c r="B12" s="90" t="s">
        <v>65</v>
      </c>
      <c r="C12" s="91">
        <v>3420860.73</v>
      </c>
      <c r="D12" s="363">
        <v>435.67038000000002</v>
      </c>
      <c r="E12" s="97">
        <f t="shared" si="0"/>
        <v>3421296.40038</v>
      </c>
      <c r="G12" s="1"/>
      <c r="H12" s="9"/>
      <c r="I12" s="122"/>
      <c r="J12" s="122"/>
    </row>
    <row r="13" spans="1:10" ht="15" customHeight="1" x14ac:dyDescent="0.2">
      <c r="A13" s="89" t="s">
        <v>69</v>
      </c>
      <c r="B13" s="90" t="s">
        <v>70</v>
      </c>
      <c r="C13" s="91">
        <f>[1]příjmy!$I$119</f>
        <v>178.18</v>
      </c>
      <c r="D13" s="363">
        <v>0</v>
      </c>
      <c r="E13" s="97">
        <f>SUM(C13:D13)</f>
        <v>178.18</v>
      </c>
      <c r="H13" s="121"/>
      <c r="J13" s="122"/>
    </row>
    <row r="14" spans="1:10" ht="15" customHeight="1" x14ac:dyDescent="0.2">
      <c r="A14" s="89" t="s">
        <v>71</v>
      </c>
      <c r="B14" s="90">
        <v>4121</v>
      </c>
      <c r="C14" s="91">
        <f>[1]příjmy!$F$119</f>
        <v>24000</v>
      </c>
      <c r="D14" s="363">
        <v>0</v>
      </c>
      <c r="E14" s="97">
        <f>SUM(C14:D14)</f>
        <v>24000</v>
      </c>
      <c r="J14" s="122"/>
    </row>
    <row r="15" spans="1:10" ht="15" customHeight="1" x14ac:dyDescent="0.2">
      <c r="A15" s="89" t="s">
        <v>114</v>
      </c>
      <c r="B15" s="90">
        <v>4123</v>
      </c>
      <c r="C15" s="91">
        <v>0</v>
      </c>
      <c r="D15" s="363">
        <v>148.43125000000001</v>
      </c>
      <c r="E15" s="97">
        <f>SUM(C15:D15)</f>
        <v>148.43125000000001</v>
      </c>
    </row>
    <row r="16" spans="1:10" ht="15" customHeight="1" x14ac:dyDescent="0.2">
      <c r="A16" s="89" t="s">
        <v>115</v>
      </c>
      <c r="B16" s="90">
        <v>4152</v>
      </c>
      <c r="C16" s="91">
        <v>0</v>
      </c>
      <c r="D16" s="363">
        <v>219.74960999999999</v>
      </c>
      <c r="E16" s="97">
        <f>SUM(C16:D16)</f>
        <v>219.74960999999999</v>
      </c>
    </row>
    <row r="17" spans="1:5" ht="15" customHeight="1" x14ac:dyDescent="0.2">
      <c r="A17" s="89" t="s">
        <v>72</v>
      </c>
      <c r="B17" s="98" t="s">
        <v>73</v>
      </c>
      <c r="C17" s="95">
        <f>C18+C19+C20</f>
        <v>0</v>
      </c>
      <c r="D17" s="364">
        <f>D18+D19+D20</f>
        <v>1322.7171799999999</v>
      </c>
      <c r="E17" s="96">
        <f>C17+D17</f>
        <v>1322.7171799999999</v>
      </c>
    </row>
    <row r="18" spans="1:5" ht="15" customHeight="1" x14ac:dyDescent="0.2">
      <c r="A18" s="89" t="s">
        <v>74</v>
      </c>
      <c r="B18" s="90" t="s">
        <v>73</v>
      </c>
      <c r="C18" s="91">
        <f>[1]příjmy!$J$119+[1]příjmy!$N$119</f>
        <v>0</v>
      </c>
      <c r="D18" s="363">
        <v>1322.7171799999999</v>
      </c>
      <c r="E18" s="97">
        <f t="shared" si="0"/>
        <v>1322.7171799999999</v>
      </c>
    </row>
    <row r="19" spans="1:5" ht="15" customHeight="1" x14ac:dyDescent="0.2">
      <c r="A19" s="89" t="s">
        <v>75</v>
      </c>
      <c r="B19" s="90">
        <v>4221</v>
      </c>
      <c r="C19" s="91">
        <f>[1]příjmy!$L$119</f>
        <v>0</v>
      </c>
      <c r="D19" s="363">
        <v>0</v>
      </c>
      <c r="E19" s="97">
        <f>SUM(C19:D19)</f>
        <v>0</v>
      </c>
    </row>
    <row r="20" spans="1:5" ht="15" customHeight="1" x14ac:dyDescent="0.2">
      <c r="A20" s="89" t="s">
        <v>76</v>
      </c>
      <c r="B20" s="90">
        <v>4232</v>
      </c>
      <c r="C20" s="91">
        <f>[1]příjmy!$K$119</f>
        <v>0</v>
      </c>
      <c r="D20" s="363">
        <v>0</v>
      </c>
      <c r="E20" s="97">
        <f>SUM(C20:D20)</f>
        <v>0</v>
      </c>
    </row>
    <row r="21" spans="1:5" ht="15" customHeight="1" x14ac:dyDescent="0.2">
      <c r="A21" s="94" t="s">
        <v>77</v>
      </c>
      <c r="B21" s="98" t="s">
        <v>78</v>
      </c>
      <c r="C21" s="95">
        <f>C5+C9</f>
        <v>5819908.7770000007</v>
      </c>
      <c r="D21" s="364">
        <f>D5+D9</f>
        <v>2861.8700299999996</v>
      </c>
      <c r="E21" s="96">
        <f t="shared" si="0"/>
        <v>5822770.6470300006</v>
      </c>
    </row>
    <row r="22" spans="1:5" ht="15" customHeight="1" x14ac:dyDescent="0.2">
      <c r="A22" s="94" t="s">
        <v>79</v>
      </c>
      <c r="B22" s="98" t="s">
        <v>80</v>
      </c>
      <c r="C22" s="95">
        <f>SUM(C23:C27)</f>
        <v>1023096.7439999999</v>
      </c>
      <c r="D22" s="364">
        <f>SUM(D23:D27)</f>
        <v>0</v>
      </c>
      <c r="E22" s="96">
        <f t="shared" si="0"/>
        <v>1023096.7439999999</v>
      </c>
    </row>
    <row r="23" spans="1:5" ht="15" customHeight="1" x14ac:dyDescent="0.2">
      <c r="A23" s="89" t="s">
        <v>81</v>
      </c>
      <c r="B23" s="90" t="s">
        <v>82</v>
      </c>
      <c r="C23" s="91">
        <f>[1]příjmy!$O$119</f>
        <v>79520.92</v>
      </c>
      <c r="D23" s="363">
        <v>0</v>
      </c>
      <c r="E23" s="97">
        <f t="shared" si="0"/>
        <v>79520.92</v>
      </c>
    </row>
    <row r="24" spans="1:5" ht="15" customHeight="1" x14ac:dyDescent="0.2">
      <c r="A24" s="89" t="s">
        <v>83</v>
      </c>
      <c r="B24" s="90">
        <v>8115</v>
      </c>
      <c r="C24" s="91">
        <f>[1]příjmy!$P$119</f>
        <v>253299.98</v>
      </c>
      <c r="D24" s="363">
        <v>0</v>
      </c>
      <c r="E24" s="97">
        <f>SUM(C24:D24)</f>
        <v>253299.98</v>
      </c>
    </row>
    <row r="25" spans="1:5" ht="15" customHeight="1" x14ac:dyDescent="0.2">
      <c r="A25" s="89" t="s">
        <v>84</v>
      </c>
      <c r="B25" s="90" t="s">
        <v>82</v>
      </c>
      <c r="C25" s="91">
        <f>[1]příjmy!$Q$119</f>
        <v>505954.93399999995</v>
      </c>
      <c r="D25" s="363">
        <v>0</v>
      </c>
      <c r="E25" s="97">
        <f t="shared" si="0"/>
        <v>505954.93399999995</v>
      </c>
    </row>
    <row r="26" spans="1:5" ht="15" customHeight="1" x14ac:dyDescent="0.2">
      <c r="A26" s="89" t="s">
        <v>85</v>
      </c>
      <c r="B26" s="90">
        <v>8123</v>
      </c>
      <c r="C26" s="91">
        <f>[1]příjmy!$S$119</f>
        <v>231195.91</v>
      </c>
      <c r="D26" s="363">
        <f>[2]příjmy!$T$31</f>
        <v>0</v>
      </c>
      <c r="E26" s="97">
        <f>C26+D26</f>
        <v>231195.91</v>
      </c>
    </row>
    <row r="27" spans="1:5" ht="15" customHeight="1" thickBot="1" x14ac:dyDescent="0.25">
      <c r="A27" s="110" t="s">
        <v>86</v>
      </c>
      <c r="B27" s="111">
        <v>-8124</v>
      </c>
      <c r="C27" s="112">
        <f>[1]příjmy!$T$119</f>
        <v>-46875</v>
      </c>
      <c r="D27" s="365">
        <f>[2]příjmy!$O$16</f>
        <v>0</v>
      </c>
      <c r="E27" s="113">
        <f>C27+D27</f>
        <v>-46875</v>
      </c>
    </row>
    <row r="28" spans="1:5" ht="15" customHeight="1" thickBot="1" x14ac:dyDescent="0.25">
      <c r="A28" s="99" t="s">
        <v>87</v>
      </c>
      <c r="B28" s="100"/>
      <c r="C28" s="101">
        <f>C5+C9+C22</f>
        <v>6843005.5210000006</v>
      </c>
      <c r="D28" s="360">
        <f>D21+D22</f>
        <v>2861.8700299999996</v>
      </c>
      <c r="E28" s="102">
        <f t="shared" si="0"/>
        <v>6845867.3910300005</v>
      </c>
    </row>
    <row r="29" spans="1:5" ht="15" customHeight="1" x14ac:dyDescent="0.2">
      <c r="A29" s="119"/>
      <c r="B29" s="120"/>
      <c r="C29" s="117"/>
      <c r="D29" s="117"/>
      <c r="E29" s="118"/>
    </row>
    <row r="30" spans="1:5" ht="13.5" thickBot="1" x14ac:dyDescent="0.25">
      <c r="A30" s="367" t="s">
        <v>88</v>
      </c>
      <c r="B30" s="367"/>
      <c r="C30" s="103"/>
      <c r="D30" s="103"/>
      <c r="E30" s="104" t="s">
        <v>35</v>
      </c>
    </row>
    <row r="31" spans="1:5" ht="24.75" thickBot="1" x14ac:dyDescent="0.25">
      <c r="A31" s="82" t="s">
        <v>89</v>
      </c>
      <c r="B31" s="83" t="s">
        <v>4</v>
      </c>
      <c r="C31" s="83" t="s">
        <v>52</v>
      </c>
      <c r="D31" s="83" t="s">
        <v>113</v>
      </c>
      <c r="E31" s="84" t="s">
        <v>53</v>
      </c>
    </row>
    <row r="32" spans="1:5" ht="15" customHeight="1" x14ac:dyDescent="0.2">
      <c r="A32" s="105" t="s">
        <v>90</v>
      </c>
      <c r="B32" s="106" t="s">
        <v>91</v>
      </c>
      <c r="C32" s="93">
        <f>[1]výdaje!$B$119</f>
        <v>31605.08</v>
      </c>
      <c r="D32" s="93">
        <v>0</v>
      </c>
      <c r="E32" s="107">
        <f>C32+D32</f>
        <v>31605.08</v>
      </c>
    </row>
    <row r="33" spans="1:5" ht="15" customHeight="1" x14ac:dyDescent="0.2">
      <c r="A33" s="108" t="s">
        <v>92</v>
      </c>
      <c r="B33" s="90" t="s">
        <v>91</v>
      </c>
      <c r="C33" s="91">
        <f>[1]výdaje!$C$119</f>
        <v>211626.27000000002</v>
      </c>
      <c r="D33" s="93">
        <v>0</v>
      </c>
      <c r="E33" s="107">
        <f t="shared" ref="E33:E49" si="1">C33+D33</f>
        <v>211626.27000000002</v>
      </c>
    </row>
    <row r="34" spans="1:5" ht="15" customHeight="1" x14ac:dyDescent="0.2">
      <c r="A34" s="108" t="s">
        <v>93</v>
      </c>
      <c r="B34" s="90" t="s">
        <v>91</v>
      </c>
      <c r="C34" s="91">
        <f>[1]výdaje!$D$119</f>
        <v>835393</v>
      </c>
      <c r="D34" s="93">
        <v>0</v>
      </c>
      <c r="E34" s="107">
        <f t="shared" si="1"/>
        <v>835393</v>
      </c>
    </row>
    <row r="35" spans="1:5" ht="15" customHeight="1" x14ac:dyDescent="0.2">
      <c r="A35" s="108" t="s">
        <v>94</v>
      </c>
      <c r="B35" s="90" t="s">
        <v>91</v>
      </c>
      <c r="C35" s="91">
        <f>[1]výdaje!$E$119</f>
        <v>682240.15899999999</v>
      </c>
      <c r="D35" s="93">
        <v>0</v>
      </c>
      <c r="E35" s="107">
        <f t="shared" si="1"/>
        <v>682240.15899999999</v>
      </c>
    </row>
    <row r="36" spans="1:5" ht="15" customHeight="1" x14ac:dyDescent="0.2">
      <c r="A36" s="108" t="s">
        <v>95</v>
      </c>
      <c r="B36" s="90" t="s">
        <v>91</v>
      </c>
      <c r="C36" s="91">
        <f>[1]výdaje!$F$119</f>
        <v>141400</v>
      </c>
      <c r="D36" s="93">
        <v>0</v>
      </c>
      <c r="E36" s="107">
        <f>C36+D36</f>
        <v>141400</v>
      </c>
    </row>
    <row r="37" spans="1:5" ht="15" customHeight="1" x14ac:dyDescent="0.2">
      <c r="A37" s="108" t="s">
        <v>96</v>
      </c>
      <c r="B37" s="90" t="s">
        <v>91</v>
      </c>
      <c r="C37" s="91">
        <f>[1]výdaje!$G$119</f>
        <v>3399378.8379899999</v>
      </c>
      <c r="D37" s="93">
        <v>0</v>
      </c>
      <c r="E37" s="107">
        <f t="shared" si="1"/>
        <v>3399378.8379899999</v>
      </c>
    </row>
    <row r="38" spans="1:5" ht="15" customHeight="1" x14ac:dyDescent="0.2">
      <c r="A38" s="108" t="s">
        <v>97</v>
      </c>
      <c r="B38" s="90" t="s">
        <v>91</v>
      </c>
      <c r="C38" s="91">
        <f>[1]výdaje!$H$119</f>
        <v>114540.90847999998</v>
      </c>
      <c r="D38" s="93">
        <f>[2]výdaje!$G$16</f>
        <v>0</v>
      </c>
      <c r="E38" s="107">
        <f t="shared" si="1"/>
        <v>114540.90847999998</v>
      </c>
    </row>
    <row r="39" spans="1:5" ht="15" customHeight="1" x14ac:dyDescent="0.2">
      <c r="A39" s="108" t="s">
        <v>98</v>
      </c>
      <c r="B39" s="90" t="s">
        <v>99</v>
      </c>
      <c r="C39" s="91">
        <f>[1]výdaje!$I$119</f>
        <v>294011.25699999998</v>
      </c>
      <c r="D39" s="93">
        <v>0</v>
      </c>
      <c r="E39" s="107">
        <f t="shared" si="1"/>
        <v>294011.25699999998</v>
      </c>
    </row>
    <row r="40" spans="1:5" ht="15" customHeight="1" x14ac:dyDescent="0.2">
      <c r="A40" s="108" t="s">
        <v>100</v>
      </c>
      <c r="B40" s="90" t="s">
        <v>99</v>
      </c>
      <c r="C40" s="91">
        <f>[3]výdaje!$J$390</f>
        <v>0</v>
      </c>
      <c r="D40" s="93">
        <f>[2]výdaje!$I$16</f>
        <v>0</v>
      </c>
      <c r="E40" s="107">
        <f t="shared" si="1"/>
        <v>0</v>
      </c>
    </row>
    <row r="41" spans="1:5" ht="15" customHeight="1" x14ac:dyDescent="0.2">
      <c r="A41" s="108" t="s">
        <v>101</v>
      </c>
      <c r="B41" s="90" t="s">
        <v>102</v>
      </c>
      <c r="C41" s="91">
        <f>[1]výdaje!$K$119</f>
        <v>768895.67348</v>
      </c>
      <c r="D41" s="359">
        <v>2861.87003</v>
      </c>
      <c r="E41" s="107">
        <f t="shared" si="1"/>
        <v>771757.54350999999</v>
      </c>
    </row>
    <row r="42" spans="1:5" ht="15" customHeight="1" x14ac:dyDescent="0.2">
      <c r="A42" s="108" t="s">
        <v>103</v>
      </c>
      <c r="B42" s="90" t="s">
        <v>102</v>
      </c>
      <c r="C42" s="91">
        <f>[1]výdaje!$L$119</f>
        <v>277790.91000000003</v>
      </c>
      <c r="D42" s="93">
        <v>0</v>
      </c>
      <c r="E42" s="107">
        <f t="shared" si="1"/>
        <v>277790.91000000003</v>
      </c>
    </row>
    <row r="43" spans="1:5" ht="15" customHeight="1" x14ac:dyDescent="0.2">
      <c r="A43" s="108" t="s">
        <v>104</v>
      </c>
      <c r="B43" s="90" t="s">
        <v>91</v>
      </c>
      <c r="C43" s="91">
        <f>[1]výdaje!$M$119</f>
        <v>5445.5886300000002</v>
      </c>
      <c r="D43" s="93">
        <f>[2]výdaje!$L$16</f>
        <v>0</v>
      </c>
      <c r="E43" s="107">
        <f t="shared" si="1"/>
        <v>5445.5886300000002</v>
      </c>
    </row>
    <row r="44" spans="1:5" ht="15" customHeight="1" x14ac:dyDescent="0.2">
      <c r="A44" s="108" t="s">
        <v>105</v>
      </c>
      <c r="B44" s="90" t="s">
        <v>102</v>
      </c>
      <c r="C44" s="91">
        <f>[1]výdaje!$N$119</f>
        <v>3</v>
      </c>
      <c r="D44" s="93">
        <v>0</v>
      </c>
      <c r="E44" s="107">
        <f t="shared" si="1"/>
        <v>3</v>
      </c>
    </row>
    <row r="45" spans="1:5" ht="15" customHeight="1" x14ac:dyDescent="0.2">
      <c r="A45" s="108" t="s">
        <v>106</v>
      </c>
      <c r="B45" s="90" t="s">
        <v>102</v>
      </c>
      <c r="C45" s="91">
        <f>[1]výdaje!$O$119</f>
        <v>68585.667520000003</v>
      </c>
      <c r="D45" s="93">
        <f>[2]výdaje!$N$16</f>
        <v>0</v>
      </c>
      <c r="E45" s="107">
        <f t="shared" si="1"/>
        <v>68585.667520000003</v>
      </c>
    </row>
    <row r="46" spans="1:5" ht="15" customHeight="1" x14ac:dyDescent="0.2">
      <c r="A46" s="108" t="s">
        <v>107</v>
      </c>
      <c r="B46" s="90" t="s">
        <v>102</v>
      </c>
      <c r="C46" s="91">
        <f>[1]výdaje!$P$119</f>
        <v>3</v>
      </c>
      <c r="D46" s="93">
        <f>[2]výdaje!$O$16</f>
        <v>0</v>
      </c>
      <c r="E46" s="107">
        <f t="shared" si="1"/>
        <v>3</v>
      </c>
    </row>
    <row r="47" spans="1:5" ht="15" customHeight="1" x14ac:dyDescent="0.2">
      <c r="A47" s="108" t="s">
        <v>108</v>
      </c>
      <c r="B47" s="90" t="s">
        <v>102</v>
      </c>
      <c r="C47" s="91">
        <f>[1]výdaje!$Q$119</f>
        <v>3</v>
      </c>
      <c r="D47" s="93">
        <f>[2]výdaje!$P$16</f>
        <v>0</v>
      </c>
      <c r="E47" s="107">
        <f t="shared" si="1"/>
        <v>3</v>
      </c>
    </row>
    <row r="48" spans="1:5" ht="15" customHeight="1" x14ac:dyDescent="0.2">
      <c r="A48" s="108" t="s">
        <v>109</v>
      </c>
      <c r="B48" s="90" t="s">
        <v>102</v>
      </c>
      <c r="C48" s="91">
        <f>[1]výdaje!$R$119</f>
        <v>12042.17</v>
      </c>
      <c r="D48" s="93">
        <f>[2]výdaje!$Q$16</f>
        <v>0</v>
      </c>
      <c r="E48" s="107">
        <f t="shared" si="1"/>
        <v>12042.17</v>
      </c>
    </row>
    <row r="49" spans="1:5" ht="15" customHeight="1" thickBot="1" x14ac:dyDescent="0.25">
      <c r="A49" s="114" t="s">
        <v>110</v>
      </c>
      <c r="B49" s="111" t="s">
        <v>102</v>
      </c>
      <c r="C49" s="112">
        <f>[1]výdaje!$S$119</f>
        <v>41</v>
      </c>
      <c r="D49" s="115">
        <f>[2]výdaje!$R$16</f>
        <v>0</v>
      </c>
      <c r="E49" s="116">
        <f t="shared" si="1"/>
        <v>41</v>
      </c>
    </row>
    <row r="50" spans="1:5" ht="15" customHeight="1" thickBot="1" x14ac:dyDescent="0.25">
      <c r="A50" s="109" t="s">
        <v>111</v>
      </c>
      <c r="B50" s="100"/>
      <c r="C50" s="101">
        <f>SUM(C32:C49)</f>
        <v>6843005.5221000006</v>
      </c>
      <c r="D50" s="360">
        <f>SUM(D32:D49)</f>
        <v>2861.87003</v>
      </c>
      <c r="E50" s="102">
        <f>SUM(E32:E49)</f>
        <v>6845867.3921300005</v>
      </c>
    </row>
  </sheetData>
  <mergeCells count="2">
    <mergeCell ref="A3:B3"/>
    <mergeCell ref="A30:B30"/>
  </mergeCells>
  <pageMargins left="0.78740157480314965" right="0.78740157480314965" top="0.59055118110236227" bottom="0.59055118110236227" header="0.51181102362204722" footer="0.51181102362204722"/>
  <pageSetup paperSize="9" orientation="portrait" r:id="rId1"/>
  <headerFooter alignWithMargins="0">
    <oddHeader>&amp;C&amp;"Times New Roman,Tučné"&amp;11Vliv úprav na celkovou bilanci rozpočtu kraje 2013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I36"/>
  <sheetViews>
    <sheetView workbookViewId="0">
      <selection activeCell="L38" sqref="L38"/>
    </sheetView>
  </sheetViews>
  <sheetFormatPr defaultRowHeight="15" x14ac:dyDescent="0.25"/>
  <cols>
    <col min="1" max="1" width="4.7109375" style="32" customWidth="1"/>
    <col min="2" max="2" width="9.5703125" style="32" bestFit="1" customWidth="1"/>
    <col min="3" max="3" width="5.140625" style="32" customWidth="1"/>
    <col min="4" max="4" width="5.5703125" style="32" customWidth="1"/>
    <col min="5" max="5" width="7.85546875" style="32" bestFit="1" customWidth="1"/>
    <col min="6" max="6" width="35.42578125" style="10" customWidth="1"/>
    <col min="7" max="7" width="7.140625" customWidth="1"/>
    <col min="8" max="8" width="10" bestFit="1" customWidth="1"/>
    <col min="9" max="9" width="10.85546875" customWidth="1"/>
  </cols>
  <sheetData>
    <row r="1" spans="1:9" s="14" customFormat="1" ht="12.75" x14ac:dyDescent="0.2">
      <c r="A1" s="11"/>
      <c r="B1" s="30"/>
      <c r="C1" s="11"/>
      <c r="D1" s="30"/>
      <c r="E1" s="30"/>
      <c r="F1" s="74"/>
      <c r="G1" s="13"/>
      <c r="I1" s="15" t="s">
        <v>30</v>
      </c>
    </row>
    <row r="2" spans="1:9" s="16" customFormat="1" ht="18" x14ac:dyDescent="0.25">
      <c r="A2" s="368" t="s">
        <v>31</v>
      </c>
      <c r="B2" s="368"/>
      <c r="C2" s="368"/>
      <c r="D2" s="368"/>
      <c r="E2" s="368"/>
      <c r="F2" s="368"/>
      <c r="G2" s="368"/>
      <c r="H2" s="368"/>
      <c r="I2" s="368"/>
    </row>
    <row r="3" spans="1:9" s="16" customFormat="1" ht="12.75" x14ac:dyDescent="0.2">
      <c r="A3" s="17"/>
      <c r="B3" s="31"/>
      <c r="C3" s="17"/>
      <c r="D3" s="31"/>
      <c r="E3" s="31"/>
      <c r="F3" s="75"/>
      <c r="G3" s="18"/>
    </row>
    <row r="4" spans="1:9" s="16" customFormat="1" ht="15.75" x14ac:dyDescent="0.25">
      <c r="A4" s="369" t="s">
        <v>32</v>
      </c>
      <c r="B4" s="369"/>
      <c r="C4" s="369"/>
      <c r="D4" s="369"/>
      <c r="E4" s="369"/>
      <c r="F4" s="369"/>
      <c r="G4" s="369"/>
      <c r="H4" s="369"/>
      <c r="I4" s="369"/>
    </row>
    <row r="5" spans="1:9" s="16" customFormat="1" ht="12.75" x14ac:dyDescent="0.2">
      <c r="A5" s="17"/>
      <c r="B5" s="31"/>
      <c r="C5" s="17"/>
      <c r="D5" s="31"/>
      <c r="E5" s="31"/>
      <c r="F5" s="75"/>
      <c r="G5" s="18"/>
    </row>
    <row r="6" spans="1:9" s="16" customFormat="1" ht="12.75" x14ac:dyDescent="0.2">
      <c r="A6" s="370" t="s">
        <v>29</v>
      </c>
      <c r="B6" s="370"/>
      <c r="C6" s="370"/>
      <c r="D6" s="370"/>
      <c r="E6" s="370"/>
      <c r="F6" s="370"/>
      <c r="G6" s="370"/>
      <c r="H6" s="370"/>
      <c r="I6" s="370"/>
    </row>
    <row r="7" spans="1:9" s="8" customFormat="1" ht="12" thickBot="1" x14ac:dyDescent="0.25">
      <c r="A7" s="6"/>
      <c r="B7" s="20"/>
      <c r="C7" s="19"/>
      <c r="D7" s="20"/>
      <c r="E7" s="20"/>
      <c r="F7" s="76"/>
      <c r="G7" s="21"/>
      <c r="H7" s="22"/>
      <c r="I7" s="7" t="s">
        <v>125</v>
      </c>
    </row>
    <row r="8" spans="1:9" s="6" customFormat="1" ht="23.25" thickBot="1" x14ac:dyDescent="0.3">
      <c r="A8" s="23" t="s">
        <v>0</v>
      </c>
      <c r="B8" s="24" t="s">
        <v>2</v>
      </c>
      <c r="C8" s="25" t="s">
        <v>3</v>
      </c>
      <c r="D8" s="24" t="s">
        <v>4</v>
      </c>
      <c r="E8" s="24" t="s">
        <v>5</v>
      </c>
      <c r="F8" s="77" t="s">
        <v>6</v>
      </c>
      <c r="G8" s="26" t="s">
        <v>10</v>
      </c>
      <c r="H8" s="26" t="s">
        <v>9</v>
      </c>
      <c r="I8" s="27" t="s">
        <v>46</v>
      </c>
    </row>
    <row r="9" spans="1:9" s="6" customFormat="1" ht="12" thickBot="1" x14ac:dyDescent="0.3">
      <c r="A9" s="2" t="s">
        <v>7</v>
      </c>
      <c r="B9" s="3" t="s">
        <v>7</v>
      </c>
      <c r="C9" s="28" t="s">
        <v>7</v>
      </c>
      <c r="D9" s="3" t="s">
        <v>7</v>
      </c>
      <c r="E9" s="3" t="s">
        <v>7</v>
      </c>
      <c r="F9" s="78" t="s">
        <v>8</v>
      </c>
      <c r="G9" s="29">
        <f>SUM(G10+G12+G14+G16+G18+G21+G24+G27+G30+G32+G34)</f>
        <v>0</v>
      </c>
      <c r="H9" s="4">
        <f>SUM(H10+H12+H14+H16+H18+H21+H24+H27+H30+H32+H34)</f>
        <v>2861870.03</v>
      </c>
      <c r="I9" s="5">
        <f>SUM(G9+H9)</f>
        <v>2861870.03</v>
      </c>
    </row>
    <row r="10" spans="1:9" s="151" customFormat="1" ht="22.5" x14ac:dyDescent="0.25">
      <c r="A10" s="167">
        <v>2302</v>
      </c>
      <c r="B10" s="168">
        <v>256010000</v>
      </c>
      <c r="C10" s="168" t="s">
        <v>7</v>
      </c>
      <c r="D10" s="168" t="s">
        <v>7</v>
      </c>
      <c r="E10" s="168" t="s">
        <v>7</v>
      </c>
      <c r="F10" s="169" t="s">
        <v>17</v>
      </c>
      <c r="G10" s="170">
        <f>SUM(G11)</f>
        <v>0</v>
      </c>
      <c r="H10" s="171">
        <f>SUM(H11)</f>
        <v>153999.57</v>
      </c>
      <c r="I10" s="172">
        <f>SUM(G10+H10)</f>
        <v>153999.57</v>
      </c>
    </row>
    <row r="11" spans="1:9" ht="15.75" thickBot="1" x14ac:dyDescent="0.3">
      <c r="A11" s="173">
        <v>2302</v>
      </c>
      <c r="B11" s="174">
        <v>256010000</v>
      </c>
      <c r="C11" s="174">
        <v>0</v>
      </c>
      <c r="D11" s="174">
        <v>4118</v>
      </c>
      <c r="E11" s="174">
        <v>60595001</v>
      </c>
      <c r="F11" s="175" t="s">
        <v>18</v>
      </c>
      <c r="G11" s="176">
        <v>0</v>
      </c>
      <c r="H11" s="177">
        <v>153999.57</v>
      </c>
      <c r="I11" s="178">
        <f>SUM(G11:H11)</f>
        <v>153999.57</v>
      </c>
    </row>
    <row r="12" spans="1:9" s="151" customFormat="1" x14ac:dyDescent="0.25">
      <c r="A12" s="167">
        <v>2306</v>
      </c>
      <c r="B12" s="168">
        <v>650320000</v>
      </c>
      <c r="C12" s="168" t="s">
        <v>7</v>
      </c>
      <c r="D12" s="168" t="s">
        <v>7</v>
      </c>
      <c r="E12" s="168" t="s">
        <v>7</v>
      </c>
      <c r="F12" s="169" t="s">
        <v>22</v>
      </c>
      <c r="G12" s="170">
        <f>SUM(G13)</f>
        <v>0</v>
      </c>
      <c r="H12" s="171">
        <f>SUM(H13)</f>
        <v>50994.05</v>
      </c>
      <c r="I12" s="172">
        <f>SUM(G12+H12)</f>
        <v>50994.05</v>
      </c>
    </row>
    <row r="13" spans="1:9" ht="15.75" thickBot="1" x14ac:dyDescent="0.3">
      <c r="A13" s="179">
        <v>2306</v>
      </c>
      <c r="B13" s="174">
        <v>650320000</v>
      </c>
      <c r="C13" s="174">
        <v>0</v>
      </c>
      <c r="D13" s="174">
        <v>4123</v>
      </c>
      <c r="E13" s="174">
        <v>38585005</v>
      </c>
      <c r="F13" s="175" t="s">
        <v>20</v>
      </c>
      <c r="G13" s="176">
        <v>0</v>
      </c>
      <c r="H13" s="180">
        <v>50994.05</v>
      </c>
      <c r="I13" s="178">
        <f>SUM(G13:H13)</f>
        <v>50994.05</v>
      </c>
    </row>
    <row r="14" spans="1:9" s="151" customFormat="1" x14ac:dyDescent="0.25">
      <c r="A14" s="167">
        <v>2306</v>
      </c>
      <c r="B14" s="168">
        <v>650430000</v>
      </c>
      <c r="C14" s="168" t="s">
        <v>7</v>
      </c>
      <c r="D14" s="168" t="s">
        <v>7</v>
      </c>
      <c r="E14" s="168" t="s">
        <v>7</v>
      </c>
      <c r="F14" s="169" t="s">
        <v>19</v>
      </c>
      <c r="G14" s="170">
        <f>SUM(G15)</f>
        <v>0</v>
      </c>
      <c r="H14" s="171">
        <f>SUM(H15)</f>
        <v>50994.05</v>
      </c>
      <c r="I14" s="172">
        <f>SUM(G14+H14)</f>
        <v>50994.05</v>
      </c>
    </row>
    <row r="15" spans="1:9" ht="15.75" thickBot="1" x14ac:dyDescent="0.3">
      <c r="A15" s="181">
        <v>2306</v>
      </c>
      <c r="B15" s="182">
        <v>650430000</v>
      </c>
      <c r="C15" s="182">
        <v>0</v>
      </c>
      <c r="D15" s="182">
        <v>4123</v>
      </c>
      <c r="E15" s="182">
        <v>38585005</v>
      </c>
      <c r="F15" s="175" t="s">
        <v>20</v>
      </c>
      <c r="G15" s="176">
        <v>0</v>
      </c>
      <c r="H15" s="177">
        <v>50994.05</v>
      </c>
      <c r="I15" s="178">
        <f>SUM(G15:H15)</f>
        <v>50994.05</v>
      </c>
    </row>
    <row r="16" spans="1:9" s="151" customFormat="1" x14ac:dyDescent="0.25">
      <c r="A16" s="194">
        <v>2306</v>
      </c>
      <c r="B16" s="163">
        <v>650480000</v>
      </c>
      <c r="C16" s="163" t="s">
        <v>7</v>
      </c>
      <c r="D16" s="163" t="s">
        <v>7</v>
      </c>
      <c r="E16" s="163" t="s">
        <v>7</v>
      </c>
      <c r="F16" s="164" t="s">
        <v>21</v>
      </c>
      <c r="G16" s="165">
        <f>SUM(G17)</f>
        <v>0</v>
      </c>
      <c r="H16" s="166">
        <f>SUM(H17)</f>
        <v>46443.15</v>
      </c>
      <c r="I16" s="195">
        <f>SUM(G16+H16)</f>
        <v>46443.15</v>
      </c>
    </row>
    <row r="17" spans="1:9" ht="15.75" thickBot="1" x14ac:dyDescent="0.3">
      <c r="A17" s="196">
        <v>2306</v>
      </c>
      <c r="B17" s="197">
        <v>650480000</v>
      </c>
      <c r="C17" s="197">
        <v>0</v>
      </c>
      <c r="D17" s="197">
        <v>4123</v>
      </c>
      <c r="E17" s="197">
        <v>38585005</v>
      </c>
      <c r="F17" s="198" t="s">
        <v>20</v>
      </c>
      <c r="G17" s="209">
        <v>0</v>
      </c>
      <c r="H17" s="200">
        <v>46443.15</v>
      </c>
      <c r="I17" s="201">
        <f>SUM(G17:H17)</f>
        <v>46443.15</v>
      </c>
    </row>
    <row r="18" spans="1:9" s="151" customFormat="1" ht="33.75" x14ac:dyDescent="0.25">
      <c r="A18" s="167">
        <v>2308</v>
      </c>
      <c r="B18" s="168">
        <v>830080000</v>
      </c>
      <c r="C18" s="168" t="s">
        <v>7</v>
      </c>
      <c r="D18" s="168" t="s">
        <v>7</v>
      </c>
      <c r="E18" s="168" t="s">
        <v>7</v>
      </c>
      <c r="F18" s="346" t="s">
        <v>25</v>
      </c>
      <c r="G18" s="170">
        <f>SUM(G19:G20)</f>
        <v>0</v>
      </c>
      <c r="H18" s="171">
        <f>SUM(H19:H20)</f>
        <v>188614.61</v>
      </c>
      <c r="I18" s="172">
        <f>SUM(G18+H18)</f>
        <v>188614.61</v>
      </c>
    </row>
    <row r="19" spans="1:9" x14ac:dyDescent="0.25">
      <c r="A19" s="341">
        <v>2308</v>
      </c>
      <c r="B19" s="157">
        <v>830080000</v>
      </c>
      <c r="C19" s="157">
        <v>6402</v>
      </c>
      <c r="D19" s="157">
        <v>2229</v>
      </c>
      <c r="E19" s="157">
        <v>0</v>
      </c>
      <c r="F19" s="342" t="s">
        <v>26</v>
      </c>
      <c r="G19" s="343">
        <v>0</v>
      </c>
      <c r="H19" s="158">
        <v>31864</v>
      </c>
      <c r="I19" s="344">
        <f>SUM(G19:H19)</f>
        <v>31864</v>
      </c>
    </row>
    <row r="20" spans="1:9" ht="15.75" thickBot="1" x14ac:dyDescent="0.3">
      <c r="A20" s="347">
        <v>2308</v>
      </c>
      <c r="B20" s="348">
        <v>830080000</v>
      </c>
      <c r="C20" s="348">
        <v>6402</v>
      </c>
      <c r="D20" s="348">
        <v>2229</v>
      </c>
      <c r="E20" s="348">
        <v>0</v>
      </c>
      <c r="F20" s="349" t="s">
        <v>26</v>
      </c>
      <c r="G20" s="350">
        <v>0</v>
      </c>
      <c r="H20" s="351">
        <v>156750.60999999999</v>
      </c>
      <c r="I20" s="352">
        <f>SUM(G20:H20)</f>
        <v>156750.60999999999</v>
      </c>
    </row>
    <row r="21" spans="1:9" s="151" customFormat="1" x14ac:dyDescent="0.25">
      <c r="A21" s="202">
        <v>2311</v>
      </c>
      <c r="B21" s="183">
        <v>1150010000</v>
      </c>
      <c r="C21" s="183" t="s">
        <v>7</v>
      </c>
      <c r="D21" s="183" t="s">
        <v>7</v>
      </c>
      <c r="E21" s="183" t="s">
        <v>7</v>
      </c>
      <c r="F21" s="345" t="s">
        <v>28</v>
      </c>
      <c r="G21" s="185">
        <f>SUM(G22:G23)</f>
        <v>0</v>
      </c>
      <c r="H21" s="186">
        <f>SUM(H22:H23)</f>
        <v>233011.81999999998</v>
      </c>
      <c r="I21" s="203">
        <f>G21+H21</f>
        <v>233011.81999999998</v>
      </c>
    </row>
    <row r="22" spans="1:9" x14ac:dyDescent="0.25">
      <c r="A22" s="187">
        <v>2311</v>
      </c>
      <c r="B22" s="153">
        <v>1150010000</v>
      </c>
      <c r="C22" s="153">
        <v>0</v>
      </c>
      <c r="D22" s="153">
        <v>4152</v>
      </c>
      <c r="E22" s="153">
        <v>41500000</v>
      </c>
      <c r="F22" s="154" t="s">
        <v>11</v>
      </c>
      <c r="G22" s="159">
        <v>0</v>
      </c>
      <c r="H22" s="156">
        <v>219749.61</v>
      </c>
      <c r="I22" s="188">
        <f>SUM(G22:H22)</f>
        <v>219749.61</v>
      </c>
    </row>
    <row r="23" spans="1:9" ht="15.75" thickBot="1" x14ac:dyDescent="0.3">
      <c r="A23" s="196">
        <v>2311</v>
      </c>
      <c r="B23" s="197">
        <v>1150010000</v>
      </c>
      <c r="C23" s="197">
        <v>0</v>
      </c>
      <c r="D23" s="197">
        <v>4116</v>
      </c>
      <c r="E23" s="197">
        <v>41117007</v>
      </c>
      <c r="F23" s="198" t="s">
        <v>12</v>
      </c>
      <c r="G23" s="199">
        <v>0</v>
      </c>
      <c r="H23" s="200">
        <v>13262.21</v>
      </c>
      <c r="I23" s="201">
        <f>SUM(G23:H23)</f>
        <v>13262.21</v>
      </c>
    </row>
    <row r="24" spans="1:9" s="151" customFormat="1" ht="22.5" x14ac:dyDescent="0.25">
      <c r="A24" s="167">
        <v>2302</v>
      </c>
      <c r="B24" s="168">
        <v>1750450000</v>
      </c>
      <c r="C24" s="168" t="s">
        <v>7</v>
      </c>
      <c r="D24" s="168" t="s">
        <v>7</v>
      </c>
      <c r="E24" s="168" t="s">
        <v>7</v>
      </c>
      <c r="F24" s="169" t="s">
        <v>23</v>
      </c>
      <c r="G24" s="170">
        <f>SUM(G25:G26)</f>
        <v>0</v>
      </c>
      <c r="H24" s="171">
        <f>SUM(H25:H26)</f>
        <v>1552351</v>
      </c>
      <c r="I24" s="172">
        <f>SUM(G24+H24)</f>
        <v>1552351</v>
      </c>
    </row>
    <row r="25" spans="1:9" x14ac:dyDescent="0.25">
      <c r="A25" s="187">
        <v>2302</v>
      </c>
      <c r="B25" s="153">
        <v>1750450000</v>
      </c>
      <c r="C25" s="153">
        <v>0</v>
      </c>
      <c r="D25" s="153">
        <v>4216</v>
      </c>
      <c r="E25" s="153">
        <v>36517871</v>
      </c>
      <c r="F25" s="154" t="s">
        <v>24</v>
      </c>
      <c r="G25" s="155">
        <v>0</v>
      </c>
      <c r="H25" s="156">
        <v>1288853</v>
      </c>
      <c r="I25" s="188">
        <f t="shared" ref="I25:I26" si="0">SUM(G25:H25)</f>
        <v>1288853</v>
      </c>
    </row>
    <row r="26" spans="1:9" ht="15.75" thickBot="1" x14ac:dyDescent="0.3">
      <c r="A26" s="179">
        <v>2302</v>
      </c>
      <c r="B26" s="174">
        <v>1750450000</v>
      </c>
      <c r="C26" s="174">
        <v>0</v>
      </c>
      <c r="D26" s="174">
        <v>4116</v>
      </c>
      <c r="E26" s="174">
        <v>36517003</v>
      </c>
      <c r="F26" s="175" t="s">
        <v>12</v>
      </c>
      <c r="G26" s="176">
        <v>0</v>
      </c>
      <c r="H26" s="180">
        <v>263498</v>
      </c>
      <c r="I26" s="178">
        <f t="shared" si="0"/>
        <v>263498</v>
      </c>
    </row>
    <row r="27" spans="1:9" s="151" customFormat="1" ht="23.25" x14ac:dyDescent="0.25">
      <c r="A27" s="202">
        <v>2302</v>
      </c>
      <c r="B27" s="183">
        <v>1739000000</v>
      </c>
      <c r="C27" s="183" t="s">
        <v>7</v>
      </c>
      <c r="D27" s="183" t="s">
        <v>7</v>
      </c>
      <c r="E27" s="183" t="s">
        <v>7</v>
      </c>
      <c r="F27" s="184" t="s">
        <v>13</v>
      </c>
      <c r="G27" s="185">
        <f>SUM(G28:G29)</f>
        <v>0</v>
      </c>
      <c r="H27" s="186">
        <f>SUM(H28:H29)</f>
        <v>430254.2</v>
      </c>
      <c r="I27" s="203">
        <f>SUM(G27+H27)</f>
        <v>430254.2</v>
      </c>
    </row>
    <row r="28" spans="1:9" ht="23.25" x14ac:dyDescent="0.25">
      <c r="A28" s="204">
        <v>2302</v>
      </c>
      <c r="B28" s="152">
        <v>1739000000</v>
      </c>
      <c r="C28" s="152">
        <v>6402</v>
      </c>
      <c r="D28" s="152">
        <v>2227</v>
      </c>
      <c r="E28" s="152">
        <v>0</v>
      </c>
      <c r="F28" s="160" t="s">
        <v>14</v>
      </c>
      <c r="G28" s="155">
        <v>0</v>
      </c>
      <c r="H28" s="161">
        <v>304256.53000000003</v>
      </c>
      <c r="I28" s="205">
        <f>SUM(G28:H28)</f>
        <v>304256.53000000003</v>
      </c>
    </row>
    <row r="29" spans="1:9" ht="24" thickBot="1" x14ac:dyDescent="0.3">
      <c r="A29" s="206">
        <v>2302</v>
      </c>
      <c r="B29" s="207">
        <v>1739000000</v>
      </c>
      <c r="C29" s="207">
        <v>6402</v>
      </c>
      <c r="D29" s="207">
        <v>2227</v>
      </c>
      <c r="E29" s="207">
        <v>0</v>
      </c>
      <c r="F29" s="208" t="s">
        <v>14</v>
      </c>
      <c r="G29" s="209">
        <v>0</v>
      </c>
      <c r="H29" s="210">
        <v>125997.67</v>
      </c>
      <c r="I29" s="211">
        <f>SUM(G29:H29)</f>
        <v>125997.67</v>
      </c>
    </row>
    <row r="30" spans="1:9" s="151" customFormat="1" ht="22.5" x14ac:dyDescent="0.25">
      <c r="A30" s="167">
        <v>2302</v>
      </c>
      <c r="B30" s="168">
        <v>1760030000</v>
      </c>
      <c r="C30" s="168" t="s">
        <v>7</v>
      </c>
      <c r="D30" s="168" t="s">
        <v>7</v>
      </c>
      <c r="E30" s="168" t="s">
        <v>7</v>
      </c>
      <c r="F30" s="169" t="s">
        <v>15</v>
      </c>
      <c r="G30" s="170">
        <f>SUM(G31)</f>
        <v>0</v>
      </c>
      <c r="H30" s="171">
        <f>SUM(H31)</f>
        <v>185.86</v>
      </c>
      <c r="I30" s="172">
        <f>SUM(G30+H30)</f>
        <v>185.86</v>
      </c>
    </row>
    <row r="31" spans="1:9" ht="23.25" thickBot="1" x14ac:dyDescent="0.3">
      <c r="A31" s="189">
        <v>2302</v>
      </c>
      <c r="B31" s="190">
        <v>1760030000</v>
      </c>
      <c r="C31" s="190">
        <v>6402</v>
      </c>
      <c r="D31" s="190">
        <v>2227</v>
      </c>
      <c r="E31" s="190">
        <v>0</v>
      </c>
      <c r="F31" s="191" t="s">
        <v>14</v>
      </c>
      <c r="G31" s="176">
        <v>0</v>
      </c>
      <c r="H31" s="192">
        <v>185.86</v>
      </c>
      <c r="I31" s="193">
        <f>SUM(G31:H31)</f>
        <v>185.86</v>
      </c>
    </row>
    <row r="32" spans="1:9" s="151" customFormat="1" ht="22.5" x14ac:dyDescent="0.25">
      <c r="A32" s="194">
        <v>2302</v>
      </c>
      <c r="B32" s="163">
        <v>1760040000</v>
      </c>
      <c r="C32" s="163" t="s">
        <v>7</v>
      </c>
      <c r="D32" s="163" t="s">
        <v>7</v>
      </c>
      <c r="E32" s="163" t="s">
        <v>7</v>
      </c>
      <c r="F32" s="164" t="s">
        <v>16</v>
      </c>
      <c r="G32" s="165">
        <f>SUM(G33)</f>
        <v>0</v>
      </c>
      <c r="H32" s="166">
        <f>SUM(H33)</f>
        <v>116246.94</v>
      </c>
      <c r="I32" s="195">
        <f>SUM(G32+H32)</f>
        <v>116246.94</v>
      </c>
    </row>
    <row r="33" spans="1:9" ht="23.25" thickBot="1" x14ac:dyDescent="0.3">
      <c r="A33" s="206">
        <v>2302</v>
      </c>
      <c r="B33" s="207">
        <v>1760040000</v>
      </c>
      <c r="C33" s="207">
        <v>6402</v>
      </c>
      <c r="D33" s="207">
        <v>2227</v>
      </c>
      <c r="E33" s="207">
        <v>0</v>
      </c>
      <c r="F33" s="212" t="s">
        <v>14</v>
      </c>
      <c r="G33" s="209">
        <v>0</v>
      </c>
      <c r="H33" s="213">
        <v>116246.94</v>
      </c>
      <c r="I33" s="211">
        <f>SUM(G33:H33)</f>
        <v>116246.94</v>
      </c>
    </row>
    <row r="34" spans="1:9" s="216" customFormat="1" x14ac:dyDescent="0.25">
      <c r="A34" s="214">
        <v>2307</v>
      </c>
      <c r="B34" s="215" t="s">
        <v>27</v>
      </c>
      <c r="C34" s="168" t="s">
        <v>7</v>
      </c>
      <c r="D34" s="168" t="s">
        <v>7</v>
      </c>
      <c r="E34" s="168" t="s">
        <v>7</v>
      </c>
      <c r="F34" s="169" t="s">
        <v>49</v>
      </c>
      <c r="G34" s="170">
        <f>SUM(G35:G36)</f>
        <v>0</v>
      </c>
      <c r="H34" s="171">
        <f>SUM(H35:H36)</f>
        <v>38774.78</v>
      </c>
      <c r="I34" s="172">
        <f>SUM(G34+H34)</f>
        <v>38774.78</v>
      </c>
    </row>
    <row r="35" spans="1:9" x14ac:dyDescent="0.25">
      <c r="A35" s="187">
        <v>2307</v>
      </c>
      <c r="B35" s="162" t="s">
        <v>27</v>
      </c>
      <c r="C35" s="153">
        <v>0</v>
      </c>
      <c r="D35" s="153">
        <v>4216</v>
      </c>
      <c r="E35" s="153">
        <v>41117883</v>
      </c>
      <c r="F35" s="154" t="s">
        <v>24</v>
      </c>
      <c r="G35" s="155">
        <v>0</v>
      </c>
      <c r="H35" s="156">
        <v>33864.18</v>
      </c>
      <c r="I35" s="188">
        <f t="shared" ref="I35:I36" si="1">SUM(G35:H35)</f>
        <v>33864.18</v>
      </c>
    </row>
    <row r="36" spans="1:9" ht="15.75" thickBot="1" x14ac:dyDescent="0.3">
      <c r="A36" s="179"/>
      <c r="B36" s="174"/>
      <c r="C36" s="174">
        <v>0</v>
      </c>
      <c r="D36" s="174">
        <v>4116</v>
      </c>
      <c r="E36" s="174">
        <v>41117007</v>
      </c>
      <c r="F36" s="175" t="s">
        <v>12</v>
      </c>
      <c r="G36" s="176">
        <v>0</v>
      </c>
      <c r="H36" s="180">
        <v>4910.6000000000004</v>
      </c>
      <c r="I36" s="178">
        <f t="shared" si="1"/>
        <v>4910.6000000000004</v>
      </c>
    </row>
  </sheetData>
  <mergeCells count="3">
    <mergeCell ref="A2:I2"/>
    <mergeCell ref="A4:I4"/>
    <mergeCell ref="A6:I6"/>
  </mergeCells>
  <pageMargins left="0.19685039370078741" right="0.19685039370078741" top="0.31496062992125984" bottom="0.19685039370078741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M24"/>
  <sheetViews>
    <sheetView tabSelected="1" workbookViewId="0">
      <selection activeCell="L4" sqref="L4"/>
    </sheetView>
  </sheetViews>
  <sheetFormatPr defaultRowHeight="15" x14ac:dyDescent="0.25"/>
  <cols>
    <col min="1" max="1" width="3.140625" customWidth="1"/>
    <col min="2" max="2" width="8.7109375" bestFit="1" customWidth="1"/>
    <col min="3" max="3" width="4.42578125" bestFit="1" customWidth="1"/>
    <col min="4" max="4" width="4.42578125" customWidth="1"/>
    <col min="5" max="5" width="7.85546875" bestFit="1" customWidth="1"/>
    <col min="6" max="6" width="33.42578125" customWidth="1"/>
    <col min="7" max="7" width="6.85546875" bestFit="1" customWidth="1"/>
    <col min="8" max="8" width="9.5703125" bestFit="1" customWidth="1"/>
    <col min="9" max="9" width="9.7109375" customWidth="1"/>
    <col min="10" max="10" width="10.28515625" customWidth="1"/>
    <col min="11" max="11" width="9.5703125" bestFit="1" customWidth="1"/>
    <col min="12" max="12" width="11.5703125" bestFit="1" customWidth="1"/>
    <col min="249" max="249" width="3.140625" customWidth="1"/>
    <col min="250" max="250" width="5.28515625" bestFit="1" customWidth="1"/>
    <col min="251" max="251" width="4.42578125" bestFit="1" customWidth="1"/>
    <col min="252" max="253" width="4.42578125" customWidth="1"/>
    <col min="254" max="254" width="33" customWidth="1"/>
    <col min="255" max="255" width="8.7109375" bestFit="1" customWidth="1"/>
    <col min="256" max="256" width="9.28515625" bestFit="1" customWidth="1"/>
    <col min="257" max="257" width="11" customWidth="1"/>
    <col min="258" max="258" width="9.5703125" bestFit="1" customWidth="1"/>
    <col min="259" max="259" width="25" customWidth="1"/>
    <col min="260" max="261" width="8.5703125" bestFit="1" customWidth="1"/>
    <col min="266" max="266" width="9.5703125" bestFit="1" customWidth="1"/>
    <col min="505" max="505" width="3.140625" customWidth="1"/>
    <col min="506" max="506" width="5.28515625" bestFit="1" customWidth="1"/>
    <col min="507" max="507" width="4.42578125" bestFit="1" customWidth="1"/>
    <col min="508" max="509" width="4.42578125" customWidth="1"/>
    <col min="510" max="510" width="33" customWidth="1"/>
    <col min="511" max="511" width="8.7109375" bestFit="1" customWidth="1"/>
    <col min="512" max="512" width="9.28515625" bestFit="1" customWidth="1"/>
    <col min="513" max="513" width="11" customWidth="1"/>
    <col min="514" max="514" width="9.5703125" bestFit="1" customWidth="1"/>
    <col min="515" max="515" width="25" customWidth="1"/>
    <col min="516" max="517" width="8.5703125" bestFit="1" customWidth="1"/>
    <col min="522" max="522" width="9.5703125" bestFit="1" customWidth="1"/>
    <col min="761" max="761" width="3.140625" customWidth="1"/>
    <col min="762" max="762" width="5.28515625" bestFit="1" customWidth="1"/>
    <col min="763" max="763" width="4.42578125" bestFit="1" customWidth="1"/>
    <col min="764" max="765" width="4.42578125" customWidth="1"/>
    <col min="766" max="766" width="33" customWidth="1"/>
    <col min="767" max="767" width="8.7109375" bestFit="1" customWidth="1"/>
    <col min="768" max="768" width="9.28515625" bestFit="1" customWidth="1"/>
    <col min="769" max="769" width="11" customWidth="1"/>
    <col min="770" max="770" width="9.5703125" bestFit="1" customWidth="1"/>
    <col min="771" max="771" width="25" customWidth="1"/>
    <col min="772" max="773" width="8.5703125" bestFit="1" customWidth="1"/>
    <col min="778" max="778" width="9.5703125" bestFit="1" customWidth="1"/>
    <col min="1017" max="1017" width="3.140625" customWidth="1"/>
    <col min="1018" max="1018" width="5.28515625" bestFit="1" customWidth="1"/>
    <col min="1019" max="1019" width="4.42578125" bestFit="1" customWidth="1"/>
    <col min="1020" max="1021" width="4.42578125" customWidth="1"/>
    <col min="1022" max="1022" width="33" customWidth="1"/>
    <col min="1023" max="1023" width="8.7109375" bestFit="1" customWidth="1"/>
    <col min="1024" max="1024" width="9.28515625" bestFit="1" customWidth="1"/>
    <col min="1025" max="1025" width="11" customWidth="1"/>
    <col min="1026" max="1026" width="9.5703125" bestFit="1" customWidth="1"/>
    <col min="1027" max="1027" width="25" customWidth="1"/>
    <col min="1028" max="1029" width="8.5703125" bestFit="1" customWidth="1"/>
    <col min="1034" max="1034" width="9.5703125" bestFit="1" customWidth="1"/>
    <col min="1273" max="1273" width="3.140625" customWidth="1"/>
    <col min="1274" max="1274" width="5.28515625" bestFit="1" customWidth="1"/>
    <col min="1275" max="1275" width="4.42578125" bestFit="1" customWidth="1"/>
    <col min="1276" max="1277" width="4.42578125" customWidth="1"/>
    <col min="1278" max="1278" width="33" customWidth="1"/>
    <col min="1279" max="1279" width="8.7109375" bestFit="1" customWidth="1"/>
    <col min="1280" max="1280" width="9.28515625" bestFit="1" customWidth="1"/>
    <col min="1281" max="1281" width="11" customWidth="1"/>
    <col min="1282" max="1282" width="9.5703125" bestFit="1" customWidth="1"/>
    <col min="1283" max="1283" width="25" customWidth="1"/>
    <col min="1284" max="1285" width="8.5703125" bestFit="1" customWidth="1"/>
    <col min="1290" max="1290" width="9.5703125" bestFit="1" customWidth="1"/>
    <col min="1529" max="1529" width="3.140625" customWidth="1"/>
    <col min="1530" max="1530" width="5.28515625" bestFit="1" customWidth="1"/>
    <col min="1531" max="1531" width="4.42578125" bestFit="1" customWidth="1"/>
    <col min="1532" max="1533" width="4.42578125" customWidth="1"/>
    <col min="1534" max="1534" width="33" customWidth="1"/>
    <col min="1535" max="1535" width="8.7109375" bestFit="1" customWidth="1"/>
    <col min="1536" max="1536" width="9.28515625" bestFit="1" customWidth="1"/>
    <col min="1537" max="1537" width="11" customWidth="1"/>
    <col min="1538" max="1538" width="9.5703125" bestFit="1" customWidth="1"/>
    <col min="1539" max="1539" width="25" customWidth="1"/>
    <col min="1540" max="1541" width="8.5703125" bestFit="1" customWidth="1"/>
    <col min="1546" max="1546" width="9.5703125" bestFit="1" customWidth="1"/>
    <col min="1785" max="1785" width="3.140625" customWidth="1"/>
    <col min="1786" max="1786" width="5.28515625" bestFit="1" customWidth="1"/>
    <col min="1787" max="1787" width="4.42578125" bestFit="1" customWidth="1"/>
    <col min="1788" max="1789" width="4.42578125" customWidth="1"/>
    <col min="1790" max="1790" width="33" customWidth="1"/>
    <col min="1791" max="1791" width="8.7109375" bestFit="1" customWidth="1"/>
    <col min="1792" max="1792" width="9.28515625" bestFit="1" customWidth="1"/>
    <col min="1793" max="1793" width="11" customWidth="1"/>
    <col min="1794" max="1794" width="9.5703125" bestFit="1" customWidth="1"/>
    <col min="1795" max="1795" width="25" customWidth="1"/>
    <col min="1796" max="1797" width="8.5703125" bestFit="1" customWidth="1"/>
    <col min="1802" max="1802" width="9.5703125" bestFit="1" customWidth="1"/>
    <col min="2041" max="2041" width="3.140625" customWidth="1"/>
    <col min="2042" max="2042" width="5.28515625" bestFit="1" customWidth="1"/>
    <col min="2043" max="2043" width="4.42578125" bestFit="1" customWidth="1"/>
    <col min="2044" max="2045" width="4.42578125" customWidth="1"/>
    <col min="2046" max="2046" width="33" customWidth="1"/>
    <col min="2047" max="2047" width="8.7109375" bestFit="1" customWidth="1"/>
    <col min="2048" max="2048" width="9.28515625" bestFit="1" customWidth="1"/>
    <col min="2049" max="2049" width="11" customWidth="1"/>
    <col min="2050" max="2050" width="9.5703125" bestFit="1" customWidth="1"/>
    <col min="2051" max="2051" width="25" customWidth="1"/>
    <col min="2052" max="2053" width="8.5703125" bestFit="1" customWidth="1"/>
    <col min="2058" max="2058" width="9.5703125" bestFit="1" customWidth="1"/>
    <col min="2297" max="2297" width="3.140625" customWidth="1"/>
    <col min="2298" max="2298" width="5.28515625" bestFit="1" customWidth="1"/>
    <col min="2299" max="2299" width="4.42578125" bestFit="1" customWidth="1"/>
    <col min="2300" max="2301" width="4.42578125" customWidth="1"/>
    <col min="2302" max="2302" width="33" customWidth="1"/>
    <col min="2303" max="2303" width="8.7109375" bestFit="1" customWidth="1"/>
    <col min="2304" max="2304" width="9.28515625" bestFit="1" customWidth="1"/>
    <col min="2305" max="2305" width="11" customWidth="1"/>
    <col min="2306" max="2306" width="9.5703125" bestFit="1" customWidth="1"/>
    <col min="2307" max="2307" width="25" customWidth="1"/>
    <col min="2308" max="2309" width="8.5703125" bestFit="1" customWidth="1"/>
    <col min="2314" max="2314" width="9.5703125" bestFit="1" customWidth="1"/>
    <col min="2553" max="2553" width="3.140625" customWidth="1"/>
    <col min="2554" max="2554" width="5.28515625" bestFit="1" customWidth="1"/>
    <col min="2555" max="2555" width="4.42578125" bestFit="1" customWidth="1"/>
    <col min="2556" max="2557" width="4.42578125" customWidth="1"/>
    <col min="2558" max="2558" width="33" customWidth="1"/>
    <col min="2559" max="2559" width="8.7109375" bestFit="1" customWidth="1"/>
    <col min="2560" max="2560" width="9.28515625" bestFit="1" customWidth="1"/>
    <col min="2561" max="2561" width="11" customWidth="1"/>
    <col min="2562" max="2562" width="9.5703125" bestFit="1" customWidth="1"/>
    <col min="2563" max="2563" width="25" customWidth="1"/>
    <col min="2564" max="2565" width="8.5703125" bestFit="1" customWidth="1"/>
    <col min="2570" max="2570" width="9.5703125" bestFit="1" customWidth="1"/>
    <col min="2809" max="2809" width="3.140625" customWidth="1"/>
    <col min="2810" max="2810" width="5.28515625" bestFit="1" customWidth="1"/>
    <col min="2811" max="2811" width="4.42578125" bestFit="1" customWidth="1"/>
    <col min="2812" max="2813" width="4.42578125" customWidth="1"/>
    <col min="2814" max="2814" width="33" customWidth="1"/>
    <col min="2815" max="2815" width="8.7109375" bestFit="1" customWidth="1"/>
    <col min="2816" max="2816" width="9.28515625" bestFit="1" customWidth="1"/>
    <col min="2817" max="2817" width="11" customWidth="1"/>
    <col min="2818" max="2818" width="9.5703125" bestFit="1" customWidth="1"/>
    <col min="2819" max="2819" width="25" customWidth="1"/>
    <col min="2820" max="2821" width="8.5703125" bestFit="1" customWidth="1"/>
    <col min="2826" max="2826" width="9.5703125" bestFit="1" customWidth="1"/>
    <col min="3065" max="3065" width="3.140625" customWidth="1"/>
    <col min="3066" max="3066" width="5.28515625" bestFit="1" customWidth="1"/>
    <col min="3067" max="3067" width="4.42578125" bestFit="1" customWidth="1"/>
    <col min="3068" max="3069" width="4.42578125" customWidth="1"/>
    <col min="3070" max="3070" width="33" customWidth="1"/>
    <col min="3071" max="3071" width="8.7109375" bestFit="1" customWidth="1"/>
    <col min="3072" max="3072" width="9.28515625" bestFit="1" customWidth="1"/>
    <col min="3073" max="3073" width="11" customWidth="1"/>
    <col min="3074" max="3074" width="9.5703125" bestFit="1" customWidth="1"/>
    <col min="3075" max="3075" width="25" customWidth="1"/>
    <col min="3076" max="3077" width="8.5703125" bestFit="1" customWidth="1"/>
    <col min="3082" max="3082" width="9.5703125" bestFit="1" customWidth="1"/>
    <col min="3321" max="3321" width="3.140625" customWidth="1"/>
    <col min="3322" max="3322" width="5.28515625" bestFit="1" customWidth="1"/>
    <col min="3323" max="3323" width="4.42578125" bestFit="1" customWidth="1"/>
    <col min="3324" max="3325" width="4.42578125" customWidth="1"/>
    <col min="3326" max="3326" width="33" customWidth="1"/>
    <col min="3327" max="3327" width="8.7109375" bestFit="1" customWidth="1"/>
    <col min="3328" max="3328" width="9.28515625" bestFit="1" customWidth="1"/>
    <col min="3329" max="3329" width="11" customWidth="1"/>
    <col min="3330" max="3330" width="9.5703125" bestFit="1" customWidth="1"/>
    <col min="3331" max="3331" width="25" customWidth="1"/>
    <col min="3332" max="3333" width="8.5703125" bestFit="1" customWidth="1"/>
    <col min="3338" max="3338" width="9.5703125" bestFit="1" customWidth="1"/>
    <col min="3577" max="3577" width="3.140625" customWidth="1"/>
    <col min="3578" max="3578" width="5.28515625" bestFit="1" customWidth="1"/>
    <col min="3579" max="3579" width="4.42578125" bestFit="1" customWidth="1"/>
    <col min="3580" max="3581" width="4.42578125" customWidth="1"/>
    <col min="3582" max="3582" width="33" customWidth="1"/>
    <col min="3583" max="3583" width="8.7109375" bestFit="1" customWidth="1"/>
    <col min="3584" max="3584" width="9.28515625" bestFit="1" customWidth="1"/>
    <col min="3585" max="3585" width="11" customWidth="1"/>
    <col min="3586" max="3586" width="9.5703125" bestFit="1" customWidth="1"/>
    <col min="3587" max="3587" width="25" customWidth="1"/>
    <col min="3588" max="3589" width="8.5703125" bestFit="1" customWidth="1"/>
    <col min="3594" max="3594" width="9.5703125" bestFit="1" customWidth="1"/>
    <col min="3833" max="3833" width="3.140625" customWidth="1"/>
    <col min="3834" max="3834" width="5.28515625" bestFit="1" customWidth="1"/>
    <col min="3835" max="3835" width="4.42578125" bestFit="1" customWidth="1"/>
    <col min="3836" max="3837" width="4.42578125" customWidth="1"/>
    <col min="3838" max="3838" width="33" customWidth="1"/>
    <col min="3839" max="3839" width="8.7109375" bestFit="1" customWidth="1"/>
    <col min="3840" max="3840" width="9.28515625" bestFit="1" customWidth="1"/>
    <col min="3841" max="3841" width="11" customWidth="1"/>
    <col min="3842" max="3842" width="9.5703125" bestFit="1" customWidth="1"/>
    <col min="3843" max="3843" width="25" customWidth="1"/>
    <col min="3844" max="3845" width="8.5703125" bestFit="1" customWidth="1"/>
    <col min="3850" max="3850" width="9.5703125" bestFit="1" customWidth="1"/>
    <col min="4089" max="4089" width="3.140625" customWidth="1"/>
    <col min="4090" max="4090" width="5.28515625" bestFit="1" customWidth="1"/>
    <col min="4091" max="4091" width="4.42578125" bestFit="1" customWidth="1"/>
    <col min="4092" max="4093" width="4.42578125" customWidth="1"/>
    <col min="4094" max="4094" width="33" customWidth="1"/>
    <col min="4095" max="4095" width="8.7109375" bestFit="1" customWidth="1"/>
    <col min="4096" max="4096" width="9.28515625" bestFit="1" customWidth="1"/>
    <col min="4097" max="4097" width="11" customWidth="1"/>
    <col min="4098" max="4098" width="9.5703125" bestFit="1" customWidth="1"/>
    <col min="4099" max="4099" width="25" customWidth="1"/>
    <col min="4100" max="4101" width="8.5703125" bestFit="1" customWidth="1"/>
    <col min="4106" max="4106" width="9.5703125" bestFit="1" customWidth="1"/>
    <col min="4345" max="4345" width="3.140625" customWidth="1"/>
    <col min="4346" max="4346" width="5.28515625" bestFit="1" customWidth="1"/>
    <col min="4347" max="4347" width="4.42578125" bestFit="1" customWidth="1"/>
    <col min="4348" max="4349" width="4.42578125" customWidth="1"/>
    <col min="4350" max="4350" width="33" customWidth="1"/>
    <col min="4351" max="4351" width="8.7109375" bestFit="1" customWidth="1"/>
    <col min="4352" max="4352" width="9.28515625" bestFit="1" customWidth="1"/>
    <col min="4353" max="4353" width="11" customWidth="1"/>
    <col min="4354" max="4354" width="9.5703125" bestFit="1" customWidth="1"/>
    <col min="4355" max="4355" width="25" customWidth="1"/>
    <col min="4356" max="4357" width="8.5703125" bestFit="1" customWidth="1"/>
    <col min="4362" max="4362" width="9.5703125" bestFit="1" customWidth="1"/>
    <col min="4601" max="4601" width="3.140625" customWidth="1"/>
    <col min="4602" max="4602" width="5.28515625" bestFit="1" customWidth="1"/>
    <col min="4603" max="4603" width="4.42578125" bestFit="1" customWidth="1"/>
    <col min="4604" max="4605" width="4.42578125" customWidth="1"/>
    <col min="4606" max="4606" width="33" customWidth="1"/>
    <col min="4607" max="4607" width="8.7109375" bestFit="1" customWidth="1"/>
    <col min="4608" max="4608" width="9.28515625" bestFit="1" customWidth="1"/>
    <col min="4609" max="4609" width="11" customWidth="1"/>
    <col min="4610" max="4610" width="9.5703125" bestFit="1" customWidth="1"/>
    <col min="4611" max="4611" width="25" customWidth="1"/>
    <col min="4612" max="4613" width="8.5703125" bestFit="1" customWidth="1"/>
    <col min="4618" max="4618" width="9.5703125" bestFit="1" customWidth="1"/>
    <col min="4857" max="4857" width="3.140625" customWidth="1"/>
    <col min="4858" max="4858" width="5.28515625" bestFit="1" customWidth="1"/>
    <col min="4859" max="4859" width="4.42578125" bestFit="1" customWidth="1"/>
    <col min="4860" max="4861" width="4.42578125" customWidth="1"/>
    <col min="4862" max="4862" width="33" customWidth="1"/>
    <col min="4863" max="4863" width="8.7109375" bestFit="1" customWidth="1"/>
    <col min="4864" max="4864" width="9.28515625" bestFit="1" customWidth="1"/>
    <col min="4865" max="4865" width="11" customWidth="1"/>
    <col min="4866" max="4866" width="9.5703125" bestFit="1" customWidth="1"/>
    <col min="4867" max="4867" width="25" customWidth="1"/>
    <col min="4868" max="4869" width="8.5703125" bestFit="1" customWidth="1"/>
    <col min="4874" max="4874" width="9.5703125" bestFit="1" customWidth="1"/>
    <col min="5113" max="5113" width="3.140625" customWidth="1"/>
    <col min="5114" max="5114" width="5.28515625" bestFit="1" customWidth="1"/>
    <col min="5115" max="5115" width="4.42578125" bestFit="1" customWidth="1"/>
    <col min="5116" max="5117" width="4.42578125" customWidth="1"/>
    <col min="5118" max="5118" width="33" customWidth="1"/>
    <col min="5119" max="5119" width="8.7109375" bestFit="1" customWidth="1"/>
    <col min="5120" max="5120" width="9.28515625" bestFit="1" customWidth="1"/>
    <col min="5121" max="5121" width="11" customWidth="1"/>
    <col min="5122" max="5122" width="9.5703125" bestFit="1" customWidth="1"/>
    <col min="5123" max="5123" width="25" customWidth="1"/>
    <col min="5124" max="5125" width="8.5703125" bestFit="1" customWidth="1"/>
    <col min="5130" max="5130" width="9.5703125" bestFit="1" customWidth="1"/>
    <col min="5369" max="5369" width="3.140625" customWidth="1"/>
    <col min="5370" max="5370" width="5.28515625" bestFit="1" customWidth="1"/>
    <col min="5371" max="5371" width="4.42578125" bestFit="1" customWidth="1"/>
    <col min="5372" max="5373" width="4.42578125" customWidth="1"/>
    <col min="5374" max="5374" width="33" customWidth="1"/>
    <col min="5375" max="5375" width="8.7109375" bestFit="1" customWidth="1"/>
    <col min="5376" max="5376" width="9.28515625" bestFit="1" customWidth="1"/>
    <col min="5377" max="5377" width="11" customWidth="1"/>
    <col min="5378" max="5378" width="9.5703125" bestFit="1" customWidth="1"/>
    <col min="5379" max="5379" width="25" customWidth="1"/>
    <col min="5380" max="5381" width="8.5703125" bestFit="1" customWidth="1"/>
    <col min="5386" max="5386" width="9.5703125" bestFit="1" customWidth="1"/>
    <col min="5625" max="5625" width="3.140625" customWidth="1"/>
    <col min="5626" max="5626" width="5.28515625" bestFit="1" customWidth="1"/>
    <col min="5627" max="5627" width="4.42578125" bestFit="1" customWidth="1"/>
    <col min="5628" max="5629" width="4.42578125" customWidth="1"/>
    <col min="5630" max="5630" width="33" customWidth="1"/>
    <col min="5631" max="5631" width="8.7109375" bestFit="1" customWidth="1"/>
    <col min="5632" max="5632" width="9.28515625" bestFit="1" customWidth="1"/>
    <col min="5633" max="5633" width="11" customWidth="1"/>
    <col min="5634" max="5634" width="9.5703125" bestFit="1" customWidth="1"/>
    <col min="5635" max="5635" width="25" customWidth="1"/>
    <col min="5636" max="5637" width="8.5703125" bestFit="1" customWidth="1"/>
    <col min="5642" max="5642" width="9.5703125" bestFit="1" customWidth="1"/>
    <col min="5881" max="5881" width="3.140625" customWidth="1"/>
    <col min="5882" max="5882" width="5.28515625" bestFit="1" customWidth="1"/>
    <col min="5883" max="5883" width="4.42578125" bestFit="1" customWidth="1"/>
    <col min="5884" max="5885" width="4.42578125" customWidth="1"/>
    <col min="5886" max="5886" width="33" customWidth="1"/>
    <col min="5887" max="5887" width="8.7109375" bestFit="1" customWidth="1"/>
    <col min="5888" max="5888" width="9.28515625" bestFit="1" customWidth="1"/>
    <col min="5889" max="5889" width="11" customWidth="1"/>
    <col min="5890" max="5890" width="9.5703125" bestFit="1" customWidth="1"/>
    <col min="5891" max="5891" width="25" customWidth="1"/>
    <col min="5892" max="5893" width="8.5703125" bestFit="1" customWidth="1"/>
    <col min="5898" max="5898" width="9.5703125" bestFit="1" customWidth="1"/>
    <col min="6137" max="6137" width="3.140625" customWidth="1"/>
    <col min="6138" max="6138" width="5.28515625" bestFit="1" customWidth="1"/>
    <col min="6139" max="6139" width="4.42578125" bestFit="1" customWidth="1"/>
    <col min="6140" max="6141" width="4.42578125" customWidth="1"/>
    <col min="6142" max="6142" width="33" customWidth="1"/>
    <col min="6143" max="6143" width="8.7109375" bestFit="1" customWidth="1"/>
    <col min="6144" max="6144" width="9.28515625" bestFit="1" customWidth="1"/>
    <col min="6145" max="6145" width="11" customWidth="1"/>
    <col min="6146" max="6146" width="9.5703125" bestFit="1" customWidth="1"/>
    <col min="6147" max="6147" width="25" customWidth="1"/>
    <col min="6148" max="6149" width="8.5703125" bestFit="1" customWidth="1"/>
    <col min="6154" max="6154" width="9.5703125" bestFit="1" customWidth="1"/>
    <col min="6393" max="6393" width="3.140625" customWidth="1"/>
    <col min="6394" max="6394" width="5.28515625" bestFit="1" customWidth="1"/>
    <col min="6395" max="6395" width="4.42578125" bestFit="1" customWidth="1"/>
    <col min="6396" max="6397" width="4.42578125" customWidth="1"/>
    <col min="6398" max="6398" width="33" customWidth="1"/>
    <col min="6399" max="6399" width="8.7109375" bestFit="1" customWidth="1"/>
    <col min="6400" max="6400" width="9.28515625" bestFit="1" customWidth="1"/>
    <col min="6401" max="6401" width="11" customWidth="1"/>
    <col min="6402" max="6402" width="9.5703125" bestFit="1" customWidth="1"/>
    <col min="6403" max="6403" width="25" customWidth="1"/>
    <col min="6404" max="6405" width="8.5703125" bestFit="1" customWidth="1"/>
    <col min="6410" max="6410" width="9.5703125" bestFit="1" customWidth="1"/>
    <col min="6649" max="6649" width="3.140625" customWidth="1"/>
    <col min="6650" max="6650" width="5.28515625" bestFit="1" customWidth="1"/>
    <col min="6651" max="6651" width="4.42578125" bestFit="1" customWidth="1"/>
    <col min="6652" max="6653" width="4.42578125" customWidth="1"/>
    <col min="6654" max="6654" width="33" customWidth="1"/>
    <col min="6655" max="6655" width="8.7109375" bestFit="1" customWidth="1"/>
    <col min="6656" max="6656" width="9.28515625" bestFit="1" customWidth="1"/>
    <col min="6657" max="6657" width="11" customWidth="1"/>
    <col min="6658" max="6658" width="9.5703125" bestFit="1" customWidth="1"/>
    <col min="6659" max="6659" width="25" customWidth="1"/>
    <col min="6660" max="6661" width="8.5703125" bestFit="1" customWidth="1"/>
    <col min="6666" max="6666" width="9.5703125" bestFit="1" customWidth="1"/>
    <col min="6905" max="6905" width="3.140625" customWidth="1"/>
    <col min="6906" max="6906" width="5.28515625" bestFit="1" customWidth="1"/>
    <col min="6907" max="6907" width="4.42578125" bestFit="1" customWidth="1"/>
    <col min="6908" max="6909" width="4.42578125" customWidth="1"/>
    <col min="6910" max="6910" width="33" customWidth="1"/>
    <col min="6911" max="6911" width="8.7109375" bestFit="1" customWidth="1"/>
    <col min="6912" max="6912" width="9.28515625" bestFit="1" customWidth="1"/>
    <col min="6913" max="6913" width="11" customWidth="1"/>
    <col min="6914" max="6914" width="9.5703125" bestFit="1" customWidth="1"/>
    <col min="6915" max="6915" width="25" customWidth="1"/>
    <col min="6916" max="6917" width="8.5703125" bestFit="1" customWidth="1"/>
    <col min="6922" max="6922" width="9.5703125" bestFit="1" customWidth="1"/>
    <col min="7161" max="7161" width="3.140625" customWidth="1"/>
    <col min="7162" max="7162" width="5.28515625" bestFit="1" customWidth="1"/>
    <col min="7163" max="7163" width="4.42578125" bestFit="1" customWidth="1"/>
    <col min="7164" max="7165" width="4.42578125" customWidth="1"/>
    <col min="7166" max="7166" width="33" customWidth="1"/>
    <col min="7167" max="7167" width="8.7109375" bestFit="1" customWidth="1"/>
    <col min="7168" max="7168" width="9.28515625" bestFit="1" customWidth="1"/>
    <col min="7169" max="7169" width="11" customWidth="1"/>
    <col min="7170" max="7170" width="9.5703125" bestFit="1" customWidth="1"/>
    <col min="7171" max="7171" width="25" customWidth="1"/>
    <col min="7172" max="7173" width="8.5703125" bestFit="1" customWidth="1"/>
    <col min="7178" max="7178" width="9.5703125" bestFit="1" customWidth="1"/>
    <col min="7417" max="7417" width="3.140625" customWidth="1"/>
    <col min="7418" max="7418" width="5.28515625" bestFit="1" customWidth="1"/>
    <col min="7419" max="7419" width="4.42578125" bestFit="1" customWidth="1"/>
    <col min="7420" max="7421" width="4.42578125" customWidth="1"/>
    <col min="7422" max="7422" width="33" customWidth="1"/>
    <col min="7423" max="7423" width="8.7109375" bestFit="1" customWidth="1"/>
    <col min="7424" max="7424" width="9.28515625" bestFit="1" customWidth="1"/>
    <col min="7425" max="7425" width="11" customWidth="1"/>
    <col min="7426" max="7426" width="9.5703125" bestFit="1" customWidth="1"/>
    <col min="7427" max="7427" width="25" customWidth="1"/>
    <col min="7428" max="7429" width="8.5703125" bestFit="1" customWidth="1"/>
    <col min="7434" max="7434" width="9.5703125" bestFit="1" customWidth="1"/>
    <col min="7673" max="7673" width="3.140625" customWidth="1"/>
    <col min="7674" max="7674" width="5.28515625" bestFit="1" customWidth="1"/>
    <col min="7675" max="7675" width="4.42578125" bestFit="1" customWidth="1"/>
    <col min="7676" max="7677" width="4.42578125" customWidth="1"/>
    <col min="7678" max="7678" width="33" customWidth="1"/>
    <col min="7679" max="7679" width="8.7109375" bestFit="1" customWidth="1"/>
    <col min="7680" max="7680" width="9.28515625" bestFit="1" customWidth="1"/>
    <col min="7681" max="7681" width="11" customWidth="1"/>
    <col min="7682" max="7682" width="9.5703125" bestFit="1" customWidth="1"/>
    <col min="7683" max="7683" width="25" customWidth="1"/>
    <col min="7684" max="7685" width="8.5703125" bestFit="1" customWidth="1"/>
    <col min="7690" max="7690" width="9.5703125" bestFit="1" customWidth="1"/>
    <col min="7929" max="7929" width="3.140625" customWidth="1"/>
    <col min="7930" max="7930" width="5.28515625" bestFit="1" customWidth="1"/>
    <col min="7931" max="7931" width="4.42578125" bestFit="1" customWidth="1"/>
    <col min="7932" max="7933" width="4.42578125" customWidth="1"/>
    <col min="7934" max="7934" width="33" customWidth="1"/>
    <col min="7935" max="7935" width="8.7109375" bestFit="1" customWidth="1"/>
    <col min="7936" max="7936" width="9.28515625" bestFit="1" customWidth="1"/>
    <col min="7937" max="7937" width="11" customWidth="1"/>
    <col min="7938" max="7938" width="9.5703125" bestFit="1" customWidth="1"/>
    <col min="7939" max="7939" width="25" customWidth="1"/>
    <col min="7940" max="7941" width="8.5703125" bestFit="1" customWidth="1"/>
    <col min="7946" max="7946" width="9.5703125" bestFit="1" customWidth="1"/>
    <col min="8185" max="8185" width="3.140625" customWidth="1"/>
    <col min="8186" max="8186" width="5.28515625" bestFit="1" customWidth="1"/>
    <col min="8187" max="8187" width="4.42578125" bestFit="1" customWidth="1"/>
    <col min="8188" max="8189" width="4.42578125" customWidth="1"/>
    <col min="8190" max="8190" width="33" customWidth="1"/>
    <col min="8191" max="8191" width="8.7109375" bestFit="1" customWidth="1"/>
    <col min="8192" max="8192" width="9.28515625" bestFit="1" customWidth="1"/>
    <col min="8193" max="8193" width="11" customWidth="1"/>
    <col min="8194" max="8194" width="9.5703125" bestFit="1" customWidth="1"/>
    <col min="8195" max="8195" width="25" customWidth="1"/>
    <col min="8196" max="8197" width="8.5703125" bestFit="1" customWidth="1"/>
    <col min="8202" max="8202" width="9.5703125" bestFit="1" customWidth="1"/>
    <col min="8441" max="8441" width="3.140625" customWidth="1"/>
    <col min="8442" max="8442" width="5.28515625" bestFit="1" customWidth="1"/>
    <col min="8443" max="8443" width="4.42578125" bestFit="1" customWidth="1"/>
    <col min="8444" max="8445" width="4.42578125" customWidth="1"/>
    <col min="8446" max="8446" width="33" customWidth="1"/>
    <col min="8447" max="8447" width="8.7109375" bestFit="1" customWidth="1"/>
    <col min="8448" max="8448" width="9.28515625" bestFit="1" customWidth="1"/>
    <col min="8449" max="8449" width="11" customWidth="1"/>
    <col min="8450" max="8450" width="9.5703125" bestFit="1" customWidth="1"/>
    <col min="8451" max="8451" width="25" customWidth="1"/>
    <col min="8452" max="8453" width="8.5703125" bestFit="1" customWidth="1"/>
    <col min="8458" max="8458" width="9.5703125" bestFit="1" customWidth="1"/>
    <col min="8697" max="8697" width="3.140625" customWidth="1"/>
    <col min="8698" max="8698" width="5.28515625" bestFit="1" customWidth="1"/>
    <col min="8699" max="8699" width="4.42578125" bestFit="1" customWidth="1"/>
    <col min="8700" max="8701" width="4.42578125" customWidth="1"/>
    <col min="8702" max="8702" width="33" customWidth="1"/>
    <col min="8703" max="8703" width="8.7109375" bestFit="1" customWidth="1"/>
    <col min="8704" max="8704" width="9.28515625" bestFit="1" customWidth="1"/>
    <col min="8705" max="8705" width="11" customWidth="1"/>
    <col min="8706" max="8706" width="9.5703125" bestFit="1" customWidth="1"/>
    <col min="8707" max="8707" width="25" customWidth="1"/>
    <col min="8708" max="8709" width="8.5703125" bestFit="1" customWidth="1"/>
    <col min="8714" max="8714" width="9.5703125" bestFit="1" customWidth="1"/>
    <col min="8953" max="8953" width="3.140625" customWidth="1"/>
    <col min="8954" max="8954" width="5.28515625" bestFit="1" customWidth="1"/>
    <col min="8955" max="8955" width="4.42578125" bestFit="1" customWidth="1"/>
    <col min="8956" max="8957" width="4.42578125" customWidth="1"/>
    <col min="8958" max="8958" width="33" customWidth="1"/>
    <col min="8959" max="8959" width="8.7109375" bestFit="1" customWidth="1"/>
    <col min="8960" max="8960" width="9.28515625" bestFit="1" customWidth="1"/>
    <col min="8961" max="8961" width="11" customWidth="1"/>
    <col min="8962" max="8962" width="9.5703125" bestFit="1" customWidth="1"/>
    <col min="8963" max="8963" width="25" customWidth="1"/>
    <col min="8964" max="8965" width="8.5703125" bestFit="1" customWidth="1"/>
    <col min="8970" max="8970" width="9.5703125" bestFit="1" customWidth="1"/>
    <col min="9209" max="9209" width="3.140625" customWidth="1"/>
    <col min="9210" max="9210" width="5.28515625" bestFit="1" customWidth="1"/>
    <col min="9211" max="9211" width="4.42578125" bestFit="1" customWidth="1"/>
    <col min="9212" max="9213" width="4.42578125" customWidth="1"/>
    <col min="9214" max="9214" width="33" customWidth="1"/>
    <col min="9215" max="9215" width="8.7109375" bestFit="1" customWidth="1"/>
    <col min="9216" max="9216" width="9.28515625" bestFit="1" customWidth="1"/>
    <col min="9217" max="9217" width="11" customWidth="1"/>
    <col min="9218" max="9218" width="9.5703125" bestFit="1" customWidth="1"/>
    <col min="9219" max="9219" width="25" customWidth="1"/>
    <col min="9220" max="9221" width="8.5703125" bestFit="1" customWidth="1"/>
    <col min="9226" max="9226" width="9.5703125" bestFit="1" customWidth="1"/>
    <col min="9465" max="9465" width="3.140625" customWidth="1"/>
    <col min="9466" max="9466" width="5.28515625" bestFit="1" customWidth="1"/>
    <col min="9467" max="9467" width="4.42578125" bestFit="1" customWidth="1"/>
    <col min="9468" max="9469" width="4.42578125" customWidth="1"/>
    <col min="9470" max="9470" width="33" customWidth="1"/>
    <col min="9471" max="9471" width="8.7109375" bestFit="1" customWidth="1"/>
    <col min="9472" max="9472" width="9.28515625" bestFit="1" customWidth="1"/>
    <col min="9473" max="9473" width="11" customWidth="1"/>
    <col min="9474" max="9474" width="9.5703125" bestFit="1" customWidth="1"/>
    <col min="9475" max="9475" width="25" customWidth="1"/>
    <col min="9476" max="9477" width="8.5703125" bestFit="1" customWidth="1"/>
    <col min="9482" max="9482" width="9.5703125" bestFit="1" customWidth="1"/>
    <col min="9721" max="9721" width="3.140625" customWidth="1"/>
    <col min="9722" max="9722" width="5.28515625" bestFit="1" customWidth="1"/>
    <col min="9723" max="9723" width="4.42578125" bestFit="1" customWidth="1"/>
    <col min="9724" max="9725" width="4.42578125" customWidth="1"/>
    <col min="9726" max="9726" width="33" customWidth="1"/>
    <col min="9727" max="9727" width="8.7109375" bestFit="1" customWidth="1"/>
    <col min="9728" max="9728" width="9.28515625" bestFit="1" customWidth="1"/>
    <col min="9729" max="9729" width="11" customWidth="1"/>
    <col min="9730" max="9730" width="9.5703125" bestFit="1" customWidth="1"/>
    <col min="9731" max="9731" width="25" customWidth="1"/>
    <col min="9732" max="9733" width="8.5703125" bestFit="1" customWidth="1"/>
    <col min="9738" max="9738" width="9.5703125" bestFit="1" customWidth="1"/>
    <col min="9977" max="9977" width="3.140625" customWidth="1"/>
    <col min="9978" max="9978" width="5.28515625" bestFit="1" customWidth="1"/>
    <col min="9979" max="9979" width="4.42578125" bestFit="1" customWidth="1"/>
    <col min="9980" max="9981" width="4.42578125" customWidth="1"/>
    <col min="9982" max="9982" width="33" customWidth="1"/>
    <col min="9983" max="9983" width="8.7109375" bestFit="1" customWidth="1"/>
    <col min="9984" max="9984" width="9.28515625" bestFit="1" customWidth="1"/>
    <col min="9985" max="9985" width="11" customWidth="1"/>
    <col min="9986" max="9986" width="9.5703125" bestFit="1" customWidth="1"/>
    <col min="9987" max="9987" width="25" customWidth="1"/>
    <col min="9988" max="9989" width="8.5703125" bestFit="1" customWidth="1"/>
    <col min="9994" max="9994" width="9.5703125" bestFit="1" customWidth="1"/>
    <col min="10233" max="10233" width="3.140625" customWidth="1"/>
    <col min="10234" max="10234" width="5.28515625" bestFit="1" customWidth="1"/>
    <col min="10235" max="10235" width="4.42578125" bestFit="1" customWidth="1"/>
    <col min="10236" max="10237" width="4.42578125" customWidth="1"/>
    <col min="10238" max="10238" width="33" customWidth="1"/>
    <col min="10239" max="10239" width="8.7109375" bestFit="1" customWidth="1"/>
    <col min="10240" max="10240" width="9.28515625" bestFit="1" customWidth="1"/>
    <col min="10241" max="10241" width="11" customWidth="1"/>
    <col min="10242" max="10242" width="9.5703125" bestFit="1" customWidth="1"/>
    <col min="10243" max="10243" width="25" customWidth="1"/>
    <col min="10244" max="10245" width="8.5703125" bestFit="1" customWidth="1"/>
    <col min="10250" max="10250" width="9.5703125" bestFit="1" customWidth="1"/>
    <col min="10489" max="10489" width="3.140625" customWidth="1"/>
    <col min="10490" max="10490" width="5.28515625" bestFit="1" customWidth="1"/>
    <col min="10491" max="10491" width="4.42578125" bestFit="1" customWidth="1"/>
    <col min="10492" max="10493" width="4.42578125" customWidth="1"/>
    <col min="10494" max="10494" width="33" customWidth="1"/>
    <col min="10495" max="10495" width="8.7109375" bestFit="1" customWidth="1"/>
    <col min="10496" max="10496" width="9.28515625" bestFit="1" customWidth="1"/>
    <col min="10497" max="10497" width="11" customWidth="1"/>
    <col min="10498" max="10498" width="9.5703125" bestFit="1" customWidth="1"/>
    <col min="10499" max="10499" width="25" customWidth="1"/>
    <col min="10500" max="10501" width="8.5703125" bestFit="1" customWidth="1"/>
    <col min="10506" max="10506" width="9.5703125" bestFit="1" customWidth="1"/>
    <col min="10745" max="10745" width="3.140625" customWidth="1"/>
    <col min="10746" max="10746" width="5.28515625" bestFit="1" customWidth="1"/>
    <col min="10747" max="10747" width="4.42578125" bestFit="1" customWidth="1"/>
    <col min="10748" max="10749" width="4.42578125" customWidth="1"/>
    <col min="10750" max="10750" width="33" customWidth="1"/>
    <col min="10751" max="10751" width="8.7109375" bestFit="1" customWidth="1"/>
    <col min="10752" max="10752" width="9.28515625" bestFit="1" customWidth="1"/>
    <col min="10753" max="10753" width="11" customWidth="1"/>
    <col min="10754" max="10754" width="9.5703125" bestFit="1" customWidth="1"/>
    <col min="10755" max="10755" width="25" customWidth="1"/>
    <col min="10756" max="10757" width="8.5703125" bestFit="1" customWidth="1"/>
    <col min="10762" max="10762" width="9.5703125" bestFit="1" customWidth="1"/>
    <col min="11001" max="11001" width="3.140625" customWidth="1"/>
    <col min="11002" max="11002" width="5.28515625" bestFit="1" customWidth="1"/>
    <col min="11003" max="11003" width="4.42578125" bestFit="1" customWidth="1"/>
    <col min="11004" max="11005" width="4.42578125" customWidth="1"/>
    <col min="11006" max="11006" width="33" customWidth="1"/>
    <col min="11007" max="11007" width="8.7109375" bestFit="1" customWidth="1"/>
    <col min="11008" max="11008" width="9.28515625" bestFit="1" customWidth="1"/>
    <col min="11009" max="11009" width="11" customWidth="1"/>
    <col min="11010" max="11010" width="9.5703125" bestFit="1" customWidth="1"/>
    <col min="11011" max="11011" width="25" customWidth="1"/>
    <col min="11012" max="11013" width="8.5703125" bestFit="1" customWidth="1"/>
    <col min="11018" max="11018" width="9.5703125" bestFit="1" customWidth="1"/>
    <col min="11257" max="11257" width="3.140625" customWidth="1"/>
    <col min="11258" max="11258" width="5.28515625" bestFit="1" customWidth="1"/>
    <col min="11259" max="11259" width="4.42578125" bestFit="1" customWidth="1"/>
    <col min="11260" max="11261" width="4.42578125" customWidth="1"/>
    <col min="11262" max="11262" width="33" customWidth="1"/>
    <col min="11263" max="11263" width="8.7109375" bestFit="1" customWidth="1"/>
    <col min="11264" max="11264" width="9.28515625" bestFit="1" customWidth="1"/>
    <col min="11265" max="11265" width="11" customWidth="1"/>
    <col min="11266" max="11266" width="9.5703125" bestFit="1" customWidth="1"/>
    <col min="11267" max="11267" width="25" customWidth="1"/>
    <col min="11268" max="11269" width="8.5703125" bestFit="1" customWidth="1"/>
    <col min="11274" max="11274" width="9.5703125" bestFit="1" customWidth="1"/>
    <col min="11513" max="11513" width="3.140625" customWidth="1"/>
    <col min="11514" max="11514" width="5.28515625" bestFit="1" customWidth="1"/>
    <col min="11515" max="11515" width="4.42578125" bestFit="1" customWidth="1"/>
    <col min="11516" max="11517" width="4.42578125" customWidth="1"/>
    <col min="11518" max="11518" width="33" customWidth="1"/>
    <col min="11519" max="11519" width="8.7109375" bestFit="1" customWidth="1"/>
    <col min="11520" max="11520" width="9.28515625" bestFit="1" customWidth="1"/>
    <col min="11521" max="11521" width="11" customWidth="1"/>
    <col min="11522" max="11522" width="9.5703125" bestFit="1" customWidth="1"/>
    <col min="11523" max="11523" width="25" customWidth="1"/>
    <col min="11524" max="11525" width="8.5703125" bestFit="1" customWidth="1"/>
    <col min="11530" max="11530" width="9.5703125" bestFit="1" customWidth="1"/>
    <col min="11769" max="11769" width="3.140625" customWidth="1"/>
    <col min="11770" max="11770" width="5.28515625" bestFit="1" customWidth="1"/>
    <col min="11771" max="11771" width="4.42578125" bestFit="1" customWidth="1"/>
    <col min="11772" max="11773" width="4.42578125" customWidth="1"/>
    <col min="11774" max="11774" width="33" customWidth="1"/>
    <col min="11775" max="11775" width="8.7109375" bestFit="1" customWidth="1"/>
    <col min="11776" max="11776" width="9.28515625" bestFit="1" customWidth="1"/>
    <col min="11777" max="11777" width="11" customWidth="1"/>
    <col min="11778" max="11778" width="9.5703125" bestFit="1" customWidth="1"/>
    <col min="11779" max="11779" width="25" customWidth="1"/>
    <col min="11780" max="11781" width="8.5703125" bestFit="1" customWidth="1"/>
    <col min="11786" max="11786" width="9.5703125" bestFit="1" customWidth="1"/>
    <col min="12025" max="12025" width="3.140625" customWidth="1"/>
    <col min="12026" max="12026" width="5.28515625" bestFit="1" customWidth="1"/>
    <col min="12027" max="12027" width="4.42578125" bestFit="1" customWidth="1"/>
    <col min="12028" max="12029" width="4.42578125" customWidth="1"/>
    <col min="12030" max="12030" width="33" customWidth="1"/>
    <col min="12031" max="12031" width="8.7109375" bestFit="1" customWidth="1"/>
    <col min="12032" max="12032" width="9.28515625" bestFit="1" customWidth="1"/>
    <col min="12033" max="12033" width="11" customWidth="1"/>
    <col min="12034" max="12034" width="9.5703125" bestFit="1" customWidth="1"/>
    <col min="12035" max="12035" width="25" customWidth="1"/>
    <col min="12036" max="12037" width="8.5703125" bestFit="1" customWidth="1"/>
    <col min="12042" max="12042" width="9.5703125" bestFit="1" customWidth="1"/>
    <col min="12281" max="12281" width="3.140625" customWidth="1"/>
    <col min="12282" max="12282" width="5.28515625" bestFit="1" customWidth="1"/>
    <col min="12283" max="12283" width="4.42578125" bestFit="1" customWidth="1"/>
    <col min="12284" max="12285" width="4.42578125" customWidth="1"/>
    <col min="12286" max="12286" width="33" customWidth="1"/>
    <col min="12287" max="12287" width="8.7109375" bestFit="1" customWidth="1"/>
    <col min="12288" max="12288" width="9.28515625" bestFit="1" customWidth="1"/>
    <col min="12289" max="12289" width="11" customWidth="1"/>
    <col min="12290" max="12290" width="9.5703125" bestFit="1" customWidth="1"/>
    <col min="12291" max="12291" width="25" customWidth="1"/>
    <col min="12292" max="12293" width="8.5703125" bestFit="1" customWidth="1"/>
    <col min="12298" max="12298" width="9.5703125" bestFit="1" customWidth="1"/>
    <col min="12537" max="12537" width="3.140625" customWidth="1"/>
    <col min="12538" max="12538" width="5.28515625" bestFit="1" customWidth="1"/>
    <col min="12539" max="12539" width="4.42578125" bestFit="1" customWidth="1"/>
    <col min="12540" max="12541" width="4.42578125" customWidth="1"/>
    <col min="12542" max="12542" width="33" customWidth="1"/>
    <col min="12543" max="12543" width="8.7109375" bestFit="1" customWidth="1"/>
    <col min="12544" max="12544" width="9.28515625" bestFit="1" customWidth="1"/>
    <col min="12545" max="12545" width="11" customWidth="1"/>
    <col min="12546" max="12546" width="9.5703125" bestFit="1" customWidth="1"/>
    <col min="12547" max="12547" width="25" customWidth="1"/>
    <col min="12548" max="12549" width="8.5703125" bestFit="1" customWidth="1"/>
    <col min="12554" max="12554" width="9.5703125" bestFit="1" customWidth="1"/>
    <col min="12793" max="12793" width="3.140625" customWidth="1"/>
    <col min="12794" max="12794" width="5.28515625" bestFit="1" customWidth="1"/>
    <col min="12795" max="12795" width="4.42578125" bestFit="1" customWidth="1"/>
    <col min="12796" max="12797" width="4.42578125" customWidth="1"/>
    <col min="12798" max="12798" width="33" customWidth="1"/>
    <col min="12799" max="12799" width="8.7109375" bestFit="1" customWidth="1"/>
    <col min="12800" max="12800" width="9.28515625" bestFit="1" customWidth="1"/>
    <col min="12801" max="12801" width="11" customWidth="1"/>
    <col min="12802" max="12802" width="9.5703125" bestFit="1" customWidth="1"/>
    <col min="12803" max="12803" width="25" customWidth="1"/>
    <col min="12804" max="12805" width="8.5703125" bestFit="1" customWidth="1"/>
    <col min="12810" max="12810" width="9.5703125" bestFit="1" customWidth="1"/>
    <col min="13049" max="13049" width="3.140625" customWidth="1"/>
    <col min="13050" max="13050" width="5.28515625" bestFit="1" customWidth="1"/>
    <col min="13051" max="13051" width="4.42578125" bestFit="1" customWidth="1"/>
    <col min="13052" max="13053" width="4.42578125" customWidth="1"/>
    <col min="13054" max="13054" width="33" customWidth="1"/>
    <col min="13055" max="13055" width="8.7109375" bestFit="1" customWidth="1"/>
    <col min="13056" max="13056" width="9.28515625" bestFit="1" customWidth="1"/>
    <col min="13057" max="13057" width="11" customWidth="1"/>
    <col min="13058" max="13058" width="9.5703125" bestFit="1" customWidth="1"/>
    <col min="13059" max="13059" width="25" customWidth="1"/>
    <col min="13060" max="13061" width="8.5703125" bestFit="1" customWidth="1"/>
    <col min="13066" max="13066" width="9.5703125" bestFit="1" customWidth="1"/>
    <col min="13305" max="13305" width="3.140625" customWidth="1"/>
    <col min="13306" max="13306" width="5.28515625" bestFit="1" customWidth="1"/>
    <col min="13307" max="13307" width="4.42578125" bestFit="1" customWidth="1"/>
    <col min="13308" max="13309" width="4.42578125" customWidth="1"/>
    <col min="13310" max="13310" width="33" customWidth="1"/>
    <col min="13311" max="13311" width="8.7109375" bestFit="1" customWidth="1"/>
    <col min="13312" max="13312" width="9.28515625" bestFit="1" customWidth="1"/>
    <col min="13313" max="13313" width="11" customWidth="1"/>
    <col min="13314" max="13314" width="9.5703125" bestFit="1" customWidth="1"/>
    <col min="13315" max="13315" width="25" customWidth="1"/>
    <col min="13316" max="13317" width="8.5703125" bestFit="1" customWidth="1"/>
    <col min="13322" max="13322" width="9.5703125" bestFit="1" customWidth="1"/>
    <col min="13561" max="13561" width="3.140625" customWidth="1"/>
    <col min="13562" max="13562" width="5.28515625" bestFit="1" customWidth="1"/>
    <col min="13563" max="13563" width="4.42578125" bestFit="1" customWidth="1"/>
    <col min="13564" max="13565" width="4.42578125" customWidth="1"/>
    <col min="13566" max="13566" width="33" customWidth="1"/>
    <col min="13567" max="13567" width="8.7109375" bestFit="1" customWidth="1"/>
    <col min="13568" max="13568" width="9.28515625" bestFit="1" customWidth="1"/>
    <col min="13569" max="13569" width="11" customWidth="1"/>
    <col min="13570" max="13570" width="9.5703125" bestFit="1" customWidth="1"/>
    <col min="13571" max="13571" width="25" customWidth="1"/>
    <col min="13572" max="13573" width="8.5703125" bestFit="1" customWidth="1"/>
    <col min="13578" max="13578" width="9.5703125" bestFit="1" customWidth="1"/>
    <col min="13817" max="13817" width="3.140625" customWidth="1"/>
    <col min="13818" max="13818" width="5.28515625" bestFit="1" customWidth="1"/>
    <col min="13819" max="13819" width="4.42578125" bestFit="1" customWidth="1"/>
    <col min="13820" max="13821" width="4.42578125" customWidth="1"/>
    <col min="13822" max="13822" width="33" customWidth="1"/>
    <col min="13823" max="13823" width="8.7109375" bestFit="1" customWidth="1"/>
    <col min="13824" max="13824" width="9.28515625" bestFit="1" customWidth="1"/>
    <col min="13825" max="13825" width="11" customWidth="1"/>
    <col min="13826" max="13826" width="9.5703125" bestFit="1" customWidth="1"/>
    <col min="13827" max="13827" width="25" customWidth="1"/>
    <col min="13828" max="13829" width="8.5703125" bestFit="1" customWidth="1"/>
    <col min="13834" max="13834" width="9.5703125" bestFit="1" customWidth="1"/>
    <col min="14073" max="14073" width="3.140625" customWidth="1"/>
    <col min="14074" max="14074" width="5.28515625" bestFit="1" customWidth="1"/>
    <col min="14075" max="14075" width="4.42578125" bestFit="1" customWidth="1"/>
    <col min="14076" max="14077" width="4.42578125" customWidth="1"/>
    <col min="14078" max="14078" width="33" customWidth="1"/>
    <col min="14079" max="14079" width="8.7109375" bestFit="1" customWidth="1"/>
    <col min="14080" max="14080" width="9.28515625" bestFit="1" customWidth="1"/>
    <col min="14081" max="14081" width="11" customWidth="1"/>
    <col min="14082" max="14082" width="9.5703125" bestFit="1" customWidth="1"/>
    <col min="14083" max="14083" width="25" customWidth="1"/>
    <col min="14084" max="14085" width="8.5703125" bestFit="1" customWidth="1"/>
    <col min="14090" max="14090" width="9.5703125" bestFit="1" customWidth="1"/>
    <col min="14329" max="14329" width="3.140625" customWidth="1"/>
    <col min="14330" max="14330" width="5.28515625" bestFit="1" customWidth="1"/>
    <col min="14331" max="14331" width="4.42578125" bestFit="1" customWidth="1"/>
    <col min="14332" max="14333" width="4.42578125" customWidth="1"/>
    <col min="14334" max="14334" width="33" customWidth="1"/>
    <col min="14335" max="14335" width="8.7109375" bestFit="1" customWidth="1"/>
    <col min="14336" max="14336" width="9.28515625" bestFit="1" customWidth="1"/>
    <col min="14337" max="14337" width="11" customWidth="1"/>
    <col min="14338" max="14338" width="9.5703125" bestFit="1" customWidth="1"/>
    <col min="14339" max="14339" width="25" customWidth="1"/>
    <col min="14340" max="14341" width="8.5703125" bestFit="1" customWidth="1"/>
    <col min="14346" max="14346" width="9.5703125" bestFit="1" customWidth="1"/>
    <col min="14585" max="14585" width="3.140625" customWidth="1"/>
    <col min="14586" max="14586" width="5.28515625" bestFit="1" customWidth="1"/>
    <col min="14587" max="14587" width="4.42578125" bestFit="1" customWidth="1"/>
    <col min="14588" max="14589" width="4.42578125" customWidth="1"/>
    <col min="14590" max="14590" width="33" customWidth="1"/>
    <col min="14591" max="14591" width="8.7109375" bestFit="1" customWidth="1"/>
    <col min="14592" max="14592" width="9.28515625" bestFit="1" customWidth="1"/>
    <col min="14593" max="14593" width="11" customWidth="1"/>
    <col min="14594" max="14594" width="9.5703125" bestFit="1" customWidth="1"/>
    <col min="14595" max="14595" width="25" customWidth="1"/>
    <col min="14596" max="14597" width="8.5703125" bestFit="1" customWidth="1"/>
    <col min="14602" max="14602" width="9.5703125" bestFit="1" customWidth="1"/>
    <col min="14841" max="14841" width="3.140625" customWidth="1"/>
    <col min="14842" max="14842" width="5.28515625" bestFit="1" customWidth="1"/>
    <col min="14843" max="14843" width="4.42578125" bestFit="1" customWidth="1"/>
    <col min="14844" max="14845" width="4.42578125" customWidth="1"/>
    <col min="14846" max="14846" width="33" customWidth="1"/>
    <col min="14847" max="14847" width="8.7109375" bestFit="1" customWidth="1"/>
    <col min="14848" max="14848" width="9.28515625" bestFit="1" customWidth="1"/>
    <col min="14849" max="14849" width="11" customWidth="1"/>
    <col min="14850" max="14850" width="9.5703125" bestFit="1" customWidth="1"/>
    <col min="14851" max="14851" width="25" customWidth="1"/>
    <col min="14852" max="14853" width="8.5703125" bestFit="1" customWidth="1"/>
    <col min="14858" max="14858" width="9.5703125" bestFit="1" customWidth="1"/>
    <col min="15097" max="15097" width="3.140625" customWidth="1"/>
    <col min="15098" max="15098" width="5.28515625" bestFit="1" customWidth="1"/>
    <col min="15099" max="15099" width="4.42578125" bestFit="1" customWidth="1"/>
    <col min="15100" max="15101" width="4.42578125" customWidth="1"/>
    <col min="15102" max="15102" width="33" customWidth="1"/>
    <col min="15103" max="15103" width="8.7109375" bestFit="1" customWidth="1"/>
    <col min="15104" max="15104" width="9.28515625" bestFit="1" customWidth="1"/>
    <col min="15105" max="15105" width="11" customWidth="1"/>
    <col min="15106" max="15106" width="9.5703125" bestFit="1" customWidth="1"/>
    <col min="15107" max="15107" width="25" customWidth="1"/>
    <col min="15108" max="15109" width="8.5703125" bestFit="1" customWidth="1"/>
    <col min="15114" max="15114" width="9.5703125" bestFit="1" customWidth="1"/>
    <col min="15353" max="15353" width="3.140625" customWidth="1"/>
    <col min="15354" max="15354" width="5.28515625" bestFit="1" customWidth="1"/>
    <col min="15355" max="15355" width="4.42578125" bestFit="1" customWidth="1"/>
    <col min="15356" max="15357" width="4.42578125" customWidth="1"/>
    <col min="15358" max="15358" width="33" customWidth="1"/>
    <col min="15359" max="15359" width="8.7109375" bestFit="1" customWidth="1"/>
    <col min="15360" max="15360" width="9.28515625" bestFit="1" customWidth="1"/>
    <col min="15361" max="15361" width="11" customWidth="1"/>
    <col min="15362" max="15362" width="9.5703125" bestFit="1" customWidth="1"/>
    <col min="15363" max="15363" width="25" customWidth="1"/>
    <col min="15364" max="15365" width="8.5703125" bestFit="1" customWidth="1"/>
    <col min="15370" max="15370" width="9.5703125" bestFit="1" customWidth="1"/>
    <col min="15609" max="15609" width="3.140625" customWidth="1"/>
    <col min="15610" max="15610" width="5.28515625" bestFit="1" customWidth="1"/>
    <col min="15611" max="15611" width="4.42578125" bestFit="1" customWidth="1"/>
    <col min="15612" max="15613" width="4.42578125" customWidth="1"/>
    <col min="15614" max="15614" width="33" customWidth="1"/>
    <col min="15615" max="15615" width="8.7109375" bestFit="1" customWidth="1"/>
    <col min="15616" max="15616" width="9.28515625" bestFit="1" customWidth="1"/>
    <col min="15617" max="15617" width="11" customWidth="1"/>
    <col min="15618" max="15618" width="9.5703125" bestFit="1" customWidth="1"/>
    <col min="15619" max="15619" width="25" customWidth="1"/>
    <col min="15620" max="15621" width="8.5703125" bestFit="1" customWidth="1"/>
    <col min="15626" max="15626" width="9.5703125" bestFit="1" customWidth="1"/>
    <col min="15865" max="15865" width="3.140625" customWidth="1"/>
    <col min="15866" max="15866" width="5.28515625" bestFit="1" customWidth="1"/>
    <col min="15867" max="15867" width="4.42578125" bestFit="1" customWidth="1"/>
    <col min="15868" max="15869" width="4.42578125" customWidth="1"/>
    <col min="15870" max="15870" width="33" customWidth="1"/>
    <col min="15871" max="15871" width="8.7109375" bestFit="1" customWidth="1"/>
    <col min="15872" max="15872" width="9.28515625" bestFit="1" customWidth="1"/>
    <col min="15873" max="15873" width="11" customWidth="1"/>
    <col min="15874" max="15874" width="9.5703125" bestFit="1" customWidth="1"/>
    <col min="15875" max="15875" width="25" customWidth="1"/>
    <col min="15876" max="15877" width="8.5703125" bestFit="1" customWidth="1"/>
    <col min="15882" max="15882" width="9.5703125" bestFit="1" customWidth="1"/>
    <col min="16121" max="16121" width="3.140625" customWidth="1"/>
    <col min="16122" max="16122" width="5.28515625" bestFit="1" customWidth="1"/>
    <col min="16123" max="16123" width="4.42578125" bestFit="1" customWidth="1"/>
    <col min="16124" max="16125" width="4.42578125" customWidth="1"/>
    <col min="16126" max="16126" width="33" customWidth="1"/>
    <col min="16127" max="16127" width="8.7109375" bestFit="1" customWidth="1"/>
    <col min="16128" max="16128" width="9.28515625" bestFit="1" customWidth="1"/>
    <col min="16129" max="16129" width="11" customWidth="1"/>
    <col min="16130" max="16130" width="9.5703125" bestFit="1" customWidth="1"/>
    <col min="16131" max="16131" width="25" customWidth="1"/>
    <col min="16132" max="16133" width="8.5703125" bestFit="1" customWidth="1"/>
    <col min="16138" max="16138" width="9.5703125" bestFit="1" customWidth="1"/>
  </cols>
  <sheetData>
    <row r="1" spans="1:12" s="14" customFormat="1" ht="12.75" x14ac:dyDescent="0.2">
      <c r="A1" s="12"/>
      <c r="B1" s="11"/>
      <c r="C1" s="12"/>
      <c r="D1" s="12"/>
      <c r="E1" s="12"/>
      <c r="F1" s="12"/>
      <c r="G1" s="12"/>
      <c r="H1" s="12"/>
      <c r="J1" s="15" t="s">
        <v>30</v>
      </c>
    </row>
    <row r="2" spans="1:12" ht="17.25" customHeight="1" x14ac:dyDescent="0.25">
      <c r="A2" s="368" t="s">
        <v>31</v>
      </c>
      <c r="B2" s="368"/>
      <c r="C2" s="368"/>
      <c r="D2" s="368"/>
      <c r="E2" s="368"/>
      <c r="F2" s="368"/>
      <c r="G2" s="368"/>
      <c r="H2" s="368"/>
      <c r="I2" s="368"/>
      <c r="J2" s="368"/>
      <c r="K2" s="376"/>
    </row>
    <row r="3" spans="1:12" x14ac:dyDescent="0.25">
      <c r="A3" s="33"/>
      <c r="B3" s="33"/>
      <c r="C3" s="33"/>
      <c r="D3" s="33"/>
      <c r="E3" s="33"/>
      <c r="F3" s="33"/>
      <c r="G3" s="33"/>
      <c r="H3" s="33"/>
      <c r="I3" s="34"/>
      <c r="J3" s="35"/>
      <c r="K3" s="35"/>
    </row>
    <row r="4" spans="1:12" ht="15.75" x14ac:dyDescent="0.25">
      <c r="A4" s="371" t="s">
        <v>33</v>
      </c>
      <c r="B4" s="371"/>
      <c r="C4" s="371"/>
      <c r="D4" s="371"/>
      <c r="E4" s="371"/>
      <c r="F4" s="371"/>
      <c r="G4" s="371"/>
      <c r="H4" s="371"/>
      <c r="I4" s="371"/>
      <c r="J4" s="371"/>
    </row>
    <row r="5" spans="1:12" x14ac:dyDescent="0.25">
      <c r="A5" s="36"/>
      <c r="B5" s="37"/>
      <c r="C5" s="38"/>
      <c r="D5" s="37"/>
      <c r="E5" s="37"/>
      <c r="F5" s="37"/>
      <c r="G5" s="39"/>
      <c r="H5" s="40"/>
      <c r="I5" s="41"/>
      <c r="J5" s="42"/>
    </row>
    <row r="6" spans="1:12" ht="15.75" x14ac:dyDescent="0.25">
      <c r="A6" s="369" t="s">
        <v>34</v>
      </c>
      <c r="B6" s="369"/>
      <c r="C6" s="369"/>
      <c r="D6" s="369"/>
      <c r="E6" s="369"/>
      <c r="F6" s="369"/>
      <c r="G6" s="369"/>
      <c r="H6" s="369"/>
      <c r="I6" s="369"/>
      <c r="J6" s="369"/>
    </row>
    <row r="7" spans="1:12" s="47" customFormat="1" ht="12" customHeight="1" thickBot="1" x14ac:dyDescent="0.25">
      <c r="A7" s="43"/>
      <c r="B7" s="43"/>
      <c r="C7" s="43"/>
      <c r="D7" s="43"/>
      <c r="E7" s="43"/>
      <c r="F7" s="43"/>
      <c r="G7" s="44"/>
      <c r="H7" s="45"/>
      <c r="I7" s="46"/>
      <c r="J7" s="217" t="s">
        <v>35</v>
      </c>
    </row>
    <row r="8" spans="1:12" s="48" customFormat="1" ht="22.5" x14ac:dyDescent="0.25">
      <c r="A8" s="134" t="s">
        <v>1</v>
      </c>
      <c r="B8" s="135" t="s">
        <v>36</v>
      </c>
      <c r="C8" s="136" t="s">
        <v>3</v>
      </c>
      <c r="D8" s="136" t="s">
        <v>4</v>
      </c>
      <c r="E8" s="136" t="s">
        <v>5</v>
      </c>
      <c r="F8" s="136" t="s">
        <v>37</v>
      </c>
      <c r="G8" s="137" t="s">
        <v>10</v>
      </c>
      <c r="H8" s="137" t="s">
        <v>44</v>
      </c>
      <c r="I8" s="137" t="s">
        <v>45</v>
      </c>
      <c r="J8" s="138" t="s">
        <v>112</v>
      </c>
    </row>
    <row r="9" spans="1:12" s="49" customFormat="1" ht="22.5" x14ac:dyDescent="0.25">
      <c r="A9" s="353" t="s">
        <v>7</v>
      </c>
      <c r="B9" s="354" t="s">
        <v>7</v>
      </c>
      <c r="C9" s="355" t="s">
        <v>7</v>
      </c>
      <c r="D9" s="355" t="s">
        <v>7</v>
      </c>
      <c r="E9" s="355" t="s">
        <v>7</v>
      </c>
      <c r="F9" s="133" t="s">
        <v>118</v>
      </c>
      <c r="G9" s="356">
        <f>G10+G12+G15+G17</f>
        <v>0</v>
      </c>
      <c r="H9" s="357">
        <f>H10+H12+H15+H17</f>
        <v>2606.2088299999996</v>
      </c>
      <c r="I9" s="357">
        <f>I10+I12+I15+I17</f>
        <v>2611.87003</v>
      </c>
      <c r="J9" s="358">
        <f>SUM(G9+H9+I9)</f>
        <v>5218.0788599999996</v>
      </c>
    </row>
    <row r="10" spans="1:12" s="47" customFormat="1" ht="21.75" customHeight="1" x14ac:dyDescent="0.2">
      <c r="A10" s="59" t="s">
        <v>38</v>
      </c>
      <c r="B10" s="60">
        <v>300010000</v>
      </c>
      <c r="C10" s="61" t="s">
        <v>7</v>
      </c>
      <c r="D10" s="61" t="s">
        <v>7</v>
      </c>
      <c r="E10" s="61" t="s">
        <v>7</v>
      </c>
      <c r="F10" s="62" t="s">
        <v>39</v>
      </c>
      <c r="G10" s="63">
        <f>H19</f>
        <v>0</v>
      </c>
      <c r="H10" s="64">
        <v>606.20882999999958</v>
      </c>
      <c r="I10" s="64">
        <f>SUM(I11)</f>
        <v>2611.87003</v>
      </c>
      <c r="J10" s="66">
        <f>SUM(G10+H10+I10)</f>
        <v>3218.0788599999996</v>
      </c>
      <c r="L10" s="150"/>
    </row>
    <row r="11" spans="1:12" s="49" customFormat="1" ht="13.5" customHeight="1" x14ac:dyDescent="0.25">
      <c r="A11" s="51"/>
      <c r="B11" s="52"/>
      <c r="C11" s="53">
        <v>6409</v>
      </c>
      <c r="D11" s="53">
        <v>5901</v>
      </c>
      <c r="E11" s="131" t="s">
        <v>119</v>
      </c>
      <c r="F11" s="54" t="s">
        <v>40</v>
      </c>
      <c r="G11" s="55">
        <f>SUM(H19)</f>
        <v>0</v>
      </c>
      <c r="H11" s="56">
        <v>606.20882999999958</v>
      </c>
      <c r="I11" s="56">
        <v>2611.87003</v>
      </c>
      <c r="J11" s="57">
        <f>SUM(G11+H11+I11)</f>
        <v>3218.0788599999996</v>
      </c>
      <c r="K11" s="58"/>
      <c r="L11" s="366"/>
    </row>
    <row r="12" spans="1:12" s="49" customFormat="1" ht="31.5" customHeight="1" x14ac:dyDescent="0.25">
      <c r="A12" s="59" t="s">
        <v>38</v>
      </c>
      <c r="B12" s="60">
        <v>300020000</v>
      </c>
      <c r="C12" s="61" t="s">
        <v>7</v>
      </c>
      <c r="D12" s="61" t="s">
        <v>7</v>
      </c>
      <c r="E12" s="61" t="s">
        <v>7</v>
      </c>
      <c r="F12" s="62" t="s">
        <v>47</v>
      </c>
      <c r="G12" s="63">
        <f>SUM(G13:G14)</f>
        <v>0</v>
      </c>
      <c r="H12" s="64">
        <v>500</v>
      </c>
      <c r="I12" s="64">
        <f>SUM(I13:I14)</f>
        <v>0</v>
      </c>
      <c r="J12" s="66">
        <f t="shared" ref="J12:J18" si="0">SUM(G12:I12)</f>
        <v>500</v>
      </c>
    </row>
    <row r="13" spans="1:12" s="49" customFormat="1" ht="13.5" customHeight="1" x14ac:dyDescent="0.25">
      <c r="A13" s="51"/>
      <c r="B13" s="52"/>
      <c r="C13" s="53">
        <v>6310</v>
      </c>
      <c r="D13" s="53">
        <v>5142</v>
      </c>
      <c r="E13" s="131" t="s">
        <v>119</v>
      </c>
      <c r="F13" s="54" t="s">
        <v>48</v>
      </c>
      <c r="G13" s="55">
        <v>0</v>
      </c>
      <c r="H13" s="56">
        <v>450</v>
      </c>
      <c r="I13" s="56">
        <v>0</v>
      </c>
      <c r="J13" s="57">
        <f t="shared" si="0"/>
        <v>450</v>
      </c>
    </row>
    <row r="14" spans="1:12" s="49" customFormat="1" ht="13.5" customHeight="1" x14ac:dyDescent="0.25">
      <c r="A14" s="51"/>
      <c r="B14" s="52"/>
      <c r="C14" s="53">
        <v>6310</v>
      </c>
      <c r="D14" s="53">
        <v>5163</v>
      </c>
      <c r="E14" s="131" t="s">
        <v>119</v>
      </c>
      <c r="F14" s="54" t="s">
        <v>41</v>
      </c>
      <c r="G14" s="55">
        <v>0</v>
      </c>
      <c r="H14" s="56">
        <v>50</v>
      </c>
      <c r="I14" s="56">
        <v>0</v>
      </c>
      <c r="J14" s="57">
        <f t="shared" si="0"/>
        <v>50</v>
      </c>
    </row>
    <row r="15" spans="1:12" s="49" customFormat="1" ht="24.75" customHeight="1" x14ac:dyDescent="0.25">
      <c r="A15" s="59" t="s">
        <v>38</v>
      </c>
      <c r="B15" s="60">
        <v>300030000</v>
      </c>
      <c r="C15" s="61" t="s">
        <v>7</v>
      </c>
      <c r="D15" s="61" t="s">
        <v>7</v>
      </c>
      <c r="E15" s="61" t="s">
        <v>7</v>
      </c>
      <c r="F15" s="50" t="s">
        <v>42</v>
      </c>
      <c r="G15" s="63">
        <f t="shared" ref="G15:G17" si="1">SUM(G16)</f>
        <v>0</v>
      </c>
      <c r="H15" s="64">
        <v>1500</v>
      </c>
      <c r="I15" s="64">
        <f t="shared" ref="I15:I17" si="2">SUM(I16)</f>
        <v>0</v>
      </c>
      <c r="J15" s="66">
        <f t="shared" si="0"/>
        <v>1500</v>
      </c>
    </row>
    <row r="16" spans="1:12" s="49" customFormat="1" ht="13.5" customHeight="1" x14ac:dyDescent="0.25">
      <c r="A16" s="51"/>
      <c r="B16" s="52"/>
      <c r="C16" s="53">
        <v>6409</v>
      </c>
      <c r="D16" s="53">
        <v>5901</v>
      </c>
      <c r="E16" s="131" t="s">
        <v>119</v>
      </c>
      <c r="F16" s="54" t="s">
        <v>40</v>
      </c>
      <c r="G16" s="55">
        <v>0</v>
      </c>
      <c r="H16" s="56">
        <v>1500</v>
      </c>
      <c r="I16" s="56">
        <v>0</v>
      </c>
      <c r="J16" s="57">
        <f t="shared" si="0"/>
        <v>1500</v>
      </c>
    </row>
    <row r="17" spans="1:13" s="49" customFormat="1" ht="20.25" customHeight="1" x14ac:dyDescent="0.25">
      <c r="A17" s="59" t="s">
        <v>38</v>
      </c>
      <c r="B17" s="60">
        <v>300040000</v>
      </c>
      <c r="C17" s="65" t="s">
        <v>7</v>
      </c>
      <c r="D17" s="65" t="s">
        <v>7</v>
      </c>
      <c r="E17" s="61" t="s">
        <v>7</v>
      </c>
      <c r="F17" s="62" t="s">
        <v>43</v>
      </c>
      <c r="G17" s="63">
        <f t="shared" si="1"/>
        <v>0</v>
      </c>
      <c r="H17" s="64">
        <v>0</v>
      </c>
      <c r="I17" s="64">
        <f t="shared" si="2"/>
        <v>0</v>
      </c>
      <c r="J17" s="66">
        <f t="shared" si="0"/>
        <v>0</v>
      </c>
    </row>
    <row r="18" spans="1:13" s="49" customFormat="1" ht="17.25" customHeight="1" thickBot="1" x14ac:dyDescent="0.3">
      <c r="A18" s="67"/>
      <c r="B18" s="68"/>
      <c r="C18" s="69">
        <v>6409</v>
      </c>
      <c r="D18" s="69">
        <v>5901</v>
      </c>
      <c r="E18" s="132" t="s">
        <v>119</v>
      </c>
      <c r="F18" s="70" t="s">
        <v>40</v>
      </c>
      <c r="G18" s="71">
        <v>0</v>
      </c>
      <c r="H18" s="72">
        <v>0</v>
      </c>
      <c r="I18" s="72">
        <v>0</v>
      </c>
      <c r="J18" s="73">
        <f t="shared" si="0"/>
        <v>0</v>
      </c>
    </row>
    <row r="21" spans="1:13" x14ac:dyDescent="0.25">
      <c r="A21" s="130"/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29"/>
      <c r="M21" s="128"/>
    </row>
    <row r="24" spans="1:13" x14ac:dyDescent="0.25">
      <c r="A24" s="139"/>
      <c r="B24" s="140"/>
      <c r="C24" s="139"/>
      <c r="D24" s="139"/>
      <c r="E24" s="141"/>
      <c r="F24" s="125"/>
      <c r="G24" s="372"/>
      <c r="H24" s="372"/>
      <c r="I24" s="372"/>
      <c r="J24" s="372"/>
      <c r="K24" s="372"/>
      <c r="L24" s="125"/>
    </row>
  </sheetData>
  <mergeCells count="4">
    <mergeCell ref="A4:J4"/>
    <mergeCell ref="A6:J6"/>
    <mergeCell ref="G24:K24"/>
    <mergeCell ref="A2:J2"/>
  </mergeCells>
  <pageMargins left="0.51181102362204722" right="0.51181102362204722" top="0.78740157480314965" bottom="0.78740157480314965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L69"/>
  <sheetViews>
    <sheetView zoomScaleNormal="100" workbookViewId="0">
      <selection activeCell="F35" sqref="F35"/>
    </sheetView>
  </sheetViews>
  <sheetFormatPr defaultRowHeight="12.75" x14ac:dyDescent="0.2"/>
  <cols>
    <col min="1" max="1" width="3.140625" style="229" customWidth="1"/>
    <col min="2" max="2" width="10" style="230" customWidth="1"/>
    <col min="3" max="3" width="4.7109375" style="231" customWidth="1"/>
    <col min="4" max="4" width="4.28515625" style="231" customWidth="1"/>
    <col min="5" max="5" width="7.85546875" style="232" customWidth="1"/>
    <col min="6" max="6" width="42.5703125" style="231" customWidth="1"/>
    <col min="7" max="7" width="6.85546875" style="233" bestFit="1" customWidth="1"/>
    <col min="8" max="8" width="8.7109375" style="233" bestFit="1" customWidth="1"/>
    <col min="9" max="9" width="8.7109375" style="307" customWidth="1"/>
    <col min="10" max="10" width="8.7109375" style="228" bestFit="1" customWidth="1"/>
    <col min="11" max="256" width="9.140625" style="228"/>
    <col min="257" max="257" width="3.140625" style="228" customWidth="1"/>
    <col min="258" max="258" width="9.28515625" style="228" customWidth="1"/>
    <col min="259" max="259" width="4.7109375" style="228" customWidth="1"/>
    <col min="260" max="260" width="4.28515625" style="228" customWidth="1"/>
    <col min="261" max="261" width="7.85546875" style="228" customWidth="1"/>
    <col min="262" max="262" width="33.85546875" style="228" customWidth="1"/>
    <col min="263" max="263" width="9.140625" style="228"/>
    <col min="264" max="264" width="11.28515625" style="228" bestFit="1" customWidth="1"/>
    <col min="265" max="265" width="11.140625" style="228" customWidth="1"/>
    <col min="266" max="266" width="12.28515625" style="228" customWidth="1"/>
    <col min="267" max="512" width="9.140625" style="228"/>
    <col min="513" max="513" width="3.140625" style="228" customWidth="1"/>
    <col min="514" max="514" width="9.28515625" style="228" customWidth="1"/>
    <col min="515" max="515" width="4.7109375" style="228" customWidth="1"/>
    <col min="516" max="516" width="4.28515625" style="228" customWidth="1"/>
    <col min="517" max="517" width="7.85546875" style="228" customWidth="1"/>
    <col min="518" max="518" width="33.85546875" style="228" customWidth="1"/>
    <col min="519" max="519" width="9.140625" style="228"/>
    <col min="520" max="520" width="11.28515625" style="228" bestFit="1" customWidth="1"/>
    <col min="521" max="521" width="11.140625" style="228" customWidth="1"/>
    <col min="522" max="522" width="12.28515625" style="228" customWidth="1"/>
    <col min="523" max="768" width="9.140625" style="228"/>
    <col min="769" max="769" width="3.140625" style="228" customWidth="1"/>
    <col min="770" max="770" width="9.28515625" style="228" customWidth="1"/>
    <col min="771" max="771" width="4.7109375" style="228" customWidth="1"/>
    <col min="772" max="772" width="4.28515625" style="228" customWidth="1"/>
    <col min="773" max="773" width="7.85546875" style="228" customWidth="1"/>
    <col min="774" max="774" width="33.85546875" style="228" customWidth="1"/>
    <col min="775" max="775" width="9.140625" style="228"/>
    <col min="776" max="776" width="11.28515625" style="228" bestFit="1" customWidth="1"/>
    <col min="777" max="777" width="11.140625" style="228" customWidth="1"/>
    <col min="778" max="778" width="12.28515625" style="228" customWidth="1"/>
    <col min="779" max="1024" width="9.140625" style="228"/>
    <col min="1025" max="1025" width="3.140625" style="228" customWidth="1"/>
    <col min="1026" max="1026" width="9.28515625" style="228" customWidth="1"/>
    <col min="1027" max="1027" width="4.7109375" style="228" customWidth="1"/>
    <col min="1028" max="1028" width="4.28515625" style="228" customWidth="1"/>
    <col min="1029" max="1029" width="7.85546875" style="228" customWidth="1"/>
    <col min="1030" max="1030" width="33.85546875" style="228" customWidth="1"/>
    <col min="1031" max="1031" width="9.140625" style="228"/>
    <col min="1032" max="1032" width="11.28515625" style="228" bestFit="1" customWidth="1"/>
    <col min="1033" max="1033" width="11.140625" style="228" customWidth="1"/>
    <col min="1034" max="1034" width="12.28515625" style="228" customWidth="1"/>
    <col min="1035" max="1280" width="9.140625" style="228"/>
    <col min="1281" max="1281" width="3.140625" style="228" customWidth="1"/>
    <col min="1282" max="1282" width="9.28515625" style="228" customWidth="1"/>
    <col min="1283" max="1283" width="4.7109375" style="228" customWidth="1"/>
    <col min="1284" max="1284" width="4.28515625" style="228" customWidth="1"/>
    <col min="1285" max="1285" width="7.85546875" style="228" customWidth="1"/>
    <col min="1286" max="1286" width="33.85546875" style="228" customWidth="1"/>
    <col min="1287" max="1287" width="9.140625" style="228"/>
    <col min="1288" max="1288" width="11.28515625" style="228" bestFit="1" customWidth="1"/>
    <col min="1289" max="1289" width="11.140625" style="228" customWidth="1"/>
    <col min="1290" max="1290" width="12.28515625" style="228" customWidth="1"/>
    <col min="1291" max="1536" width="9.140625" style="228"/>
    <col min="1537" max="1537" width="3.140625" style="228" customWidth="1"/>
    <col min="1538" max="1538" width="9.28515625" style="228" customWidth="1"/>
    <col min="1539" max="1539" width="4.7109375" style="228" customWidth="1"/>
    <col min="1540" max="1540" width="4.28515625" style="228" customWidth="1"/>
    <col min="1541" max="1541" width="7.85546875" style="228" customWidth="1"/>
    <col min="1542" max="1542" width="33.85546875" style="228" customWidth="1"/>
    <col min="1543" max="1543" width="9.140625" style="228"/>
    <col min="1544" max="1544" width="11.28515625" style="228" bestFit="1" customWidth="1"/>
    <col min="1545" max="1545" width="11.140625" style="228" customWidth="1"/>
    <col min="1546" max="1546" width="12.28515625" style="228" customWidth="1"/>
    <col min="1547" max="1792" width="9.140625" style="228"/>
    <col min="1793" max="1793" width="3.140625" style="228" customWidth="1"/>
    <col min="1794" max="1794" width="9.28515625" style="228" customWidth="1"/>
    <col min="1795" max="1795" width="4.7109375" style="228" customWidth="1"/>
    <col min="1796" max="1796" width="4.28515625" style="228" customWidth="1"/>
    <col min="1797" max="1797" width="7.85546875" style="228" customWidth="1"/>
    <col min="1798" max="1798" width="33.85546875" style="228" customWidth="1"/>
    <col min="1799" max="1799" width="9.140625" style="228"/>
    <col min="1800" max="1800" width="11.28515625" style="228" bestFit="1" customWidth="1"/>
    <col min="1801" max="1801" width="11.140625" style="228" customWidth="1"/>
    <col min="1802" max="1802" width="12.28515625" style="228" customWidth="1"/>
    <col min="1803" max="2048" width="9.140625" style="228"/>
    <col min="2049" max="2049" width="3.140625" style="228" customWidth="1"/>
    <col min="2050" max="2050" width="9.28515625" style="228" customWidth="1"/>
    <col min="2051" max="2051" width="4.7109375" style="228" customWidth="1"/>
    <col min="2052" max="2052" width="4.28515625" style="228" customWidth="1"/>
    <col min="2053" max="2053" width="7.85546875" style="228" customWidth="1"/>
    <col min="2054" max="2054" width="33.85546875" style="228" customWidth="1"/>
    <col min="2055" max="2055" width="9.140625" style="228"/>
    <col min="2056" max="2056" width="11.28515625" style="228" bestFit="1" customWidth="1"/>
    <col min="2057" max="2057" width="11.140625" style="228" customWidth="1"/>
    <col min="2058" max="2058" width="12.28515625" style="228" customWidth="1"/>
    <col min="2059" max="2304" width="9.140625" style="228"/>
    <col min="2305" max="2305" width="3.140625" style="228" customWidth="1"/>
    <col min="2306" max="2306" width="9.28515625" style="228" customWidth="1"/>
    <col min="2307" max="2307" width="4.7109375" style="228" customWidth="1"/>
    <col min="2308" max="2308" width="4.28515625" style="228" customWidth="1"/>
    <col min="2309" max="2309" width="7.85546875" style="228" customWidth="1"/>
    <col min="2310" max="2310" width="33.85546875" style="228" customWidth="1"/>
    <col min="2311" max="2311" width="9.140625" style="228"/>
    <col min="2312" max="2312" width="11.28515625" style="228" bestFit="1" customWidth="1"/>
    <col min="2313" max="2313" width="11.140625" style="228" customWidth="1"/>
    <col min="2314" max="2314" width="12.28515625" style="228" customWidth="1"/>
    <col min="2315" max="2560" width="9.140625" style="228"/>
    <col min="2561" max="2561" width="3.140625" style="228" customWidth="1"/>
    <col min="2562" max="2562" width="9.28515625" style="228" customWidth="1"/>
    <col min="2563" max="2563" width="4.7109375" style="228" customWidth="1"/>
    <col min="2564" max="2564" width="4.28515625" style="228" customWidth="1"/>
    <col min="2565" max="2565" width="7.85546875" style="228" customWidth="1"/>
    <col min="2566" max="2566" width="33.85546875" style="228" customWidth="1"/>
    <col min="2567" max="2567" width="9.140625" style="228"/>
    <col min="2568" max="2568" width="11.28515625" style="228" bestFit="1" customWidth="1"/>
    <col min="2569" max="2569" width="11.140625" style="228" customWidth="1"/>
    <col min="2570" max="2570" width="12.28515625" style="228" customWidth="1"/>
    <col min="2571" max="2816" width="9.140625" style="228"/>
    <col min="2817" max="2817" width="3.140625" style="228" customWidth="1"/>
    <col min="2818" max="2818" width="9.28515625" style="228" customWidth="1"/>
    <col min="2819" max="2819" width="4.7109375" style="228" customWidth="1"/>
    <col min="2820" max="2820" width="4.28515625" style="228" customWidth="1"/>
    <col min="2821" max="2821" width="7.85546875" style="228" customWidth="1"/>
    <col min="2822" max="2822" width="33.85546875" style="228" customWidth="1"/>
    <col min="2823" max="2823" width="9.140625" style="228"/>
    <col min="2824" max="2824" width="11.28515625" style="228" bestFit="1" customWidth="1"/>
    <col min="2825" max="2825" width="11.140625" style="228" customWidth="1"/>
    <col min="2826" max="2826" width="12.28515625" style="228" customWidth="1"/>
    <col min="2827" max="3072" width="9.140625" style="228"/>
    <col min="3073" max="3073" width="3.140625" style="228" customWidth="1"/>
    <col min="3074" max="3074" width="9.28515625" style="228" customWidth="1"/>
    <col min="3075" max="3075" width="4.7109375" style="228" customWidth="1"/>
    <col min="3076" max="3076" width="4.28515625" style="228" customWidth="1"/>
    <col min="3077" max="3077" width="7.85546875" style="228" customWidth="1"/>
    <col min="3078" max="3078" width="33.85546875" style="228" customWidth="1"/>
    <col min="3079" max="3079" width="9.140625" style="228"/>
    <col min="3080" max="3080" width="11.28515625" style="228" bestFit="1" customWidth="1"/>
    <col min="3081" max="3081" width="11.140625" style="228" customWidth="1"/>
    <col min="3082" max="3082" width="12.28515625" style="228" customWidth="1"/>
    <col min="3083" max="3328" width="9.140625" style="228"/>
    <col min="3329" max="3329" width="3.140625" style="228" customWidth="1"/>
    <col min="3330" max="3330" width="9.28515625" style="228" customWidth="1"/>
    <col min="3331" max="3331" width="4.7109375" style="228" customWidth="1"/>
    <col min="3332" max="3332" width="4.28515625" style="228" customWidth="1"/>
    <col min="3333" max="3333" width="7.85546875" style="228" customWidth="1"/>
    <col min="3334" max="3334" width="33.85546875" style="228" customWidth="1"/>
    <col min="3335" max="3335" width="9.140625" style="228"/>
    <col min="3336" max="3336" width="11.28515625" style="228" bestFit="1" customWidth="1"/>
    <col min="3337" max="3337" width="11.140625" style="228" customWidth="1"/>
    <col min="3338" max="3338" width="12.28515625" style="228" customWidth="1"/>
    <col min="3339" max="3584" width="9.140625" style="228"/>
    <col min="3585" max="3585" width="3.140625" style="228" customWidth="1"/>
    <col min="3586" max="3586" width="9.28515625" style="228" customWidth="1"/>
    <col min="3587" max="3587" width="4.7109375" style="228" customWidth="1"/>
    <col min="3588" max="3588" width="4.28515625" style="228" customWidth="1"/>
    <col min="3589" max="3589" width="7.85546875" style="228" customWidth="1"/>
    <col min="3590" max="3590" width="33.85546875" style="228" customWidth="1"/>
    <col min="3591" max="3591" width="9.140625" style="228"/>
    <col min="3592" max="3592" width="11.28515625" style="228" bestFit="1" customWidth="1"/>
    <col min="3593" max="3593" width="11.140625" style="228" customWidth="1"/>
    <col min="3594" max="3594" width="12.28515625" style="228" customWidth="1"/>
    <col min="3595" max="3840" width="9.140625" style="228"/>
    <col min="3841" max="3841" width="3.140625" style="228" customWidth="1"/>
    <col min="3842" max="3842" width="9.28515625" style="228" customWidth="1"/>
    <col min="3843" max="3843" width="4.7109375" style="228" customWidth="1"/>
    <col min="3844" max="3844" width="4.28515625" style="228" customWidth="1"/>
    <col min="3845" max="3845" width="7.85546875" style="228" customWidth="1"/>
    <col min="3846" max="3846" width="33.85546875" style="228" customWidth="1"/>
    <col min="3847" max="3847" width="9.140625" style="228"/>
    <col min="3848" max="3848" width="11.28515625" style="228" bestFit="1" customWidth="1"/>
    <col min="3849" max="3849" width="11.140625" style="228" customWidth="1"/>
    <col min="3850" max="3850" width="12.28515625" style="228" customWidth="1"/>
    <col min="3851" max="4096" width="9.140625" style="228"/>
    <col min="4097" max="4097" width="3.140625" style="228" customWidth="1"/>
    <col min="4098" max="4098" width="9.28515625" style="228" customWidth="1"/>
    <col min="4099" max="4099" width="4.7109375" style="228" customWidth="1"/>
    <col min="4100" max="4100" width="4.28515625" style="228" customWidth="1"/>
    <col min="4101" max="4101" width="7.85546875" style="228" customWidth="1"/>
    <col min="4102" max="4102" width="33.85546875" style="228" customWidth="1"/>
    <col min="4103" max="4103" width="9.140625" style="228"/>
    <col min="4104" max="4104" width="11.28515625" style="228" bestFit="1" customWidth="1"/>
    <col min="4105" max="4105" width="11.140625" style="228" customWidth="1"/>
    <col min="4106" max="4106" width="12.28515625" style="228" customWidth="1"/>
    <col min="4107" max="4352" width="9.140625" style="228"/>
    <col min="4353" max="4353" width="3.140625" style="228" customWidth="1"/>
    <col min="4354" max="4354" width="9.28515625" style="228" customWidth="1"/>
    <col min="4355" max="4355" width="4.7109375" style="228" customWidth="1"/>
    <col min="4356" max="4356" width="4.28515625" style="228" customWidth="1"/>
    <col min="4357" max="4357" width="7.85546875" style="228" customWidth="1"/>
    <col min="4358" max="4358" width="33.85546875" style="228" customWidth="1"/>
    <col min="4359" max="4359" width="9.140625" style="228"/>
    <col min="4360" max="4360" width="11.28515625" style="228" bestFit="1" customWidth="1"/>
    <col min="4361" max="4361" width="11.140625" style="228" customWidth="1"/>
    <col min="4362" max="4362" width="12.28515625" style="228" customWidth="1"/>
    <col min="4363" max="4608" width="9.140625" style="228"/>
    <col min="4609" max="4609" width="3.140625" style="228" customWidth="1"/>
    <col min="4610" max="4610" width="9.28515625" style="228" customWidth="1"/>
    <col min="4611" max="4611" width="4.7109375" style="228" customWidth="1"/>
    <col min="4612" max="4612" width="4.28515625" style="228" customWidth="1"/>
    <col min="4613" max="4613" width="7.85546875" style="228" customWidth="1"/>
    <col min="4614" max="4614" width="33.85546875" style="228" customWidth="1"/>
    <col min="4615" max="4615" width="9.140625" style="228"/>
    <col min="4616" max="4616" width="11.28515625" style="228" bestFit="1" customWidth="1"/>
    <col min="4617" max="4617" width="11.140625" style="228" customWidth="1"/>
    <col min="4618" max="4618" width="12.28515625" style="228" customWidth="1"/>
    <col min="4619" max="4864" width="9.140625" style="228"/>
    <col min="4865" max="4865" width="3.140625" style="228" customWidth="1"/>
    <col min="4866" max="4866" width="9.28515625" style="228" customWidth="1"/>
    <col min="4867" max="4867" width="4.7109375" style="228" customWidth="1"/>
    <col min="4868" max="4868" width="4.28515625" style="228" customWidth="1"/>
    <col min="4869" max="4869" width="7.85546875" style="228" customWidth="1"/>
    <col min="4870" max="4870" width="33.85546875" style="228" customWidth="1"/>
    <col min="4871" max="4871" width="9.140625" style="228"/>
    <col min="4872" max="4872" width="11.28515625" style="228" bestFit="1" customWidth="1"/>
    <col min="4873" max="4873" width="11.140625" style="228" customWidth="1"/>
    <col min="4874" max="4874" width="12.28515625" style="228" customWidth="1"/>
    <col min="4875" max="5120" width="9.140625" style="228"/>
    <col min="5121" max="5121" width="3.140625" style="228" customWidth="1"/>
    <col min="5122" max="5122" width="9.28515625" style="228" customWidth="1"/>
    <col min="5123" max="5123" width="4.7109375" style="228" customWidth="1"/>
    <col min="5124" max="5124" width="4.28515625" style="228" customWidth="1"/>
    <col min="5125" max="5125" width="7.85546875" style="228" customWidth="1"/>
    <col min="5126" max="5126" width="33.85546875" style="228" customWidth="1"/>
    <col min="5127" max="5127" width="9.140625" style="228"/>
    <col min="5128" max="5128" width="11.28515625" style="228" bestFit="1" customWidth="1"/>
    <col min="5129" max="5129" width="11.140625" style="228" customWidth="1"/>
    <col min="5130" max="5130" width="12.28515625" style="228" customWidth="1"/>
    <col min="5131" max="5376" width="9.140625" style="228"/>
    <col min="5377" max="5377" width="3.140625" style="228" customWidth="1"/>
    <col min="5378" max="5378" width="9.28515625" style="228" customWidth="1"/>
    <col min="5379" max="5379" width="4.7109375" style="228" customWidth="1"/>
    <col min="5380" max="5380" width="4.28515625" style="228" customWidth="1"/>
    <col min="5381" max="5381" width="7.85546875" style="228" customWidth="1"/>
    <col min="5382" max="5382" width="33.85546875" style="228" customWidth="1"/>
    <col min="5383" max="5383" width="9.140625" style="228"/>
    <col min="5384" max="5384" width="11.28515625" style="228" bestFit="1" customWidth="1"/>
    <col min="5385" max="5385" width="11.140625" style="228" customWidth="1"/>
    <col min="5386" max="5386" width="12.28515625" style="228" customWidth="1"/>
    <col min="5387" max="5632" width="9.140625" style="228"/>
    <col min="5633" max="5633" width="3.140625" style="228" customWidth="1"/>
    <col min="5634" max="5634" width="9.28515625" style="228" customWidth="1"/>
    <col min="5635" max="5635" width="4.7109375" style="228" customWidth="1"/>
    <col min="5636" max="5636" width="4.28515625" style="228" customWidth="1"/>
    <col min="5637" max="5637" width="7.85546875" style="228" customWidth="1"/>
    <col min="5638" max="5638" width="33.85546875" style="228" customWidth="1"/>
    <col min="5639" max="5639" width="9.140625" style="228"/>
    <col min="5640" max="5640" width="11.28515625" style="228" bestFit="1" customWidth="1"/>
    <col min="5641" max="5641" width="11.140625" style="228" customWidth="1"/>
    <col min="5642" max="5642" width="12.28515625" style="228" customWidth="1"/>
    <col min="5643" max="5888" width="9.140625" style="228"/>
    <col min="5889" max="5889" width="3.140625" style="228" customWidth="1"/>
    <col min="5890" max="5890" width="9.28515625" style="228" customWidth="1"/>
    <col min="5891" max="5891" width="4.7109375" style="228" customWidth="1"/>
    <col min="5892" max="5892" width="4.28515625" style="228" customWidth="1"/>
    <col min="5893" max="5893" width="7.85546875" style="228" customWidth="1"/>
    <col min="5894" max="5894" width="33.85546875" style="228" customWidth="1"/>
    <col min="5895" max="5895" width="9.140625" style="228"/>
    <col min="5896" max="5896" width="11.28515625" style="228" bestFit="1" customWidth="1"/>
    <col min="5897" max="5897" width="11.140625" style="228" customWidth="1"/>
    <col min="5898" max="5898" width="12.28515625" style="228" customWidth="1"/>
    <col min="5899" max="6144" width="9.140625" style="228"/>
    <col min="6145" max="6145" width="3.140625" style="228" customWidth="1"/>
    <col min="6146" max="6146" width="9.28515625" style="228" customWidth="1"/>
    <col min="6147" max="6147" width="4.7109375" style="228" customWidth="1"/>
    <col min="6148" max="6148" width="4.28515625" style="228" customWidth="1"/>
    <col min="6149" max="6149" width="7.85546875" style="228" customWidth="1"/>
    <col min="6150" max="6150" width="33.85546875" style="228" customWidth="1"/>
    <col min="6151" max="6151" width="9.140625" style="228"/>
    <col min="6152" max="6152" width="11.28515625" style="228" bestFit="1" customWidth="1"/>
    <col min="6153" max="6153" width="11.140625" style="228" customWidth="1"/>
    <col min="6154" max="6154" width="12.28515625" style="228" customWidth="1"/>
    <col min="6155" max="6400" width="9.140625" style="228"/>
    <col min="6401" max="6401" width="3.140625" style="228" customWidth="1"/>
    <col min="6402" max="6402" width="9.28515625" style="228" customWidth="1"/>
    <col min="6403" max="6403" width="4.7109375" style="228" customWidth="1"/>
    <col min="6404" max="6404" width="4.28515625" style="228" customWidth="1"/>
    <col min="6405" max="6405" width="7.85546875" style="228" customWidth="1"/>
    <col min="6406" max="6406" width="33.85546875" style="228" customWidth="1"/>
    <col min="6407" max="6407" width="9.140625" style="228"/>
    <col min="6408" max="6408" width="11.28515625" style="228" bestFit="1" customWidth="1"/>
    <col min="6409" max="6409" width="11.140625" style="228" customWidth="1"/>
    <col min="6410" max="6410" width="12.28515625" style="228" customWidth="1"/>
    <col min="6411" max="6656" width="9.140625" style="228"/>
    <col min="6657" max="6657" width="3.140625" style="228" customWidth="1"/>
    <col min="6658" max="6658" width="9.28515625" style="228" customWidth="1"/>
    <col min="6659" max="6659" width="4.7109375" style="228" customWidth="1"/>
    <col min="6660" max="6660" width="4.28515625" style="228" customWidth="1"/>
    <col min="6661" max="6661" width="7.85546875" style="228" customWidth="1"/>
    <col min="6662" max="6662" width="33.85546875" style="228" customWidth="1"/>
    <col min="6663" max="6663" width="9.140625" style="228"/>
    <col min="6664" max="6664" width="11.28515625" style="228" bestFit="1" customWidth="1"/>
    <col min="6665" max="6665" width="11.140625" style="228" customWidth="1"/>
    <col min="6666" max="6666" width="12.28515625" style="228" customWidth="1"/>
    <col min="6667" max="6912" width="9.140625" style="228"/>
    <col min="6913" max="6913" width="3.140625" style="228" customWidth="1"/>
    <col min="6914" max="6914" width="9.28515625" style="228" customWidth="1"/>
    <col min="6915" max="6915" width="4.7109375" style="228" customWidth="1"/>
    <col min="6916" max="6916" width="4.28515625" style="228" customWidth="1"/>
    <col min="6917" max="6917" width="7.85546875" style="228" customWidth="1"/>
    <col min="6918" max="6918" width="33.85546875" style="228" customWidth="1"/>
    <col min="6919" max="6919" width="9.140625" style="228"/>
    <col min="6920" max="6920" width="11.28515625" style="228" bestFit="1" customWidth="1"/>
    <col min="6921" max="6921" width="11.140625" style="228" customWidth="1"/>
    <col min="6922" max="6922" width="12.28515625" style="228" customWidth="1"/>
    <col min="6923" max="7168" width="9.140625" style="228"/>
    <col min="7169" max="7169" width="3.140625" style="228" customWidth="1"/>
    <col min="7170" max="7170" width="9.28515625" style="228" customWidth="1"/>
    <col min="7171" max="7171" width="4.7109375" style="228" customWidth="1"/>
    <col min="7172" max="7172" width="4.28515625" style="228" customWidth="1"/>
    <col min="7173" max="7173" width="7.85546875" style="228" customWidth="1"/>
    <col min="7174" max="7174" width="33.85546875" style="228" customWidth="1"/>
    <col min="7175" max="7175" width="9.140625" style="228"/>
    <col min="7176" max="7176" width="11.28515625" style="228" bestFit="1" customWidth="1"/>
    <col min="7177" max="7177" width="11.140625" style="228" customWidth="1"/>
    <col min="7178" max="7178" width="12.28515625" style="228" customWidth="1"/>
    <col min="7179" max="7424" width="9.140625" style="228"/>
    <col min="7425" max="7425" width="3.140625" style="228" customWidth="1"/>
    <col min="7426" max="7426" width="9.28515625" style="228" customWidth="1"/>
    <col min="7427" max="7427" width="4.7109375" style="228" customWidth="1"/>
    <col min="7428" max="7428" width="4.28515625" style="228" customWidth="1"/>
    <col min="7429" max="7429" width="7.85546875" style="228" customWidth="1"/>
    <col min="7430" max="7430" width="33.85546875" style="228" customWidth="1"/>
    <col min="7431" max="7431" width="9.140625" style="228"/>
    <col min="7432" max="7432" width="11.28515625" style="228" bestFit="1" customWidth="1"/>
    <col min="7433" max="7433" width="11.140625" style="228" customWidth="1"/>
    <col min="7434" max="7434" width="12.28515625" style="228" customWidth="1"/>
    <col min="7435" max="7680" width="9.140625" style="228"/>
    <col min="7681" max="7681" width="3.140625" style="228" customWidth="1"/>
    <col min="7682" max="7682" width="9.28515625" style="228" customWidth="1"/>
    <col min="7683" max="7683" width="4.7109375" style="228" customWidth="1"/>
    <col min="7684" max="7684" width="4.28515625" style="228" customWidth="1"/>
    <col min="7685" max="7685" width="7.85546875" style="228" customWidth="1"/>
    <col min="7686" max="7686" width="33.85546875" style="228" customWidth="1"/>
    <col min="7687" max="7687" width="9.140625" style="228"/>
    <col min="7688" max="7688" width="11.28515625" style="228" bestFit="1" customWidth="1"/>
    <col min="7689" max="7689" width="11.140625" style="228" customWidth="1"/>
    <col min="7690" max="7690" width="12.28515625" style="228" customWidth="1"/>
    <col min="7691" max="7936" width="9.140625" style="228"/>
    <col min="7937" max="7937" width="3.140625" style="228" customWidth="1"/>
    <col min="7938" max="7938" width="9.28515625" style="228" customWidth="1"/>
    <col min="7939" max="7939" width="4.7109375" style="228" customWidth="1"/>
    <col min="7940" max="7940" width="4.28515625" style="228" customWidth="1"/>
    <col min="7941" max="7941" width="7.85546875" style="228" customWidth="1"/>
    <col min="7942" max="7942" width="33.85546875" style="228" customWidth="1"/>
    <col min="7943" max="7943" width="9.140625" style="228"/>
    <col min="7944" max="7944" width="11.28515625" style="228" bestFit="1" customWidth="1"/>
    <col min="7945" max="7945" width="11.140625" style="228" customWidth="1"/>
    <col min="7946" max="7946" width="12.28515625" style="228" customWidth="1"/>
    <col min="7947" max="8192" width="9.140625" style="228"/>
    <col min="8193" max="8193" width="3.140625" style="228" customWidth="1"/>
    <col min="8194" max="8194" width="9.28515625" style="228" customWidth="1"/>
    <col min="8195" max="8195" width="4.7109375" style="228" customWidth="1"/>
    <col min="8196" max="8196" width="4.28515625" style="228" customWidth="1"/>
    <col min="8197" max="8197" width="7.85546875" style="228" customWidth="1"/>
    <col min="8198" max="8198" width="33.85546875" style="228" customWidth="1"/>
    <col min="8199" max="8199" width="9.140625" style="228"/>
    <col min="8200" max="8200" width="11.28515625" style="228" bestFit="1" customWidth="1"/>
    <col min="8201" max="8201" width="11.140625" style="228" customWidth="1"/>
    <col min="8202" max="8202" width="12.28515625" style="228" customWidth="1"/>
    <col min="8203" max="8448" width="9.140625" style="228"/>
    <col min="8449" max="8449" width="3.140625" style="228" customWidth="1"/>
    <col min="8450" max="8450" width="9.28515625" style="228" customWidth="1"/>
    <col min="8451" max="8451" width="4.7109375" style="228" customWidth="1"/>
    <col min="8452" max="8452" width="4.28515625" style="228" customWidth="1"/>
    <col min="8453" max="8453" width="7.85546875" style="228" customWidth="1"/>
    <col min="8454" max="8454" width="33.85546875" style="228" customWidth="1"/>
    <col min="8455" max="8455" width="9.140625" style="228"/>
    <col min="8456" max="8456" width="11.28515625" style="228" bestFit="1" customWidth="1"/>
    <col min="8457" max="8457" width="11.140625" style="228" customWidth="1"/>
    <col min="8458" max="8458" width="12.28515625" style="228" customWidth="1"/>
    <col min="8459" max="8704" width="9.140625" style="228"/>
    <col min="8705" max="8705" width="3.140625" style="228" customWidth="1"/>
    <col min="8706" max="8706" width="9.28515625" style="228" customWidth="1"/>
    <col min="8707" max="8707" width="4.7109375" style="228" customWidth="1"/>
    <col min="8708" max="8708" width="4.28515625" style="228" customWidth="1"/>
    <col min="8709" max="8709" width="7.85546875" style="228" customWidth="1"/>
    <col min="8710" max="8710" width="33.85546875" style="228" customWidth="1"/>
    <col min="8711" max="8711" width="9.140625" style="228"/>
    <col min="8712" max="8712" width="11.28515625" style="228" bestFit="1" customWidth="1"/>
    <col min="8713" max="8713" width="11.140625" style="228" customWidth="1"/>
    <col min="8714" max="8714" width="12.28515625" style="228" customWidth="1"/>
    <col min="8715" max="8960" width="9.140625" style="228"/>
    <col min="8961" max="8961" width="3.140625" style="228" customWidth="1"/>
    <col min="8962" max="8962" width="9.28515625" style="228" customWidth="1"/>
    <col min="8963" max="8963" width="4.7109375" style="228" customWidth="1"/>
    <col min="8964" max="8964" width="4.28515625" style="228" customWidth="1"/>
    <col min="8965" max="8965" width="7.85546875" style="228" customWidth="1"/>
    <col min="8966" max="8966" width="33.85546875" style="228" customWidth="1"/>
    <col min="8967" max="8967" width="9.140625" style="228"/>
    <col min="8968" max="8968" width="11.28515625" style="228" bestFit="1" customWidth="1"/>
    <col min="8969" max="8969" width="11.140625" style="228" customWidth="1"/>
    <col min="8970" max="8970" width="12.28515625" style="228" customWidth="1"/>
    <col min="8971" max="9216" width="9.140625" style="228"/>
    <col min="9217" max="9217" width="3.140625" style="228" customWidth="1"/>
    <col min="9218" max="9218" width="9.28515625" style="228" customWidth="1"/>
    <col min="9219" max="9219" width="4.7109375" style="228" customWidth="1"/>
    <col min="9220" max="9220" width="4.28515625" style="228" customWidth="1"/>
    <col min="9221" max="9221" width="7.85546875" style="228" customWidth="1"/>
    <col min="9222" max="9222" width="33.85546875" style="228" customWidth="1"/>
    <col min="9223" max="9223" width="9.140625" style="228"/>
    <col min="9224" max="9224" width="11.28515625" style="228" bestFit="1" customWidth="1"/>
    <col min="9225" max="9225" width="11.140625" style="228" customWidth="1"/>
    <col min="9226" max="9226" width="12.28515625" style="228" customWidth="1"/>
    <col min="9227" max="9472" width="9.140625" style="228"/>
    <col min="9473" max="9473" width="3.140625" style="228" customWidth="1"/>
    <col min="9474" max="9474" width="9.28515625" style="228" customWidth="1"/>
    <col min="9475" max="9475" width="4.7109375" style="228" customWidth="1"/>
    <col min="9476" max="9476" width="4.28515625" style="228" customWidth="1"/>
    <col min="9477" max="9477" width="7.85546875" style="228" customWidth="1"/>
    <col min="9478" max="9478" width="33.85546875" style="228" customWidth="1"/>
    <col min="9479" max="9479" width="9.140625" style="228"/>
    <col min="9480" max="9480" width="11.28515625" style="228" bestFit="1" customWidth="1"/>
    <col min="9481" max="9481" width="11.140625" style="228" customWidth="1"/>
    <col min="9482" max="9482" width="12.28515625" style="228" customWidth="1"/>
    <col min="9483" max="9728" width="9.140625" style="228"/>
    <col min="9729" max="9729" width="3.140625" style="228" customWidth="1"/>
    <col min="9730" max="9730" width="9.28515625" style="228" customWidth="1"/>
    <col min="9731" max="9731" width="4.7109375" style="228" customWidth="1"/>
    <col min="9732" max="9732" width="4.28515625" style="228" customWidth="1"/>
    <col min="9733" max="9733" width="7.85546875" style="228" customWidth="1"/>
    <col min="9734" max="9734" width="33.85546875" style="228" customWidth="1"/>
    <col min="9735" max="9735" width="9.140625" style="228"/>
    <col min="9736" max="9736" width="11.28515625" style="228" bestFit="1" customWidth="1"/>
    <col min="9737" max="9737" width="11.140625" style="228" customWidth="1"/>
    <col min="9738" max="9738" width="12.28515625" style="228" customWidth="1"/>
    <col min="9739" max="9984" width="9.140625" style="228"/>
    <col min="9985" max="9985" width="3.140625" style="228" customWidth="1"/>
    <col min="9986" max="9986" width="9.28515625" style="228" customWidth="1"/>
    <col min="9987" max="9987" width="4.7109375" style="228" customWidth="1"/>
    <col min="9988" max="9988" width="4.28515625" style="228" customWidth="1"/>
    <col min="9989" max="9989" width="7.85546875" style="228" customWidth="1"/>
    <col min="9990" max="9990" width="33.85546875" style="228" customWidth="1"/>
    <col min="9991" max="9991" width="9.140625" style="228"/>
    <col min="9992" max="9992" width="11.28515625" style="228" bestFit="1" customWidth="1"/>
    <col min="9993" max="9993" width="11.140625" style="228" customWidth="1"/>
    <col min="9994" max="9994" width="12.28515625" style="228" customWidth="1"/>
    <col min="9995" max="10240" width="9.140625" style="228"/>
    <col min="10241" max="10241" width="3.140625" style="228" customWidth="1"/>
    <col min="10242" max="10242" width="9.28515625" style="228" customWidth="1"/>
    <col min="10243" max="10243" width="4.7109375" style="228" customWidth="1"/>
    <col min="10244" max="10244" width="4.28515625" style="228" customWidth="1"/>
    <col min="10245" max="10245" width="7.85546875" style="228" customWidth="1"/>
    <col min="10246" max="10246" width="33.85546875" style="228" customWidth="1"/>
    <col min="10247" max="10247" width="9.140625" style="228"/>
    <col min="10248" max="10248" width="11.28515625" style="228" bestFit="1" customWidth="1"/>
    <col min="10249" max="10249" width="11.140625" style="228" customWidth="1"/>
    <col min="10250" max="10250" width="12.28515625" style="228" customWidth="1"/>
    <col min="10251" max="10496" width="9.140625" style="228"/>
    <col min="10497" max="10497" width="3.140625" style="228" customWidth="1"/>
    <col min="10498" max="10498" width="9.28515625" style="228" customWidth="1"/>
    <col min="10499" max="10499" width="4.7109375" style="228" customWidth="1"/>
    <col min="10500" max="10500" width="4.28515625" style="228" customWidth="1"/>
    <col min="10501" max="10501" width="7.85546875" style="228" customWidth="1"/>
    <col min="10502" max="10502" width="33.85546875" style="228" customWidth="1"/>
    <col min="10503" max="10503" width="9.140625" style="228"/>
    <col min="10504" max="10504" width="11.28515625" style="228" bestFit="1" customWidth="1"/>
    <col min="10505" max="10505" width="11.140625" style="228" customWidth="1"/>
    <col min="10506" max="10506" width="12.28515625" style="228" customWidth="1"/>
    <col min="10507" max="10752" width="9.140625" style="228"/>
    <col min="10753" max="10753" width="3.140625" style="228" customWidth="1"/>
    <col min="10754" max="10754" width="9.28515625" style="228" customWidth="1"/>
    <col min="10755" max="10755" width="4.7109375" style="228" customWidth="1"/>
    <col min="10756" max="10756" width="4.28515625" style="228" customWidth="1"/>
    <col min="10757" max="10757" width="7.85546875" style="228" customWidth="1"/>
    <col min="10758" max="10758" width="33.85546875" style="228" customWidth="1"/>
    <col min="10759" max="10759" width="9.140625" style="228"/>
    <col min="10760" max="10760" width="11.28515625" style="228" bestFit="1" customWidth="1"/>
    <col min="10761" max="10761" width="11.140625" style="228" customWidth="1"/>
    <col min="10762" max="10762" width="12.28515625" style="228" customWidth="1"/>
    <col min="10763" max="11008" width="9.140625" style="228"/>
    <col min="11009" max="11009" width="3.140625" style="228" customWidth="1"/>
    <col min="11010" max="11010" width="9.28515625" style="228" customWidth="1"/>
    <col min="11011" max="11011" width="4.7109375" style="228" customWidth="1"/>
    <col min="11012" max="11012" width="4.28515625" style="228" customWidth="1"/>
    <col min="11013" max="11013" width="7.85546875" style="228" customWidth="1"/>
    <col min="11014" max="11014" width="33.85546875" style="228" customWidth="1"/>
    <col min="11015" max="11015" width="9.140625" style="228"/>
    <col min="11016" max="11016" width="11.28515625" style="228" bestFit="1" customWidth="1"/>
    <col min="11017" max="11017" width="11.140625" style="228" customWidth="1"/>
    <col min="11018" max="11018" width="12.28515625" style="228" customWidth="1"/>
    <col min="11019" max="11264" width="9.140625" style="228"/>
    <col min="11265" max="11265" width="3.140625" style="228" customWidth="1"/>
    <col min="11266" max="11266" width="9.28515625" style="228" customWidth="1"/>
    <col min="11267" max="11267" width="4.7109375" style="228" customWidth="1"/>
    <col min="11268" max="11268" width="4.28515625" style="228" customWidth="1"/>
    <col min="11269" max="11269" width="7.85546875" style="228" customWidth="1"/>
    <col min="11270" max="11270" width="33.85546875" style="228" customWidth="1"/>
    <col min="11271" max="11271" width="9.140625" style="228"/>
    <col min="11272" max="11272" width="11.28515625" style="228" bestFit="1" customWidth="1"/>
    <col min="11273" max="11273" width="11.140625" style="228" customWidth="1"/>
    <col min="11274" max="11274" width="12.28515625" style="228" customWidth="1"/>
    <col min="11275" max="11520" width="9.140625" style="228"/>
    <col min="11521" max="11521" width="3.140625" style="228" customWidth="1"/>
    <col min="11522" max="11522" width="9.28515625" style="228" customWidth="1"/>
    <col min="11523" max="11523" width="4.7109375" style="228" customWidth="1"/>
    <col min="11524" max="11524" width="4.28515625" style="228" customWidth="1"/>
    <col min="11525" max="11525" width="7.85546875" style="228" customWidth="1"/>
    <col min="11526" max="11526" width="33.85546875" style="228" customWidth="1"/>
    <col min="11527" max="11527" width="9.140625" style="228"/>
    <col min="11528" max="11528" width="11.28515625" style="228" bestFit="1" customWidth="1"/>
    <col min="11529" max="11529" width="11.140625" style="228" customWidth="1"/>
    <col min="11530" max="11530" width="12.28515625" style="228" customWidth="1"/>
    <col min="11531" max="11776" width="9.140625" style="228"/>
    <col min="11777" max="11777" width="3.140625" style="228" customWidth="1"/>
    <col min="11778" max="11778" width="9.28515625" style="228" customWidth="1"/>
    <col min="11779" max="11779" width="4.7109375" style="228" customWidth="1"/>
    <col min="11780" max="11780" width="4.28515625" style="228" customWidth="1"/>
    <col min="11781" max="11781" width="7.85546875" style="228" customWidth="1"/>
    <col min="11782" max="11782" width="33.85546875" style="228" customWidth="1"/>
    <col min="11783" max="11783" width="9.140625" style="228"/>
    <col min="11784" max="11784" width="11.28515625" style="228" bestFit="1" customWidth="1"/>
    <col min="11785" max="11785" width="11.140625" style="228" customWidth="1"/>
    <col min="11786" max="11786" width="12.28515625" style="228" customWidth="1"/>
    <col min="11787" max="12032" width="9.140625" style="228"/>
    <col min="12033" max="12033" width="3.140625" style="228" customWidth="1"/>
    <col min="12034" max="12034" width="9.28515625" style="228" customWidth="1"/>
    <col min="12035" max="12035" width="4.7109375" style="228" customWidth="1"/>
    <col min="12036" max="12036" width="4.28515625" style="228" customWidth="1"/>
    <col min="12037" max="12037" width="7.85546875" style="228" customWidth="1"/>
    <col min="12038" max="12038" width="33.85546875" style="228" customWidth="1"/>
    <col min="12039" max="12039" width="9.140625" style="228"/>
    <col min="12040" max="12040" width="11.28515625" style="228" bestFit="1" customWidth="1"/>
    <col min="12041" max="12041" width="11.140625" style="228" customWidth="1"/>
    <col min="12042" max="12042" width="12.28515625" style="228" customWidth="1"/>
    <col min="12043" max="12288" width="9.140625" style="228"/>
    <col min="12289" max="12289" width="3.140625" style="228" customWidth="1"/>
    <col min="12290" max="12290" width="9.28515625" style="228" customWidth="1"/>
    <col min="12291" max="12291" width="4.7109375" style="228" customWidth="1"/>
    <col min="12292" max="12292" width="4.28515625" style="228" customWidth="1"/>
    <col min="12293" max="12293" width="7.85546875" style="228" customWidth="1"/>
    <col min="12294" max="12294" width="33.85546875" style="228" customWidth="1"/>
    <col min="12295" max="12295" width="9.140625" style="228"/>
    <col min="12296" max="12296" width="11.28515625" style="228" bestFit="1" customWidth="1"/>
    <col min="12297" max="12297" width="11.140625" style="228" customWidth="1"/>
    <col min="12298" max="12298" width="12.28515625" style="228" customWidth="1"/>
    <col min="12299" max="12544" width="9.140625" style="228"/>
    <col min="12545" max="12545" width="3.140625" style="228" customWidth="1"/>
    <col min="12546" max="12546" width="9.28515625" style="228" customWidth="1"/>
    <col min="12547" max="12547" width="4.7109375" style="228" customWidth="1"/>
    <col min="12548" max="12548" width="4.28515625" style="228" customWidth="1"/>
    <col min="12549" max="12549" width="7.85546875" style="228" customWidth="1"/>
    <col min="12550" max="12550" width="33.85546875" style="228" customWidth="1"/>
    <col min="12551" max="12551" width="9.140625" style="228"/>
    <col min="12552" max="12552" width="11.28515625" style="228" bestFit="1" customWidth="1"/>
    <col min="12553" max="12553" width="11.140625" style="228" customWidth="1"/>
    <col min="12554" max="12554" width="12.28515625" style="228" customWidth="1"/>
    <col min="12555" max="12800" width="9.140625" style="228"/>
    <col min="12801" max="12801" width="3.140625" style="228" customWidth="1"/>
    <col min="12802" max="12802" width="9.28515625" style="228" customWidth="1"/>
    <col min="12803" max="12803" width="4.7109375" style="228" customWidth="1"/>
    <col min="12804" max="12804" width="4.28515625" style="228" customWidth="1"/>
    <col min="12805" max="12805" width="7.85546875" style="228" customWidth="1"/>
    <col min="12806" max="12806" width="33.85546875" style="228" customWidth="1"/>
    <col min="12807" max="12807" width="9.140625" style="228"/>
    <col min="12808" max="12808" width="11.28515625" style="228" bestFit="1" customWidth="1"/>
    <col min="12809" max="12809" width="11.140625" style="228" customWidth="1"/>
    <col min="12810" max="12810" width="12.28515625" style="228" customWidth="1"/>
    <col min="12811" max="13056" width="9.140625" style="228"/>
    <col min="13057" max="13057" width="3.140625" style="228" customWidth="1"/>
    <col min="13058" max="13058" width="9.28515625" style="228" customWidth="1"/>
    <col min="13059" max="13059" width="4.7109375" style="228" customWidth="1"/>
    <col min="13060" max="13060" width="4.28515625" style="228" customWidth="1"/>
    <col min="13061" max="13061" width="7.85546875" style="228" customWidth="1"/>
    <col min="13062" max="13062" width="33.85546875" style="228" customWidth="1"/>
    <col min="13063" max="13063" width="9.140625" style="228"/>
    <col min="13064" max="13064" width="11.28515625" style="228" bestFit="1" customWidth="1"/>
    <col min="13065" max="13065" width="11.140625" style="228" customWidth="1"/>
    <col min="13066" max="13066" width="12.28515625" style="228" customWidth="1"/>
    <col min="13067" max="13312" width="9.140625" style="228"/>
    <col min="13313" max="13313" width="3.140625" style="228" customWidth="1"/>
    <col min="13314" max="13314" width="9.28515625" style="228" customWidth="1"/>
    <col min="13315" max="13315" width="4.7109375" style="228" customWidth="1"/>
    <col min="13316" max="13316" width="4.28515625" style="228" customWidth="1"/>
    <col min="13317" max="13317" width="7.85546875" style="228" customWidth="1"/>
    <col min="13318" max="13318" width="33.85546875" style="228" customWidth="1"/>
    <col min="13319" max="13319" width="9.140625" style="228"/>
    <col min="13320" max="13320" width="11.28515625" style="228" bestFit="1" customWidth="1"/>
    <col min="13321" max="13321" width="11.140625" style="228" customWidth="1"/>
    <col min="13322" max="13322" width="12.28515625" style="228" customWidth="1"/>
    <col min="13323" max="13568" width="9.140625" style="228"/>
    <col min="13569" max="13569" width="3.140625" style="228" customWidth="1"/>
    <col min="13570" max="13570" width="9.28515625" style="228" customWidth="1"/>
    <col min="13571" max="13571" width="4.7109375" style="228" customWidth="1"/>
    <col min="13572" max="13572" width="4.28515625" style="228" customWidth="1"/>
    <col min="13573" max="13573" width="7.85546875" style="228" customWidth="1"/>
    <col min="13574" max="13574" width="33.85546875" style="228" customWidth="1"/>
    <col min="13575" max="13575" width="9.140625" style="228"/>
    <col min="13576" max="13576" width="11.28515625" style="228" bestFit="1" customWidth="1"/>
    <col min="13577" max="13577" width="11.140625" style="228" customWidth="1"/>
    <col min="13578" max="13578" width="12.28515625" style="228" customWidth="1"/>
    <col min="13579" max="13824" width="9.140625" style="228"/>
    <col min="13825" max="13825" width="3.140625" style="228" customWidth="1"/>
    <col min="13826" max="13826" width="9.28515625" style="228" customWidth="1"/>
    <col min="13827" max="13827" width="4.7109375" style="228" customWidth="1"/>
    <col min="13828" max="13828" width="4.28515625" style="228" customWidth="1"/>
    <col min="13829" max="13829" width="7.85546875" style="228" customWidth="1"/>
    <col min="13830" max="13830" width="33.85546875" style="228" customWidth="1"/>
    <col min="13831" max="13831" width="9.140625" style="228"/>
    <col min="13832" max="13832" width="11.28515625" style="228" bestFit="1" customWidth="1"/>
    <col min="13833" max="13833" width="11.140625" style="228" customWidth="1"/>
    <col min="13834" max="13834" width="12.28515625" style="228" customWidth="1"/>
    <col min="13835" max="14080" width="9.140625" style="228"/>
    <col min="14081" max="14081" width="3.140625" style="228" customWidth="1"/>
    <col min="14082" max="14082" width="9.28515625" style="228" customWidth="1"/>
    <col min="14083" max="14083" width="4.7109375" style="228" customWidth="1"/>
    <col min="14084" max="14084" width="4.28515625" style="228" customWidth="1"/>
    <col min="14085" max="14085" width="7.85546875" style="228" customWidth="1"/>
    <col min="14086" max="14086" width="33.85546875" style="228" customWidth="1"/>
    <col min="14087" max="14087" width="9.140625" style="228"/>
    <col min="14088" max="14088" width="11.28515625" style="228" bestFit="1" customWidth="1"/>
    <col min="14089" max="14089" width="11.140625" style="228" customWidth="1"/>
    <col min="14090" max="14090" width="12.28515625" style="228" customWidth="1"/>
    <col min="14091" max="14336" width="9.140625" style="228"/>
    <col min="14337" max="14337" width="3.140625" style="228" customWidth="1"/>
    <col min="14338" max="14338" width="9.28515625" style="228" customWidth="1"/>
    <col min="14339" max="14339" width="4.7109375" style="228" customWidth="1"/>
    <col min="14340" max="14340" width="4.28515625" style="228" customWidth="1"/>
    <col min="14341" max="14341" width="7.85546875" style="228" customWidth="1"/>
    <col min="14342" max="14342" width="33.85546875" style="228" customWidth="1"/>
    <col min="14343" max="14343" width="9.140625" style="228"/>
    <col min="14344" max="14344" width="11.28515625" style="228" bestFit="1" customWidth="1"/>
    <col min="14345" max="14345" width="11.140625" style="228" customWidth="1"/>
    <col min="14346" max="14346" width="12.28515625" style="228" customWidth="1"/>
    <col min="14347" max="14592" width="9.140625" style="228"/>
    <col min="14593" max="14593" width="3.140625" style="228" customWidth="1"/>
    <col min="14594" max="14594" width="9.28515625" style="228" customWidth="1"/>
    <col min="14595" max="14595" width="4.7109375" style="228" customWidth="1"/>
    <col min="14596" max="14596" width="4.28515625" style="228" customWidth="1"/>
    <col min="14597" max="14597" width="7.85546875" style="228" customWidth="1"/>
    <col min="14598" max="14598" width="33.85546875" style="228" customWidth="1"/>
    <col min="14599" max="14599" width="9.140625" style="228"/>
    <col min="14600" max="14600" width="11.28515625" style="228" bestFit="1" customWidth="1"/>
    <col min="14601" max="14601" width="11.140625" style="228" customWidth="1"/>
    <col min="14602" max="14602" width="12.28515625" style="228" customWidth="1"/>
    <col min="14603" max="14848" width="9.140625" style="228"/>
    <col min="14849" max="14849" width="3.140625" style="228" customWidth="1"/>
    <col min="14850" max="14850" width="9.28515625" style="228" customWidth="1"/>
    <col min="14851" max="14851" width="4.7109375" style="228" customWidth="1"/>
    <col min="14852" max="14852" width="4.28515625" style="228" customWidth="1"/>
    <col min="14853" max="14853" width="7.85546875" style="228" customWidth="1"/>
    <col min="14854" max="14854" width="33.85546875" style="228" customWidth="1"/>
    <col min="14855" max="14855" width="9.140625" style="228"/>
    <col min="14856" max="14856" width="11.28515625" style="228" bestFit="1" customWidth="1"/>
    <col min="14857" max="14857" width="11.140625" style="228" customWidth="1"/>
    <col min="14858" max="14858" width="12.28515625" style="228" customWidth="1"/>
    <col min="14859" max="15104" width="9.140625" style="228"/>
    <col min="15105" max="15105" width="3.140625" style="228" customWidth="1"/>
    <col min="15106" max="15106" width="9.28515625" style="228" customWidth="1"/>
    <col min="15107" max="15107" width="4.7109375" style="228" customWidth="1"/>
    <col min="15108" max="15108" width="4.28515625" style="228" customWidth="1"/>
    <col min="15109" max="15109" width="7.85546875" style="228" customWidth="1"/>
    <col min="15110" max="15110" width="33.85546875" style="228" customWidth="1"/>
    <col min="15111" max="15111" width="9.140625" style="228"/>
    <col min="15112" max="15112" width="11.28515625" style="228" bestFit="1" customWidth="1"/>
    <col min="15113" max="15113" width="11.140625" style="228" customWidth="1"/>
    <col min="15114" max="15114" width="12.28515625" style="228" customWidth="1"/>
    <col min="15115" max="15360" width="9.140625" style="228"/>
    <col min="15361" max="15361" width="3.140625" style="228" customWidth="1"/>
    <col min="15362" max="15362" width="9.28515625" style="228" customWidth="1"/>
    <col min="15363" max="15363" width="4.7109375" style="228" customWidth="1"/>
    <col min="15364" max="15364" width="4.28515625" style="228" customWidth="1"/>
    <col min="15365" max="15365" width="7.85546875" style="228" customWidth="1"/>
    <col min="15366" max="15366" width="33.85546875" style="228" customWidth="1"/>
    <col min="15367" max="15367" width="9.140625" style="228"/>
    <col min="15368" max="15368" width="11.28515625" style="228" bestFit="1" customWidth="1"/>
    <col min="15369" max="15369" width="11.140625" style="228" customWidth="1"/>
    <col min="15370" max="15370" width="12.28515625" style="228" customWidth="1"/>
    <col min="15371" max="15616" width="9.140625" style="228"/>
    <col min="15617" max="15617" width="3.140625" style="228" customWidth="1"/>
    <col min="15618" max="15618" width="9.28515625" style="228" customWidth="1"/>
    <col min="15619" max="15619" width="4.7109375" style="228" customWidth="1"/>
    <col min="15620" max="15620" width="4.28515625" style="228" customWidth="1"/>
    <col min="15621" max="15621" width="7.85546875" style="228" customWidth="1"/>
    <col min="15622" max="15622" width="33.85546875" style="228" customWidth="1"/>
    <col min="15623" max="15623" width="9.140625" style="228"/>
    <col min="15624" max="15624" width="11.28515625" style="228" bestFit="1" customWidth="1"/>
    <col min="15625" max="15625" width="11.140625" style="228" customWidth="1"/>
    <col min="15626" max="15626" width="12.28515625" style="228" customWidth="1"/>
    <col min="15627" max="15872" width="9.140625" style="228"/>
    <col min="15873" max="15873" width="3.140625" style="228" customWidth="1"/>
    <col min="15874" max="15874" width="9.28515625" style="228" customWidth="1"/>
    <col min="15875" max="15875" width="4.7109375" style="228" customWidth="1"/>
    <col min="15876" max="15876" width="4.28515625" style="228" customWidth="1"/>
    <col min="15877" max="15877" width="7.85546875" style="228" customWidth="1"/>
    <col min="15878" max="15878" width="33.85546875" style="228" customWidth="1"/>
    <col min="15879" max="15879" width="9.140625" style="228"/>
    <col min="15880" max="15880" width="11.28515625" style="228" bestFit="1" customWidth="1"/>
    <col min="15881" max="15881" width="11.140625" style="228" customWidth="1"/>
    <col min="15882" max="15882" width="12.28515625" style="228" customWidth="1"/>
    <col min="15883" max="16128" width="9.140625" style="228"/>
    <col min="16129" max="16129" width="3.140625" style="228" customWidth="1"/>
    <col min="16130" max="16130" width="9.28515625" style="228" customWidth="1"/>
    <col min="16131" max="16131" width="4.7109375" style="228" customWidth="1"/>
    <col min="16132" max="16132" width="4.28515625" style="228" customWidth="1"/>
    <col min="16133" max="16133" width="7.85546875" style="228" customWidth="1"/>
    <col min="16134" max="16134" width="33.85546875" style="228" customWidth="1"/>
    <col min="16135" max="16135" width="9.140625" style="228"/>
    <col min="16136" max="16136" width="11.28515625" style="228" bestFit="1" customWidth="1"/>
    <col min="16137" max="16137" width="11.140625" style="228" customWidth="1"/>
    <col min="16138" max="16138" width="12.28515625" style="228" customWidth="1"/>
    <col min="16139" max="16384" width="9.140625" style="228"/>
  </cols>
  <sheetData>
    <row r="1" spans="1:10" s="127" customFormat="1" ht="11.25" x14ac:dyDescent="0.25">
      <c r="A1" s="218"/>
      <c r="B1" s="219"/>
      <c r="C1" s="220"/>
      <c r="D1" s="220"/>
      <c r="E1" s="220"/>
      <c r="F1" s="220"/>
      <c r="G1" s="220"/>
      <c r="H1" s="220"/>
      <c r="I1" s="221"/>
      <c r="J1" s="323" t="s">
        <v>30</v>
      </c>
    </row>
    <row r="2" spans="1:10" s="127" customFormat="1" x14ac:dyDescent="0.25">
      <c r="A2" s="222"/>
      <c r="B2" s="223"/>
      <c r="C2" s="224"/>
      <c r="D2" s="224"/>
      <c r="E2" s="224"/>
      <c r="F2" s="225"/>
      <c r="G2" s="224"/>
      <c r="H2" s="226"/>
      <c r="I2" s="227"/>
    </row>
    <row r="3" spans="1:10" s="127" customFormat="1" ht="18" x14ac:dyDescent="0.25">
      <c r="A3" s="375" t="s">
        <v>31</v>
      </c>
      <c r="B3" s="375"/>
      <c r="C3" s="375"/>
      <c r="D3" s="375"/>
      <c r="E3" s="375"/>
      <c r="F3" s="375"/>
      <c r="G3" s="375"/>
      <c r="H3" s="375"/>
      <c r="I3" s="375"/>
      <c r="J3" s="375"/>
    </row>
    <row r="4" spans="1:10" s="127" customFormat="1" x14ac:dyDescent="0.25">
      <c r="A4" s="222"/>
      <c r="B4" s="223"/>
      <c r="C4" s="224"/>
      <c r="D4" s="224"/>
      <c r="E4" s="224"/>
      <c r="F4" s="225"/>
      <c r="G4" s="224"/>
      <c r="H4" s="226"/>
      <c r="I4" s="227"/>
    </row>
    <row r="5" spans="1:10" ht="15.75" x14ac:dyDescent="0.25">
      <c r="A5" s="373" t="s">
        <v>124</v>
      </c>
      <c r="B5" s="373"/>
      <c r="C5" s="373"/>
      <c r="D5" s="373"/>
      <c r="E5" s="373"/>
      <c r="F5" s="373"/>
      <c r="G5" s="373"/>
      <c r="H5" s="373"/>
      <c r="I5" s="373"/>
    </row>
    <row r="6" spans="1:10" x14ac:dyDescent="0.2">
      <c r="A6" s="222"/>
      <c r="B6" s="223"/>
      <c r="C6" s="224"/>
      <c r="D6" s="224"/>
      <c r="E6" s="224"/>
      <c r="F6" s="225"/>
      <c r="G6" s="224"/>
      <c r="H6" s="226"/>
      <c r="I6" s="227"/>
    </row>
    <row r="7" spans="1:10" ht="15.75" x14ac:dyDescent="0.25">
      <c r="A7" s="374" t="s">
        <v>116</v>
      </c>
      <c r="B7" s="374"/>
      <c r="C7" s="374"/>
      <c r="D7" s="374"/>
      <c r="E7" s="374"/>
      <c r="F7" s="374"/>
      <c r="G7" s="374"/>
      <c r="H7" s="374"/>
      <c r="I7" s="374"/>
    </row>
    <row r="8" spans="1:10" ht="13.5" thickBot="1" x14ac:dyDescent="0.25">
      <c r="I8" s="126"/>
      <c r="J8" s="126" t="s">
        <v>117</v>
      </c>
    </row>
    <row r="9" spans="1:10" s="244" customFormat="1" ht="23.25" thickBot="1" x14ac:dyDescent="0.3">
      <c r="A9" s="234" t="s">
        <v>1</v>
      </c>
      <c r="B9" s="235" t="s">
        <v>2</v>
      </c>
      <c r="C9" s="236" t="s">
        <v>3</v>
      </c>
      <c r="D9" s="236" t="s">
        <v>4</v>
      </c>
      <c r="E9" s="142" t="s">
        <v>120</v>
      </c>
      <c r="F9" s="236" t="s">
        <v>37</v>
      </c>
      <c r="G9" s="339" t="s">
        <v>10</v>
      </c>
      <c r="H9" s="143" t="s">
        <v>121</v>
      </c>
      <c r="I9" s="340" t="s">
        <v>113</v>
      </c>
      <c r="J9" s="144" t="s">
        <v>122</v>
      </c>
    </row>
    <row r="10" spans="1:10" s="244" customFormat="1" ht="13.5" thickBot="1" x14ac:dyDescent="0.3">
      <c r="A10" s="238" t="s">
        <v>38</v>
      </c>
      <c r="B10" s="239" t="s">
        <v>7</v>
      </c>
      <c r="C10" s="240" t="s">
        <v>7</v>
      </c>
      <c r="D10" s="240" t="s">
        <v>7</v>
      </c>
      <c r="E10" s="241" t="s">
        <v>7</v>
      </c>
      <c r="F10" s="242" t="s">
        <v>118</v>
      </c>
      <c r="G10" s="243">
        <f>SUM(G13+G18+G23+G27+G33+G37+G43+G47+G49+G52+G59+G61+G63+G65+G67+G11)</f>
        <v>0</v>
      </c>
      <c r="H10" s="243">
        <f>SUM(H13+H18+H23+H27+H33+H37+H43+H47+H49+H52+H59+H61+H63+H65+H67+H11)</f>
        <v>135050.52000000002</v>
      </c>
      <c r="I10" s="243">
        <f>SUM(I13+I18+I23+I27+I33+I37+I43+I47+I49+I52+I59+I61+I63+I65+I67+I11)</f>
        <v>250</v>
      </c>
      <c r="J10" s="308">
        <f>SUM(J13+J18+J23+J27+J33+J37+J43+J47+J49+J52+J59+J61+J63+J65+J67+J11)</f>
        <v>135300.52000000002</v>
      </c>
    </row>
    <row r="11" spans="1:10" s="244" customFormat="1" ht="22.5" x14ac:dyDescent="0.25">
      <c r="A11" s="324" t="s">
        <v>38</v>
      </c>
      <c r="B11" s="325">
        <v>0</v>
      </c>
      <c r="C11" s="326" t="s">
        <v>7</v>
      </c>
      <c r="D11" s="327" t="s">
        <v>7</v>
      </c>
      <c r="E11" s="328" t="s">
        <v>7</v>
      </c>
      <c r="F11" s="329" t="s">
        <v>159</v>
      </c>
      <c r="G11" s="330">
        <f>SUM(G12)</f>
        <v>0</v>
      </c>
      <c r="H11" s="330">
        <f>SUM(H12)</f>
        <v>0</v>
      </c>
      <c r="I11" s="330">
        <f>SUM(I12)</f>
        <v>250</v>
      </c>
      <c r="J11" s="331">
        <f>SUM(H11+I11)</f>
        <v>250</v>
      </c>
    </row>
    <row r="12" spans="1:10" s="244" customFormat="1" x14ac:dyDescent="0.25">
      <c r="A12" s="332"/>
      <c r="B12" s="333"/>
      <c r="C12" s="334">
        <v>3123</v>
      </c>
      <c r="D12" s="334">
        <v>6121</v>
      </c>
      <c r="E12" s="335" t="s">
        <v>119</v>
      </c>
      <c r="F12" s="336" t="s">
        <v>123</v>
      </c>
      <c r="G12" s="337">
        <v>0</v>
      </c>
      <c r="H12" s="337">
        <v>0</v>
      </c>
      <c r="I12" s="337">
        <v>250</v>
      </c>
      <c r="J12" s="338">
        <f>SUM(H12+I12)</f>
        <v>250</v>
      </c>
    </row>
    <row r="13" spans="1:10" s="252" customFormat="1" ht="22.5" x14ac:dyDescent="0.2">
      <c r="A13" s="245" t="s">
        <v>38</v>
      </c>
      <c r="B13" s="246">
        <v>1750071440</v>
      </c>
      <c r="C13" s="247" t="s">
        <v>7</v>
      </c>
      <c r="D13" s="248" t="s">
        <v>7</v>
      </c>
      <c r="E13" s="249" t="s">
        <v>7</v>
      </c>
      <c r="F13" s="250" t="s">
        <v>126</v>
      </c>
      <c r="G13" s="251">
        <f>SUM(G14:G17)</f>
        <v>0</v>
      </c>
      <c r="H13" s="251">
        <f>SUM(H14:H17)</f>
        <v>48390</v>
      </c>
      <c r="I13" s="251">
        <f>SUM(I14:I17)</f>
        <v>0</v>
      </c>
      <c r="J13" s="309">
        <f>SUM(J14:J17)</f>
        <v>48390</v>
      </c>
    </row>
    <row r="14" spans="1:10" s="244" customFormat="1" x14ac:dyDescent="0.25">
      <c r="A14" s="145"/>
      <c r="B14" s="253">
        <f>$B$13</f>
        <v>1750071440</v>
      </c>
      <c r="C14" s="147">
        <v>3123</v>
      </c>
      <c r="D14" s="147">
        <v>6121</v>
      </c>
      <c r="E14" s="148" t="s">
        <v>119</v>
      </c>
      <c r="F14" s="149" t="s">
        <v>127</v>
      </c>
      <c r="G14" s="254">
        <v>0</v>
      </c>
      <c r="H14" s="254">
        <v>500</v>
      </c>
      <c r="I14" s="254">
        <v>0</v>
      </c>
      <c r="J14" s="310">
        <v>500</v>
      </c>
    </row>
    <row r="15" spans="1:10" s="244" customFormat="1" x14ac:dyDescent="0.25">
      <c r="A15" s="145"/>
      <c r="B15" s="253">
        <f>$B$13</f>
        <v>1750071440</v>
      </c>
      <c r="C15" s="147">
        <v>3123</v>
      </c>
      <c r="D15" s="147">
        <v>6121</v>
      </c>
      <c r="E15" s="148" t="s">
        <v>128</v>
      </c>
      <c r="F15" s="149" t="s">
        <v>123</v>
      </c>
      <c r="G15" s="254">
        <v>0</v>
      </c>
      <c r="H15" s="254">
        <v>4789</v>
      </c>
      <c r="I15" s="254">
        <v>0</v>
      </c>
      <c r="J15" s="310">
        <v>4789</v>
      </c>
    </row>
    <row r="16" spans="1:10" s="244" customFormat="1" x14ac:dyDescent="0.25">
      <c r="A16" s="145"/>
      <c r="B16" s="253">
        <f>$B$13</f>
        <v>1750071440</v>
      </c>
      <c r="C16" s="147">
        <v>3123</v>
      </c>
      <c r="D16" s="147">
        <v>6121</v>
      </c>
      <c r="E16" s="148" t="s">
        <v>129</v>
      </c>
      <c r="F16" s="149" t="s">
        <v>123</v>
      </c>
      <c r="G16" s="254">
        <v>0</v>
      </c>
      <c r="H16" s="254">
        <v>2395</v>
      </c>
      <c r="I16" s="254">
        <v>0</v>
      </c>
      <c r="J16" s="310">
        <v>2395</v>
      </c>
    </row>
    <row r="17" spans="1:12" s="244" customFormat="1" x14ac:dyDescent="0.25">
      <c r="A17" s="255"/>
      <c r="B17" s="253">
        <f>$B$13</f>
        <v>1750071440</v>
      </c>
      <c r="C17" s="147">
        <v>3123</v>
      </c>
      <c r="D17" s="147">
        <v>6121</v>
      </c>
      <c r="E17" s="148" t="s">
        <v>130</v>
      </c>
      <c r="F17" s="149" t="s">
        <v>123</v>
      </c>
      <c r="G17" s="254">
        <v>0</v>
      </c>
      <c r="H17" s="254">
        <v>40706</v>
      </c>
      <c r="I17" s="254">
        <v>0</v>
      </c>
      <c r="J17" s="310">
        <v>40706</v>
      </c>
    </row>
    <row r="18" spans="1:12" s="244" customFormat="1" ht="22.5" x14ac:dyDescent="0.25">
      <c r="A18" s="256" t="s">
        <v>38</v>
      </c>
      <c r="B18" s="257">
        <v>1750401438</v>
      </c>
      <c r="C18" s="258" t="s">
        <v>7</v>
      </c>
      <c r="D18" s="259" t="s">
        <v>7</v>
      </c>
      <c r="E18" s="260" t="s">
        <v>7</v>
      </c>
      <c r="F18" s="261" t="s">
        <v>131</v>
      </c>
      <c r="G18" s="262">
        <f>SUM(G19:G22)</f>
        <v>0</v>
      </c>
      <c r="H18" s="262">
        <f>SUM(H19:H22)</f>
        <v>4040</v>
      </c>
      <c r="I18" s="262">
        <f>SUM(I19:I22)</f>
        <v>0</v>
      </c>
      <c r="J18" s="311">
        <f>SUM(J19:J22)</f>
        <v>4040</v>
      </c>
    </row>
    <row r="19" spans="1:12" s="244" customFormat="1" x14ac:dyDescent="0.25">
      <c r="A19" s="145"/>
      <c r="B19" s="263">
        <f>$B$18</f>
        <v>1750401438</v>
      </c>
      <c r="C19" s="147">
        <v>3123</v>
      </c>
      <c r="D19" s="147">
        <v>6121</v>
      </c>
      <c r="E19" s="148" t="s">
        <v>119</v>
      </c>
      <c r="F19" s="149" t="s">
        <v>127</v>
      </c>
      <c r="G19" s="254">
        <v>0</v>
      </c>
      <c r="H19" s="254">
        <v>910</v>
      </c>
      <c r="I19" s="264">
        <v>0</v>
      </c>
      <c r="J19" s="310">
        <v>910</v>
      </c>
    </row>
    <row r="20" spans="1:12" s="244" customFormat="1" x14ac:dyDescent="0.25">
      <c r="A20" s="255"/>
      <c r="B20" s="263">
        <f>$B$18</f>
        <v>1750401438</v>
      </c>
      <c r="C20" s="147">
        <v>3123</v>
      </c>
      <c r="D20" s="147">
        <v>6121</v>
      </c>
      <c r="E20" s="148" t="s">
        <v>128</v>
      </c>
      <c r="F20" s="265" t="s">
        <v>123</v>
      </c>
      <c r="G20" s="254">
        <v>0</v>
      </c>
      <c r="H20" s="254">
        <v>394</v>
      </c>
      <c r="I20" s="264">
        <v>0</v>
      </c>
      <c r="J20" s="310">
        <v>394</v>
      </c>
    </row>
    <row r="21" spans="1:12" s="244" customFormat="1" x14ac:dyDescent="0.25">
      <c r="A21" s="266"/>
      <c r="B21" s="263">
        <f>$B$18</f>
        <v>1750401438</v>
      </c>
      <c r="C21" s="147">
        <v>3123</v>
      </c>
      <c r="D21" s="147">
        <v>6121</v>
      </c>
      <c r="E21" s="148" t="s">
        <v>129</v>
      </c>
      <c r="F21" s="149" t="s">
        <v>123</v>
      </c>
      <c r="G21" s="254">
        <v>0</v>
      </c>
      <c r="H21" s="254">
        <v>152</v>
      </c>
      <c r="I21" s="264">
        <v>0</v>
      </c>
      <c r="J21" s="310">
        <v>152</v>
      </c>
    </row>
    <row r="22" spans="1:12" s="244" customFormat="1" x14ac:dyDescent="0.25">
      <c r="A22" s="266"/>
      <c r="B22" s="263">
        <f>$B$18</f>
        <v>1750401438</v>
      </c>
      <c r="C22" s="147">
        <v>3123</v>
      </c>
      <c r="D22" s="147">
        <v>6121</v>
      </c>
      <c r="E22" s="148" t="s">
        <v>130</v>
      </c>
      <c r="F22" s="149" t="s">
        <v>123</v>
      </c>
      <c r="G22" s="254">
        <v>0</v>
      </c>
      <c r="H22" s="254">
        <v>2584</v>
      </c>
      <c r="I22" s="264">
        <v>0</v>
      </c>
      <c r="J22" s="310">
        <v>2584</v>
      </c>
    </row>
    <row r="23" spans="1:12" s="244" customFormat="1" ht="22.5" x14ac:dyDescent="0.25">
      <c r="A23" s="267" t="s">
        <v>38</v>
      </c>
      <c r="B23" s="268">
        <v>1750571910</v>
      </c>
      <c r="C23" s="269" t="s">
        <v>7</v>
      </c>
      <c r="D23" s="269" t="s">
        <v>7</v>
      </c>
      <c r="E23" s="269" t="s">
        <v>7</v>
      </c>
      <c r="F23" s="270" t="s">
        <v>132</v>
      </c>
      <c r="G23" s="271">
        <f>SUM(G24:G26)</f>
        <v>0</v>
      </c>
      <c r="H23" s="271">
        <f>SUM(H24:H26)</f>
        <v>10000</v>
      </c>
      <c r="I23" s="271">
        <f>SUM(I24:I26)</f>
        <v>0</v>
      </c>
      <c r="J23" s="312">
        <f>SUM(J24:J26)</f>
        <v>10000</v>
      </c>
    </row>
    <row r="24" spans="1:12" s="244" customFormat="1" x14ac:dyDescent="0.25">
      <c r="A24" s="272"/>
      <c r="B24" s="273">
        <f>$B$23</f>
        <v>1750571910</v>
      </c>
      <c r="C24" s="274">
        <v>3533</v>
      </c>
      <c r="D24" s="274">
        <v>6121</v>
      </c>
      <c r="E24" s="275" t="s">
        <v>133</v>
      </c>
      <c r="F24" s="276" t="s">
        <v>123</v>
      </c>
      <c r="G24" s="254">
        <v>0</v>
      </c>
      <c r="H24" s="254">
        <v>1425</v>
      </c>
      <c r="I24" s="264">
        <v>0</v>
      </c>
      <c r="J24" s="310">
        <v>1425</v>
      </c>
    </row>
    <row r="25" spans="1:12" s="244" customFormat="1" x14ac:dyDescent="0.25">
      <c r="A25" s="272"/>
      <c r="B25" s="273">
        <f>$B$23</f>
        <v>1750571910</v>
      </c>
      <c r="C25" s="274">
        <v>3533</v>
      </c>
      <c r="D25" s="274">
        <v>6121</v>
      </c>
      <c r="E25" s="275" t="s">
        <v>134</v>
      </c>
      <c r="F25" s="276" t="s">
        <v>123</v>
      </c>
      <c r="G25" s="254">
        <v>0</v>
      </c>
      <c r="H25" s="254">
        <v>8075</v>
      </c>
      <c r="I25" s="264">
        <v>0</v>
      </c>
      <c r="J25" s="310">
        <v>8075</v>
      </c>
    </row>
    <row r="26" spans="1:12" s="244" customFormat="1" x14ac:dyDescent="0.25">
      <c r="A26" s="272"/>
      <c r="B26" s="273">
        <f>$B$23</f>
        <v>1750571910</v>
      </c>
      <c r="C26" s="274">
        <v>3533</v>
      </c>
      <c r="D26" s="274">
        <v>6121</v>
      </c>
      <c r="E26" s="275" t="s">
        <v>119</v>
      </c>
      <c r="F26" s="276" t="s">
        <v>123</v>
      </c>
      <c r="G26" s="254">
        <v>0</v>
      </c>
      <c r="H26" s="254">
        <v>500</v>
      </c>
      <c r="I26" s="264">
        <v>0</v>
      </c>
      <c r="J26" s="310">
        <v>500</v>
      </c>
      <c r="K26" s="277"/>
    </row>
    <row r="27" spans="1:12" s="237" customFormat="1" x14ac:dyDescent="0.2">
      <c r="A27" s="256" t="s">
        <v>38</v>
      </c>
      <c r="B27" s="278">
        <v>1750581414</v>
      </c>
      <c r="C27" s="279" t="s">
        <v>7</v>
      </c>
      <c r="D27" s="280" t="s">
        <v>7</v>
      </c>
      <c r="E27" s="281" t="s">
        <v>7</v>
      </c>
      <c r="F27" s="282" t="s">
        <v>135</v>
      </c>
      <c r="G27" s="271">
        <f>SUM(G28:G32)</f>
        <v>0</v>
      </c>
      <c r="H27" s="271">
        <f>SUM(H28:H32)</f>
        <v>8910</v>
      </c>
      <c r="I27" s="271">
        <f>SUM(I28:I32)</f>
        <v>0</v>
      </c>
      <c r="J27" s="312">
        <f>SUM(J28:J32)</f>
        <v>8910</v>
      </c>
    </row>
    <row r="28" spans="1:12" s="237" customFormat="1" x14ac:dyDescent="0.2">
      <c r="A28" s="145"/>
      <c r="B28" s="283">
        <f>B27</f>
        <v>1750581414</v>
      </c>
      <c r="C28" s="274">
        <v>3122</v>
      </c>
      <c r="D28" s="274">
        <v>6121</v>
      </c>
      <c r="E28" s="275" t="s">
        <v>119</v>
      </c>
      <c r="F28" s="284" t="s">
        <v>123</v>
      </c>
      <c r="G28" s="254">
        <v>0</v>
      </c>
      <c r="H28" s="254">
        <v>1500</v>
      </c>
      <c r="I28" s="264">
        <v>0</v>
      </c>
      <c r="J28" s="310">
        <v>1500</v>
      </c>
    </row>
    <row r="29" spans="1:12" s="237" customFormat="1" x14ac:dyDescent="0.2">
      <c r="A29" s="145"/>
      <c r="B29" s="283">
        <f>B27</f>
        <v>1750581414</v>
      </c>
      <c r="C29" s="274">
        <v>3122</v>
      </c>
      <c r="D29" s="274">
        <v>6121</v>
      </c>
      <c r="E29" s="275" t="s">
        <v>136</v>
      </c>
      <c r="F29" s="284" t="s">
        <v>123</v>
      </c>
      <c r="G29" s="254">
        <v>0</v>
      </c>
      <c r="H29" s="254">
        <v>1111.5</v>
      </c>
      <c r="I29" s="264">
        <v>0</v>
      </c>
      <c r="J29" s="310">
        <v>1111.5</v>
      </c>
      <c r="K29" s="285"/>
      <c r="L29" s="285"/>
    </row>
    <row r="30" spans="1:12" s="229" customFormat="1" x14ac:dyDescent="0.25">
      <c r="A30" s="145"/>
      <c r="B30" s="283">
        <f>B28</f>
        <v>1750581414</v>
      </c>
      <c r="C30" s="274">
        <v>3122</v>
      </c>
      <c r="D30" s="274">
        <v>6121</v>
      </c>
      <c r="E30" s="275" t="s">
        <v>137</v>
      </c>
      <c r="F30" s="284" t="s">
        <v>123</v>
      </c>
      <c r="G30" s="254">
        <v>0</v>
      </c>
      <c r="H30" s="254">
        <v>6295.1</v>
      </c>
      <c r="I30" s="264">
        <v>0</v>
      </c>
      <c r="J30" s="310">
        <v>6295.1</v>
      </c>
      <c r="K30" s="127"/>
      <c r="L30" s="127"/>
    </row>
    <row r="31" spans="1:12" s="229" customFormat="1" x14ac:dyDescent="0.25">
      <c r="A31" s="145"/>
      <c r="B31" s="283">
        <f>B30</f>
        <v>1750581414</v>
      </c>
      <c r="C31" s="274">
        <v>6310</v>
      </c>
      <c r="D31" s="274">
        <v>5163</v>
      </c>
      <c r="E31" s="275" t="s">
        <v>136</v>
      </c>
      <c r="F31" s="284" t="s">
        <v>138</v>
      </c>
      <c r="G31" s="254">
        <v>0</v>
      </c>
      <c r="H31" s="254">
        <v>0.6</v>
      </c>
      <c r="I31" s="264">
        <v>0</v>
      </c>
      <c r="J31" s="310">
        <v>0.6</v>
      </c>
    </row>
    <row r="32" spans="1:12" s="229" customFormat="1" x14ac:dyDescent="0.25">
      <c r="A32" s="145"/>
      <c r="B32" s="283">
        <f>B31</f>
        <v>1750581414</v>
      </c>
      <c r="C32" s="274">
        <v>6310</v>
      </c>
      <c r="D32" s="274">
        <v>5163</v>
      </c>
      <c r="E32" s="275" t="s">
        <v>139</v>
      </c>
      <c r="F32" s="284" t="s">
        <v>138</v>
      </c>
      <c r="G32" s="254">
        <v>0</v>
      </c>
      <c r="H32" s="254">
        <v>2.8</v>
      </c>
      <c r="I32" s="264">
        <v>0</v>
      </c>
      <c r="J32" s="310">
        <v>2.8</v>
      </c>
    </row>
    <row r="33" spans="1:10" s="229" customFormat="1" ht="22.5" x14ac:dyDescent="0.25">
      <c r="A33" s="256" t="s">
        <v>38</v>
      </c>
      <c r="B33" s="257">
        <v>1750601516</v>
      </c>
      <c r="C33" s="258" t="s">
        <v>7</v>
      </c>
      <c r="D33" s="259" t="s">
        <v>7</v>
      </c>
      <c r="E33" s="260" t="s">
        <v>7</v>
      </c>
      <c r="F33" s="261" t="s">
        <v>160</v>
      </c>
      <c r="G33" s="271">
        <f>SUM(G34:G36)</f>
        <v>0</v>
      </c>
      <c r="H33" s="271">
        <f>SUM(H34:H36)</f>
        <v>12300</v>
      </c>
      <c r="I33" s="271">
        <f>SUM(I34:I36)</f>
        <v>0</v>
      </c>
      <c r="J33" s="312">
        <f>SUM(J34:J36)</f>
        <v>12300</v>
      </c>
    </row>
    <row r="34" spans="1:10" s="229" customFormat="1" x14ac:dyDescent="0.25">
      <c r="A34" s="286"/>
      <c r="B34" s="253">
        <f>B32</f>
        <v>1750581414</v>
      </c>
      <c r="C34" s="147">
        <v>4357</v>
      </c>
      <c r="D34" s="287">
        <v>6121</v>
      </c>
      <c r="E34" s="288" t="s">
        <v>133</v>
      </c>
      <c r="F34" s="289" t="s">
        <v>123</v>
      </c>
      <c r="G34" s="290">
        <v>0</v>
      </c>
      <c r="H34" s="290">
        <v>1800</v>
      </c>
      <c r="I34" s="291">
        <v>0</v>
      </c>
      <c r="J34" s="313">
        <v>1800</v>
      </c>
    </row>
    <row r="35" spans="1:10" s="229" customFormat="1" x14ac:dyDescent="0.25">
      <c r="A35" s="255"/>
      <c r="B35" s="253">
        <f>B33</f>
        <v>1750601516</v>
      </c>
      <c r="C35" s="147">
        <v>4357</v>
      </c>
      <c r="D35" s="147">
        <v>6121</v>
      </c>
      <c r="E35" s="148" t="s">
        <v>140</v>
      </c>
      <c r="F35" s="149" t="s">
        <v>123</v>
      </c>
      <c r="G35" s="290">
        <v>0</v>
      </c>
      <c r="H35" s="290">
        <v>10200</v>
      </c>
      <c r="I35" s="291">
        <v>0</v>
      </c>
      <c r="J35" s="313">
        <v>10200</v>
      </c>
    </row>
    <row r="36" spans="1:10" s="229" customFormat="1" x14ac:dyDescent="0.25">
      <c r="A36" s="292"/>
      <c r="B36" s="293">
        <f>B33</f>
        <v>1750601516</v>
      </c>
      <c r="C36" s="294">
        <v>4357</v>
      </c>
      <c r="D36" s="294">
        <v>6121</v>
      </c>
      <c r="E36" s="295" t="s">
        <v>119</v>
      </c>
      <c r="F36" s="289" t="s">
        <v>127</v>
      </c>
      <c r="G36" s="290">
        <v>0</v>
      </c>
      <c r="H36" s="290">
        <v>300</v>
      </c>
      <c r="I36" s="291">
        <v>0</v>
      </c>
      <c r="J36" s="313">
        <v>300</v>
      </c>
    </row>
    <row r="37" spans="1:10" s="237" customFormat="1" ht="22.5" x14ac:dyDescent="0.2">
      <c r="A37" s="256" t="s">
        <v>38</v>
      </c>
      <c r="B37" s="296" t="s">
        <v>141</v>
      </c>
      <c r="C37" s="258" t="s">
        <v>7</v>
      </c>
      <c r="D37" s="259" t="s">
        <v>7</v>
      </c>
      <c r="E37" s="260" t="s">
        <v>7</v>
      </c>
      <c r="F37" s="297" t="s">
        <v>142</v>
      </c>
      <c r="G37" s="262">
        <f>SUM(G38:G42)</f>
        <v>0</v>
      </c>
      <c r="H37" s="262">
        <f>SUM(H38:H42)</f>
        <v>7670.52</v>
      </c>
      <c r="I37" s="262">
        <f>SUM(I38:I42)</f>
        <v>0</v>
      </c>
      <c r="J37" s="311">
        <f>SUM(J38:J42)</f>
        <v>7670.52</v>
      </c>
    </row>
    <row r="38" spans="1:10" s="237" customFormat="1" x14ac:dyDescent="0.2">
      <c r="A38" s="145"/>
      <c r="B38" s="263" t="str">
        <f>B37</f>
        <v>0256121501</v>
      </c>
      <c r="C38" s="147">
        <v>4357</v>
      </c>
      <c r="D38" s="147">
        <v>6121</v>
      </c>
      <c r="E38" s="148" t="s">
        <v>136</v>
      </c>
      <c r="F38" s="149" t="s">
        <v>123</v>
      </c>
      <c r="G38" s="254">
        <v>0</v>
      </c>
      <c r="H38" s="254">
        <v>1134.98</v>
      </c>
      <c r="I38" s="264">
        <v>0</v>
      </c>
      <c r="J38" s="310">
        <v>1134.98</v>
      </c>
    </row>
    <row r="39" spans="1:10" s="237" customFormat="1" x14ac:dyDescent="0.2">
      <c r="A39" s="145"/>
      <c r="B39" s="263" t="str">
        <f>B38</f>
        <v>0256121501</v>
      </c>
      <c r="C39" s="147">
        <v>4357</v>
      </c>
      <c r="D39" s="147">
        <v>6121</v>
      </c>
      <c r="E39" s="148" t="s">
        <v>137</v>
      </c>
      <c r="F39" s="149" t="s">
        <v>123</v>
      </c>
      <c r="G39" s="254">
        <v>0</v>
      </c>
      <c r="H39" s="254">
        <v>6431.54</v>
      </c>
      <c r="I39" s="264">
        <v>0</v>
      </c>
      <c r="J39" s="310">
        <v>6431.54</v>
      </c>
    </row>
    <row r="40" spans="1:10" s="237" customFormat="1" x14ac:dyDescent="0.2">
      <c r="A40" s="145"/>
      <c r="B40" s="263" t="str">
        <f>B39</f>
        <v>0256121501</v>
      </c>
      <c r="C40" s="147">
        <v>6310</v>
      </c>
      <c r="D40" s="147">
        <v>5163</v>
      </c>
      <c r="E40" s="275" t="s">
        <v>136</v>
      </c>
      <c r="F40" s="149" t="s">
        <v>138</v>
      </c>
      <c r="G40" s="254">
        <v>0</v>
      </c>
      <c r="H40" s="254">
        <v>0.6</v>
      </c>
      <c r="I40" s="264">
        <v>0</v>
      </c>
      <c r="J40" s="310">
        <v>0.6</v>
      </c>
    </row>
    <row r="41" spans="1:10" s="237" customFormat="1" x14ac:dyDescent="0.2">
      <c r="A41" s="145"/>
      <c r="B41" s="263" t="str">
        <f>B40</f>
        <v>0256121501</v>
      </c>
      <c r="C41" s="147">
        <v>6310</v>
      </c>
      <c r="D41" s="147">
        <v>5163</v>
      </c>
      <c r="E41" s="275" t="s">
        <v>139</v>
      </c>
      <c r="F41" s="149" t="s">
        <v>138</v>
      </c>
      <c r="G41" s="254">
        <v>0</v>
      </c>
      <c r="H41" s="254">
        <v>3.4</v>
      </c>
      <c r="I41" s="264">
        <v>0</v>
      </c>
      <c r="J41" s="310">
        <v>3.4</v>
      </c>
    </row>
    <row r="42" spans="1:10" s="237" customFormat="1" x14ac:dyDescent="0.2">
      <c r="A42" s="145"/>
      <c r="B42" s="263" t="str">
        <f>B37</f>
        <v>0256121501</v>
      </c>
      <c r="C42" s="147">
        <v>4357</v>
      </c>
      <c r="D42" s="147">
        <v>6121</v>
      </c>
      <c r="E42" s="148" t="s">
        <v>119</v>
      </c>
      <c r="F42" s="149" t="s">
        <v>127</v>
      </c>
      <c r="G42" s="254">
        <v>0</v>
      </c>
      <c r="H42" s="254">
        <v>100</v>
      </c>
      <c r="I42" s="264">
        <v>0</v>
      </c>
      <c r="J42" s="310">
        <v>100</v>
      </c>
    </row>
    <row r="43" spans="1:10" s="237" customFormat="1" ht="22.5" x14ac:dyDescent="0.2">
      <c r="A43" s="256" t="s">
        <v>38</v>
      </c>
      <c r="B43" s="296" t="s">
        <v>143</v>
      </c>
      <c r="C43" s="258" t="s">
        <v>7</v>
      </c>
      <c r="D43" s="259" t="s">
        <v>7</v>
      </c>
      <c r="E43" s="260" t="s">
        <v>7</v>
      </c>
      <c r="F43" s="261" t="s">
        <v>144</v>
      </c>
      <c r="G43" s="271">
        <f>SUM(G44:G46)</f>
        <v>0</v>
      </c>
      <c r="H43" s="271">
        <f>SUM(H44:H46)</f>
        <v>12200</v>
      </c>
      <c r="I43" s="271">
        <f>SUM(I44:I46)</f>
        <v>0</v>
      </c>
      <c r="J43" s="312">
        <f>SUM(J44:J46)</f>
        <v>12200</v>
      </c>
    </row>
    <row r="44" spans="1:10" s="244" customFormat="1" x14ac:dyDescent="0.25">
      <c r="A44" s="145"/>
      <c r="B44" s="263" t="str">
        <f>B43</f>
        <v>0256131702</v>
      </c>
      <c r="C44" s="147">
        <v>3315</v>
      </c>
      <c r="D44" s="147">
        <v>6121</v>
      </c>
      <c r="E44" s="148" t="s">
        <v>136</v>
      </c>
      <c r="F44" s="149" t="s">
        <v>123</v>
      </c>
      <c r="G44" s="254">
        <v>0</v>
      </c>
      <c r="H44" s="254">
        <v>717.5</v>
      </c>
      <c r="I44" s="264">
        <v>0</v>
      </c>
      <c r="J44" s="310">
        <v>717.5</v>
      </c>
    </row>
    <row r="45" spans="1:10" s="244" customFormat="1" x14ac:dyDescent="0.25">
      <c r="A45" s="145"/>
      <c r="B45" s="263" t="str">
        <f>B42</f>
        <v>0256121501</v>
      </c>
      <c r="C45" s="147">
        <v>3315</v>
      </c>
      <c r="D45" s="147">
        <v>6121</v>
      </c>
      <c r="E45" s="148" t="s">
        <v>137</v>
      </c>
      <c r="F45" s="149" t="s">
        <v>123</v>
      </c>
      <c r="G45" s="254">
        <v>0</v>
      </c>
      <c r="H45" s="254">
        <v>10732.5</v>
      </c>
      <c r="I45" s="264">
        <v>0</v>
      </c>
      <c r="J45" s="310">
        <v>10732.5</v>
      </c>
    </row>
    <row r="46" spans="1:10" s="244" customFormat="1" x14ac:dyDescent="0.25">
      <c r="A46" s="145"/>
      <c r="B46" s="263" t="str">
        <f>B43</f>
        <v>0256131702</v>
      </c>
      <c r="C46" s="147">
        <v>3315</v>
      </c>
      <c r="D46" s="147">
        <v>6121</v>
      </c>
      <c r="E46" s="148" t="s">
        <v>119</v>
      </c>
      <c r="F46" s="149" t="s">
        <v>127</v>
      </c>
      <c r="G46" s="254">
        <v>0</v>
      </c>
      <c r="H46" s="254">
        <v>750</v>
      </c>
      <c r="I46" s="264">
        <v>0</v>
      </c>
      <c r="J46" s="310">
        <v>750</v>
      </c>
    </row>
    <row r="47" spans="1:10" s="244" customFormat="1" ht="22.5" x14ac:dyDescent="0.25">
      <c r="A47" s="256" t="s">
        <v>38</v>
      </c>
      <c r="B47" s="296" t="s">
        <v>145</v>
      </c>
      <c r="C47" s="258" t="s">
        <v>7</v>
      </c>
      <c r="D47" s="259" t="s">
        <v>7</v>
      </c>
      <c r="E47" s="260" t="s">
        <v>7</v>
      </c>
      <c r="F47" s="261" t="s">
        <v>146</v>
      </c>
      <c r="G47" s="262">
        <f>SUM(G48)</f>
        <v>0</v>
      </c>
      <c r="H47" s="262">
        <f>SUM(H48)</f>
        <v>1068</v>
      </c>
      <c r="I47" s="262">
        <f>SUM(I48)</f>
        <v>0</v>
      </c>
      <c r="J47" s="311">
        <f>SUM(J48)</f>
        <v>1068</v>
      </c>
    </row>
    <row r="48" spans="1:10" s="244" customFormat="1" x14ac:dyDescent="0.25">
      <c r="A48" s="145"/>
      <c r="B48" s="263" t="str">
        <f>B47</f>
        <v>0256371702</v>
      </c>
      <c r="C48" s="147">
        <v>3315</v>
      </c>
      <c r="D48" s="147">
        <v>6121</v>
      </c>
      <c r="E48" s="148" t="s">
        <v>119</v>
      </c>
      <c r="F48" s="149" t="s">
        <v>123</v>
      </c>
      <c r="G48" s="254">
        <v>0</v>
      </c>
      <c r="H48" s="254">
        <v>1068</v>
      </c>
      <c r="I48" s="264">
        <v>0</v>
      </c>
      <c r="J48" s="310">
        <v>1068</v>
      </c>
    </row>
    <row r="49" spans="1:10" s="244" customFormat="1" x14ac:dyDescent="0.25">
      <c r="A49" s="256" t="s">
        <v>38</v>
      </c>
      <c r="B49" s="257">
        <v>256140000</v>
      </c>
      <c r="C49" s="258" t="s">
        <v>7</v>
      </c>
      <c r="D49" s="259" t="s">
        <v>7</v>
      </c>
      <c r="E49" s="260" t="s">
        <v>7</v>
      </c>
      <c r="F49" s="261" t="s">
        <v>147</v>
      </c>
      <c r="G49" s="271">
        <f>SUM(G50:G51)</f>
        <v>0</v>
      </c>
      <c r="H49" s="271">
        <f>SUM(H50:H51)</f>
        <v>1800</v>
      </c>
      <c r="I49" s="271">
        <f>SUM(I50:I51)</f>
        <v>0</v>
      </c>
      <c r="J49" s="312">
        <f>SUM(J50:J51)</f>
        <v>1800</v>
      </c>
    </row>
    <row r="50" spans="1:10" s="244" customFormat="1" x14ac:dyDescent="0.25">
      <c r="A50" s="145"/>
      <c r="B50" s="263">
        <f>B49</f>
        <v>256140000</v>
      </c>
      <c r="C50" s="147">
        <v>2223</v>
      </c>
      <c r="D50" s="147">
        <v>6121</v>
      </c>
      <c r="E50" s="148" t="s">
        <v>119</v>
      </c>
      <c r="F50" s="149" t="s">
        <v>123</v>
      </c>
      <c r="G50" s="254">
        <v>0</v>
      </c>
      <c r="H50" s="254">
        <v>1000</v>
      </c>
      <c r="I50" s="264">
        <v>0</v>
      </c>
      <c r="J50" s="310">
        <v>1000</v>
      </c>
    </row>
    <row r="51" spans="1:10" s="244" customFormat="1" x14ac:dyDescent="0.25">
      <c r="A51" s="145"/>
      <c r="B51" s="263">
        <f>B49</f>
        <v>256140000</v>
      </c>
      <c r="C51" s="147">
        <v>2223</v>
      </c>
      <c r="D51" s="147">
        <v>6901</v>
      </c>
      <c r="E51" s="148" t="s">
        <v>119</v>
      </c>
      <c r="F51" s="149" t="s">
        <v>148</v>
      </c>
      <c r="G51" s="254">
        <v>0</v>
      </c>
      <c r="H51" s="254">
        <v>800</v>
      </c>
      <c r="I51" s="264">
        <v>0</v>
      </c>
      <c r="J51" s="310">
        <v>800</v>
      </c>
    </row>
    <row r="52" spans="1:10" s="244" customFormat="1" ht="22.5" x14ac:dyDescent="0.25">
      <c r="A52" s="256" t="s">
        <v>38</v>
      </c>
      <c r="B52" s="296" t="s">
        <v>149</v>
      </c>
      <c r="C52" s="258" t="s">
        <v>7</v>
      </c>
      <c r="D52" s="259" t="s">
        <v>7</v>
      </c>
      <c r="E52" s="260" t="s">
        <v>7</v>
      </c>
      <c r="F52" s="297" t="s">
        <v>150</v>
      </c>
      <c r="G52" s="262">
        <f>SUM(G53:G58)</f>
        <v>0</v>
      </c>
      <c r="H52" s="262">
        <f>SUM(H53:H58)</f>
        <v>26120</v>
      </c>
      <c r="I52" s="262">
        <f>SUM(I53:I58)</f>
        <v>0</v>
      </c>
      <c r="J52" s="311">
        <f>SUM(J53:J58)</f>
        <v>26120</v>
      </c>
    </row>
    <row r="53" spans="1:10" s="244" customFormat="1" x14ac:dyDescent="0.25">
      <c r="A53" s="145"/>
      <c r="B53" s="263" t="str">
        <f>B52</f>
        <v>0256151442</v>
      </c>
      <c r="C53" s="147">
        <v>3123</v>
      </c>
      <c r="D53" s="147">
        <v>6121</v>
      </c>
      <c r="E53" s="148" t="s">
        <v>136</v>
      </c>
      <c r="F53" s="149" t="s">
        <v>123</v>
      </c>
      <c r="G53" s="254">
        <v>0</v>
      </c>
      <c r="H53" s="254">
        <v>3864.9</v>
      </c>
      <c r="I53" s="264">
        <v>0</v>
      </c>
      <c r="J53" s="310">
        <v>3864.9</v>
      </c>
    </row>
    <row r="54" spans="1:10" s="244" customFormat="1" x14ac:dyDescent="0.25">
      <c r="A54" s="145"/>
      <c r="B54" s="263" t="str">
        <f>B53</f>
        <v>0256151442</v>
      </c>
      <c r="C54" s="147">
        <v>3123</v>
      </c>
      <c r="D54" s="147">
        <v>6121</v>
      </c>
      <c r="E54" s="148" t="s">
        <v>137</v>
      </c>
      <c r="F54" s="149" t="s">
        <v>123</v>
      </c>
      <c r="G54" s="254">
        <v>0</v>
      </c>
      <c r="H54" s="254">
        <v>21901.1</v>
      </c>
      <c r="I54" s="264">
        <v>0</v>
      </c>
      <c r="J54" s="310">
        <v>21901.1</v>
      </c>
    </row>
    <row r="55" spans="1:10" s="244" customFormat="1" x14ac:dyDescent="0.2">
      <c r="A55" s="145"/>
      <c r="B55" s="263" t="str">
        <f>B54</f>
        <v>0256151442</v>
      </c>
      <c r="C55" s="147">
        <v>3123</v>
      </c>
      <c r="D55" s="147">
        <v>5137</v>
      </c>
      <c r="E55" s="275" t="s">
        <v>136</v>
      </c>
      <c r="F55" s="298" t="s">
        <v>151</v>
      </c>
      <c r="G55" s="254">
        <v>0</v>
      </c>
      <c r="H55" s="254">
        <v>52.5</v>
      </c>
      <c r="I55" s="264">
        <v>0</v>
      </c>
      <c r="J55" s="310">
        <v>52.5</v>
      </c>
    </row>
    <row r="56" spans="1:10" s="244" customFormat="1" x14ac:dyDescent="0.2">
      <c r="A56" s="145"/>
      <c r="B56" s="263" t="str">
        <f>B55</f>
        <v>0256151442</v>
      </c>
      <c r="C56" s="147">
        <v>3123</v>
      </c>
      <c r="D56" s="147">
        <v>5137</v>
      </c>
      <c r="E56" s="275" t="s">
        <v>139</v>
      </c>
      <c r="F56" s="298" t="s">
        <v>151</v>
      </c>
      <c r="G56" s="254">
        <v>0</v>
      </c>
      <c r="H56" s="254">
        <v>297.5</v>
      </c>
      <c r="I56" s="264">
        <v>0</v>
      </c>
      <c r="J56" s="310">
        <v>297.5</v>
      </c>
    </row>
    <row r="57" spans="1:10" s="244" customFormat="1" x14ac:dyDescent="0.25">
      <c r="A57" s="145"/>
      <c r="B57" s="263" t="str">
        <f>B54</f>
        <v>0256151442</v>
      </c>
      <c r="C57" s="274">
        <v>6310</v>
      </c>
      <c r="D57" s="274">
        <v>5163</v>
      </c>
      <c r="E57" s="275" t="s">
        <v>136</v>
      </c>
      <c r="F57" s="284" t="s">
        <v>138</v>
      </c>
      <c r="G57" s="254">
        <v>0</v>
      </c>
      <c r="H57" s="254">
        <v>0.6</v>
      </c>
      <c r="I57" s="264">
        <v>0</v>
      </c>
      <c r="J57" s="310">
        <v>0.6</v>
      </c>
    </row>
    <row r="58" spans="1:10" s="244" customFormat="1" x14ac:dyDescent="0.25">
      <c r="A58" s="145"/>
      <c r="B58" s="263" t="str">
        <f>B57</f>
        <v>0256151442</v>
      </c>
      <c r="C58" s="274">
        <v>6310</v>
      </c>
      <c r="D58" s="274">
        <v>5163</v>
      </c>
      <c r="E58" s="275" t="s">
        <v>139</v>
      </c>
      <c r="F58" s="284" t="s">
        <v>138</v>
      </c>
      <c r="G58" s="254">
        <v>0</v>
      </c>
      <c r="H58" s="254">
        <v>3.4</v>
      </c>
      <c r="I58" s="264">
        <v>0</v>
      </c>
      <c r="J58" s="310">
        <v>3.4</v>
      </c>
    </row>
    <row r="59" spans="1:10" s="244" customFormat="1" ht="22.5" x14ac:dyDescent="0.25">
      <c r="A59" s="256" t="s">
        <v>38</v>
      </c>
      <c r="B59" s="296" t="s">
        <v>152</v>
      </c>
      <c r="C59" s="258" t="s">
        <v>7</v>
      </c>
      <c r="D59" s="259" t="s">
        <v>7</v>
      </c>
      <c r="E59" s="260" t="s">
        <v>7</v>
      </c>
      <c r="F59" s="297" t="s">
        <v>153</v>
      </c>
      <c r="G59" s="262">
        <f>SUM(G60)</f>
        <v>0</v>
      </c>
      <c r="H59" s="262">
        <f>SUM(H60)</f>
        <v>2</v>
      </c>
      <c r="I59" s="262">
        <f>SUM(I60)</f>
        <v>0</v>
      </c>
      <c r="J59" s="311">
        <f>SUM(J60)</f>
        <v>2</v>
      </c>
    </row>
    <row r="60" spans="1:10" s="244" customFormat="1" x14ac:dyDescent="0.25">
      <c r="A60" s="299"/>
      <c r="B60" s="300" t="str">
        <f>B59</f>
        <v>1750551432</v>
      </c>
      <c r="C60" s="294">
        <v>6310</v>
      </c>
      <c r="D60" s="294">
        <v>5163</v>
      </c>
      <c r="E60" s="295" t="s">
        <v>119</v>
      </c>
      <c r="F60" s="289" t="s">
        <v>138</v>
      </c>
      <c r="G60" s="301">
        <v>0</v>
      </c>
      <c r="H60" s="301">
        <v>2</v>
      </c>
      <c r="I60" s="302">
        <v>0</v>
      </c>
      <c r="J60" s="314">
        <v>2</v>
      </c>
    </row>
    <row r="61" spans="1:10" s="244" customFormat="1" ht="22.5" x14ac:dyDescent="0.25">
      <c r="A61" s="256" t="s">
        <v>38</v>
      </c>
      <c r="B61" s="296" t="s">
        <v>154</v>
      </c>
      <c r="C61" s="258" t="s">
        <v>7</v>
      </c>
      <c r="D61" s="259" t="s">
        <v>7</v>
      </c>
      <c r="E61" s="260" t="s">
        <v>7</v>
      </c>
      <c r="F61" s="297" t="s">
        <v>155</v>
      </c>
      <c r="G61" s="262">
        <f>SUM(G62)</f>
        <v>0</v>
      </c>
      <c r="H61" s="262">
        <f>SUM(H62)</f>
        <v>400</v>
      </c>
      <c r="I61" s="262">
        <f>SUM(I62)</f>
        <v>0</v>
      </c>
      <c r="J61" s="311">
        <f>SUM(J62)</f>
        <v>400</v>
      </c>
    </row>
    <row r="62" spans="1:10" s="244" customFormat="1" x14ac:dyDescent="0.25">
      <c r="A62" s="145"/>
      <c r="B62" s="300"/>
      <c r="C62" s="147">
        <v>3123</v>
      </c>
      <c r="D62" s="147">
        <v>6121</v>
      </c>
      <c r="E62" s="148" t="s">
        <v>119</v>
      </c>
      <c r="F62" s="149" t="s">
        <v>123</v>
      </c>
      <c r="G62" s="254">
        <v>0</v>
      </c>
      <c r="H62" s="254">
        <v>400</v>
      </c>
      <c r="I62" s="264">
        <v>0</v>
      </c>
      <c r="J62" s="310">
        <v>400</v>
      </c>
    </row>
    <row r="63" spans="1:10" s="244" customFormat="1" ht="22.5" x14ac:dyDescent="0.25">
      <c r="A63" s="245" t="s">
        <v>38</v>
      </c>
      <c r="B63" s="303">
        <v>0</v>
      </c>
      <c r="C63" s="247" t="s">
        <v>7</v>
      </c>
      <c r="D63" s="248" t="s">
        <v>7</v>
      </c>
      <c r="E63" s="249" t="s">
        <v>7</v>
      </c>
      <c r="F63" s="304" t="s">
        <v>156</v>
      </c>
      <c r="G63" s="251">
        <f>SUM(G64)</f>
        <v>0</v>
      </c>
      <c r="H63" s="251">
        <f>SUM(H64)</f>
        <v>425</v>
      </c>
      <c r="I63" s="251">
        <f>SUM(I64)</f>
        <v>0</v>
      </c>
      <c r="J63" s="309">
        <f>SUM(J64)</f>
        <v>425</v>
      </c>
    </row>
    <row r="64" spans="1:10" s="244" customFormat="1" x14ac:dyDescent="0.25">
      <c r="A64" s="145"/>
      <c r="B64" s="146"/>
      <c r="C64" s="147">
        <v>3123</v>
      </c>
      <c r="D64" s="147">
        <v>6121</v>
      </c>
      <c r="E64" s="148" t="s">
        <v>119</v>
      </c>
      <c r="F64" s="149" t="s">
        <v>123</v>
      </c>
      <c r="G64" s="254">
        <v>0</v>
      </c>
      <c r="H64" s="254">
        <v>425</v>
      </c>
      <c r="I64" s="264">
        <v>0</v>
      </c>
      <c r="J64" s="310">
        <v>425</v>
      </c>
    </row>
    <row r="65" spans="1:10" s="244" customFormat="1" ht="22.5" x14ac:dyDescent="0.25">
      <c r="A65" s="245" t="s">
        <v>38</v>
      </c>
      <c r="B65" s="305">
        <v>0</v>
      </c>
      <c r="C65" s="247" t="s">
        <v>7</v>
      </c>
      <c r="D65" s="248" t="s">
        <v>7</v>
      </c>
      <c r="E65" s="249" t="s">
        <v>7</v>
      </c>
      <c r="F65" s="304" t="s">
        <v>157</v>
      </c>
      <c r="G65" s="251">
        <f>SUM(G66)</f>
        <v>0</v>
      </c>
      <c r="H65" s="251">
        <f>SUM(H66)</f>
        <v>425</v>
      </c>
      <c r="I65" s="251">
        <f>SUM(I66)</f>
        <v>0</v>
      </c>
      <c r="J65" s="309">
        <f>SUM(J66)</f>
        <v>425</v>
      </c>
    </row>
    <row r="66" spans="1:10" s="244" customFormat="1" x14ac:dyDescent="0.25">
      <c r="A66" s="145"/>
      <c r="B66" s="146"/>
      <c r="C66" s="147">
        <v>3123</v>
      </c>
      <c r="D66" s="147">
        <v>6121</v>
      </c>
      <c r="E66" s="148" t="s">
        <v>119</v>
      </c>
      <c r="F66" s="149" t="s">
        <v>123</v>
      </c>
      <c r="G66" s="254">
        <v>0</v>
      </c>
      <c r="H66" s="254">
        <v>425</v>
      </c>
      <c r="I66" s="264">
        <v>0</v>
      </c>
      <c r="J66" s="310">
        <v>425</v>
      </c>
    </row>
    <row r="67" spans="1:10" s="244" customFormat="1" ht="22.5" x14ac:dyDescent="0.25">
      <c r="A67" s="245" t="s">
        <v>38</v>
      </c>
      <c r="B67" s="306">
        <v>0</v>
      </c>
      <c r="C67" s="247" t="s">
        <v>7</v>
      </c>
      <c r="D67" s="248" t="s">
        <v>7</v>
      </c>
      <c r="E67" s="249" t="s">
        <v>7</v>
      </c>
      <c r="F67" s="304" t="s">
        <v>158</v>
      </c>
      <c r="G67" s="251">
        <f>SUM(G68)</f>
        <v>0</v>
      </c>
      <c r="H67" s="251">
        <f>SUM(H68)</f>
        <v>1300</v>
      </c>
      <c r="I67" s="251">
        <f>SUM(I68)</f>
        <v>0</v>
      </c>
      <c r="J67" s="309">
        <f>SUM(J68)</f>
        <v>1300</v>
      </c>
    </row>
    <row r="68" spans="1:10" s="244" customFormat="1" ht="13.5" thickBot="1" x14ac:dyDescent="0.3">
      <c r="A68" s="315"/>
      <c r="B68" s="316"/>
      <c r="C68" s="317">
        <v>3123</v>
      </c>
      <c r="D68" s="317">
        <v>6121</v>
      </c>
      <c r="E68" s="318" t="s">
        <v>119</v>
      </c>
      <c r="F68" s="319" t="s">
        <v>123</v>
      </c>
      <c r="G68" s="320">
        <v>0</v>
      </c>
      <c r="H68" s="320">
        <v>1300</v>
      </c>
      <c r="I68" s="321">
        <v>0</v>
      </c>
      <c r="J68" s="322">
        <v>1300</v>
      </c>
    </row>
    <row r="69" spans="1:10" s="244" customFormat="1" x14ac:dyDescent="0.25">
      <c r="A69" s="229"/>
      <c r="B69" s="230"/>
      <c r="C69" s="231"/>
      <c r="D69" s="231"/>
      <c r="E69" s="232"/>
      <c r="F69" s="231"/>
      <c r="G69" s="233"/>
      <c r="H69" s="233"/>
      <c r="I69" s="307"/>
    </row>
  </sheetData>
  <mergeCells count="3">
    <mergeCell ref="A5:I5"/>
    <mergeCell ref="A7:I7"/>
    <mergeCell ref="A3:J3"/>
  </mergeCells>
  <printOptions horizontalCentered="1"/>
  <pageMargins left="0.51181102362204722" right="0.51181102362204722" top="0.15748031496062992" bottom="0.15748031496062992" header="0.31496062992125984" footer="0.31496062992125984"/>
  <pageSetup paperSize="9" scale="80" fitToHeight="10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</vt:i4>
      </vt:variant>
    </vt:vector>
  </HeadingPairs>
  <TitlesOfParts>
    <vt:vector size="8" baseType="lpstr">
      <vt:lpstr>Bilance PaV</vt:lpstr>
      <vt:lpstr>Příjmy a zdroje</vt:lpstr>
      <vt:lpstr>92303</vt:lpstr>
      <vt:lpstr>92314</vt:lpstr>
      <vt:lpstr>'92314'!Názvy_tisku</vt:lpstr>
      <vt:lpstr>'92303'!Oblast_tisku</vt:lpstr>
      <vt:lpstr>'92314'!Oblast_tisku</vt:lpstr>
      <vt:lpstr>'Příjmy a zdroje'!Oblast_tisku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Flecknova Vendulka</dc:creator>
  <cp:lastModifiedBy>Flecknova Vendulka</cp:lastModifiedBy>
  <cp:lastPrinted>2013-05-14T05:25:04Z</cp:lastPrinted>
  <dcterms:created xsi:type="dcterms:W3CDTF">2013-04-22T13:29:37Z</dcterms:created>
  <dcterms:modified xsi:type="dcterms:W3CDTF">2013-05-14T05:25:27Z</dcterms:modified>
</cp:coreProperties>
</file>