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480" windowHeight="10110" activeTab="2"/>
  </bookViews>
  <sheets>
    <sheet name="Bilance PaV" sheetId="1" r:id="rId1"/>
    <sheet name="919 03" sheetId="2" r:id="rId2"/>
    <sheet name="923 05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<sst xmlns="http://schemas.openxmlformats.org/spreadsheetml/2006/main" count="211" uniqueCount="134">
  <si>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</si>
  <si>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</si>
  <si>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</si>
  <si>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</si>
  <si>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</si>
  <si>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</si>
  <si>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</si>
  <si>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</si>
  <si>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</si>
  <si>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</si>
  <si>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</si>
  <si>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</si>
  <si>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</si>
  <si>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</si>
  <si>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</si>
  <si>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</si>
  <si>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</si>
  <si>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</si>
  <si>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</si>
  <si>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</si>
  <si>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</si>
  <si>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</si>
  <si>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</si>
  <si>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</si>
  <si>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</si>
  <si>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</si>
  <si>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</si>
  <si>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</si>
  <si>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</si>
  <si>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</si>
  <si>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</si>
  <si>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</si>
  <si>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</si>
  <si>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</si>
  <si>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</si>
  <si>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</si>
  <si>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</si>
  <si>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</si>
  <si>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</si>
  <si>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</si>
  <si>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</si>
  <si>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</si>
  <si>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</si>
  <si>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</si>
  <si>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</si>
  <si>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</si>
  <si>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</si>
  <si>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</si>
  <si>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</si>
  <si>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</si>
  <si>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</si>
  <si>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</si>
  <si>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</si>
  <si>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</si>
  <si>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</si>
  <si>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</si>
  <si>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</si>
  <si>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</si>
  <si>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</si>
  <si>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</si>
  <si>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</si>
  <si>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</si>
  <si>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</si>
  <si>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</si>
  <si>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</si>
  <si>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</si>
  <si>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č.117/13</t>
  </si>
  <si>
    <t>ROZPIS ROZPOČTU LIBERECKÉHO KRAJE 2013</t>
  </si>
  <si>
    <t>uk.</t>
  </si>
  <si>
    <t>č.a.</t>
  </si>
  <si>
    <t>§</t>
  </si>
  <si>
    <t>UR 2013</t>
  </si>
  <si>
    <t>SU</t>
  </si>
  <si>
    <t>x</t>
  </si>
  <si>
    <t>Běžné a kapitálové výdaje resortu celkem</t>
  </si>
  <si>
    <t>IOP - Transformace pobytových zařízení resoru soc. věcí</t>
  </si>
  <si>
    <t>0256021504</t>
  </si>
  <si>
    <t>IOP - Transformace pobytového zařízení - Domov pro osoby se zdravotním postižením MAŘENICE</t>
  </si>
  <si>
    <t>4357</t>
  </si>
  <si>
    <t>00000000</t>
  </si>
  <si>
    <t>Budovy, haly a stavby</t>
  </si>
  <si>
    <t>0256031505</t>
  </si>
  <si>
    <t>IOP - Transformace pobytového zařízení - Domov Sluneční dvůr - Jestřebí</t>
  </si>
  <si>
    <t>0256041505</t>
  </si>
  <si>
    <t>IOP - Transformace pobytového zařízení - Domov Sluneční dvůr - Zahrádky</t>
  </si>
  <si>
    <t>0256051505</t>
  </si>
  <si>
    <t>IOP - Transformace pobytového zařízení - Domov Sluneční dvůr - Sosnová</t>
  </si>
  <si>
    <t>0256061505</t>
  </si>
  <si>
    <t>IOP - Transformace pobytového zařízení - Domov Sluneční dvůr - Česká Lípa, Lada</t>
  </si>
  <si>
    <t>92305 - Spolufinancování EU</t>
  </si>
  <si>
    <t>UZ</t>
  </si>
  <si>
    <t>S P O L U F I N A N C O V Á N Í   E U</t>
  </si>
  <si>
    <t>SR 2013</t>
  </si>
  <si>
    <t>055014</t>
  </si>
  <si>
    <t>LK - IP5 - Podpora a rozvoj služeb v sociálně vyloučených lokalitách Libereckého kraje</t>
  </si>
  <si>
    <t>Odbor sociálních věcí</t>
  </si>
  <si>
    <t xml:space="preserve">   Změna rozpočtu - rozpočtové opatření č. 117/13</t>
  </si>
  <si>
    <t xml:space="preserve"> Kapitola 923 05 -  Spolufinancování EU</t>
  </si>
  <si>
    <t>4379</t>
  </si>
  <si>
    <t>Ekonomický odbor</t>
  </si>
  <si>
    <t>Výdaje 2013 - dílčí a rozpisové ukazatele</t>
  </si>
  <si>
    <t>tis.Kč</t>
  </si>
  <si>
    <t>91903 - Všeobecná pokladní správa</t>
  </si>
  <si>
    <t>V Š E O B E C N Á    P O K L A D N Í    S P R Á V A</t>
  </si>
  <si>
    <t>Běžné (neinvestiční) výdaje resortu celkem</t>
  </si>
  <si>
    <t>031900</t>
  </si>
  <si>
    <t>0000</t>
  </si>
  <si>
    <t>rozpočtová finanční rezerva kraje na rok 2013</t>
  </si>
  <si>
    <t>031908</t>
  </si>
  <si>
    <t>finanční rezerva na řešení výkonnosti krajských PO</t>
  </si>
  <si>
    <t>031909</t>
  </si>
  <si>
    <t>fin. rez. na řešení věcných fin.a org.opatření org.LK</t>
  </si>
  <si>
    <t>031910</t>
  </si>
  <si>
    <t>fin. rezerva na krytí výdajů vybraných pen.fondů LK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</si>
  <si>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</si>
  <si>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</si>
  <si>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</si>
  <si>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</si>
  <si>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</si>
  <si>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</si>
  <si>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03914</t>
  </si>
  <si>
    <t>fin.rezerva Dotačního fondu LK ve správě OŠMTS</t>
  </si>
  <si>
    <t>03915</t>
  </si>
  <si>
    <t>fin.rezerva Dotačního fondu LK ve správě OSV</t>
  </si>
  <si>
    <t>03916</t>
  </si>
  <si>
    <t>fin.rezerva Dotačního fondu LK ve správě OD</t>
  </si>
  <si>
    <t>03917</t>
  </si>
  <si>
    <t>fin.rezerva Dotačního fondu LK ve správě OKPPCR</t>
  </si>
  <si>
    <t>03918</t>
  </si>
  <si>
    <t>fin.rezerva Dotačního fondu LK ve správě OŽPZ</t>
  </si>
  <si>
    <t>03919</t>
  </si>
  <si>
    <t>fin.rezerva Dotačního fondu LK ve správě Ozdr</t>
  </si>
  <si>
    <t>Nákup ostatních služeb</t>
  </si>
  <si>
    <t>příloha č. 1 k ZR-RO č. 117/13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</si>
</sst>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sz val="10"/>
      <name val="Arial CE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64" fontId="6" fillId="0" borderId="24" xfId="0" applyNumberFormat="1" applyFont="1" applyFill="1" applyBorder="1" applyAlignment="1">
      <alignment horizontal="right"/>
    </xf>
    <xf numFmtId="0" fontId="13" fillId="0" borderId="25" xfId="50" applyFont="1" applyBorder="1" applyAlignment="1">
      <alignment horizontal="center"/>
      <protection/>
    </xf>
    <xf numFmtId="0" fontId="13" fillId="0" borderId="26" xfId="50" applyFont="1" applyBorder="1" applyAlignment="1">
      <alignment horizontal="center"/>
      <protection/>
    </xf>
    <xf numFmtId="0" fontId="13" fillId="0" borderId="20" xfId="50" applyFont="1" applyBorder="1" applyAlignment="1">
      <alignment horizontal="center"/>
      <protection/>
    </xf>
    <xf numFmtId="0" fontId="13" fillId="0" borderId="27" xfId="50" applyFont="1" applyBorder="1" applyAlignment="1">
      <alignment horizontal="center"/>
      <protection/>
    </xf>
    <xf numFmtId="0" fontId="13" fillId="0" borderId="27" xfId="50" applyFont="1" applyFill="1" applyBorder="1" applyAlignment="1">
      <alignment horizontal="left"/>
      <protection/>
    </xf>
    <xf numFmtId="0" fontId="13" fillId="0" borderId="28" xfId="50" applyFont="1" applyBorder="1" applyAlignment="1">
      <alignment horizontal="center" vertical="center"/>
      <protection/>
    </xf>
    <xf numFmtId="49" fontId="13" fillId="0" borderId="26" xfId="50" applyNumberFormat="1" applyFont="1" applyBorder="1" applyAlignment="1">
      <alignment horizontal="center" vertical="center"/>
      <protection/>
    </xf>
    <xf numFmtId="0" fontId="13" fillId="0" borderId="20" xfId="50" applyFont="1" applyBorder="1" applyAlignment="1">
      <alignment horizontal="center" vertical="center"/>
      <protection/>
    </xf>
    <xf numFmtId="49" fontId="13" fillId="0" borderId="27" xfId="50" applyNumberFormat="1" applyFont="1" applyBorder="1" applyAlignment="1">
      <alignment horizontal="center" vertical="center"/>
      <protection/>
    </xf>
    <xf numFmtId="0" fontId="13" fillId="0" borderId="27" xfId="51" applyFont="1" applyFill="1" applyBorder="1">
      <alignment/>
      <protection/>
    </xf>
    <xf numFmtId="0" fontId="13" fillId="0" borderId="29" xfId="51" applyFont="1" applyFill="1" applyBorder="1" applyAlignment="1">
      <alignment horizontal="center"/>
      <protection/>
    </xf>
    <xf numFmtId="1" fontId="13" fillId="0" borderId="30" xfId="0" applyNumberFormat="1" applyFont="1" applyFill="1" applyBorder="1" applyAlignment="1">
      <alignment horizontal="center" wrapText="1"/>
    </xf>
    <xf numFmtId="49" fontId="14" fillId="0" borderId="31" xfId="51" applyNumberFormat="1" applyFont="1" applyFill="1" applyBorder="1" applyAlignment="1">
      <alignment horizontal="left"/>
      <protection/>
    </xf>
    <xf numFmtId="49" fontId="14" fillId="0" borderId="31" xfId="51" applyNumberFormat="1" applyFont="1" applyFill="1" applyBorder="1" applyAlignment="1">
      <alignment horizontal="center"/>
      <protection/>
    </xf>
    <xf numFmtId="49" fontId="14" fillId="0" borderId="32" xfId="51" applyNumberFormat="1" applyFont="1" applyFill="1" applyBorder="1" applyAlignment="1">
      <alignment horizontal="center"/>
      <protection/>
    </xf>
    <xf numFmtId="0" fontId="13" fillId="0" borderId="33" xfId="0" applyFont="1" applyFill="1" applyBorder="1" applyAlignment="1">
      <alignment vertical="center" wrapText="1"/>
    </xf>
    <xf numFmtId="0" fontId="13" fillId="0" borderId="34" xfId="51" applyFont="1" applyFill="1" applyBorder="1" applyAlignment="1">
      <alignment horizontal="center"/>
      <protection/>
    </xf>
    <xf numFmtId="49" fontId="7" fillId="0" borderId="24" xfId="51" applyNumberFormat="1" applyFont="1" applyFill="1" applyBorder="1" applyAlignment="1">
      <alignment horizontal="center"/>
      <protection/>
    </xf>
    <xf numFmtId="49" fontId="7" fillId="0" borderId="35" xfId="51" applyNumberFormat="1" applyFont="1" applyFill="1" applyBorder="1" applyAlignment="1">
      <alignment horizontal="center"/>
      <protection/>
    </xf>
    <xf numFmtId="0" fontId="7" fillId="0" borderId="35" xfId="51" applyFont="1" applyFill="1" applyBorder="1" applyAlignment="1" quotePrefix="1">
      <alignment horizontal="center"/>
      <protection/>
    </xf>
    <xf numFmtId="49" fontId="7" fillId="0" borderId="36" xfId="52" applyNumberFormat="1" applyFont="1" applyFill="1" applyBorder="1" applyAlignment="1">
      <alignment horizontal="center"/>
      <protection/>
    </xf>
    <xf numFmtId="0" fontId="7" fillId="0" borderId="36" xfId="52" applyFont="1" applyFill="1" applyBorder="1" applyAlignment="1">
      <alignment/>
      <protection/>
    </xf>
    <xf numFmtId="0" fontId="13" fillId="0" borderId="37" xfId="51" applyFont="1" applyFill="1" applyBorder="1" applyAlignment="1">
      <alignment horizontal="center"/>
      <protection/>
    </xf>
    <xf numFmtId="1" fontId="13" fillId="0" borderId="38" xfId="0" applyNumberFormat="1" applyFont="1" applyFill="1" applyBorder="1" applyAlignment="1">
      <alignment horizontal="center" wrapText="1"/>
    </xf>
    <xf numFmtId="49" fontId="14" fillId="0" borderId="11" xfId="51" applyNumberFormat="1" applyFont="1" applyFill="1" applyBorder="1" applyAlignment="1">
      <alignment horizontal="left"/>
      <protection/>
    </xf>
    <xf numFmtId="49" fontId="14" fillId="0" borderId="11" xfId="51" applyNumberFormat="1" applyFont="1" applyFill="1" applyBorder="1" applyAlignment="1">
      <alignment horizontal="center"/>
      <protection/>
    </xf>
    <xf numFmtId="49" fontId="14" fillId="0" borderId="39" xfId="51" applyNumberFormat="1" applyFont="1" applyFill="1" applyBorder="1" applyAlignment="1">
      <alignment horizontal="center"/>
      <protection/>
    </xf>
    <xf numFmtId="0" fontId="13" fillId="0" borderId="40" xfId="0" applyFont="1" applyFill="1" applyBorder="1" applyAlignment="1">
      <alignment vertical="center" wrapText="1"/>
    </xf>
    <xf numFmtId="0" fontId="13" fillId="0" borderId="41" xfId="51" applyFont="1" applyFill="1" applyBorder="1" applyAlignment="1">
      <alignment horizontal="center"/>
      <protection/>
    </xf>
    <xf numFmtId="49" fontId="7" fillId="0" borderId="0" xfId="51" applyNumberFormat="1" applyFont="1" applyFill="1" applyBorder="1" applyAlignment="1">
      <alignment horizontal="center"/>
      <protection/>
    </xf>
    <xf numFmtId="49" fontId="7" fillId="0" borderId="22" xfId="51" applyNumberFormat="1" applyFont="1" applyFill="1" applyBorder="1" applyAlignment="1">
      <alignment horizontal="center"/>
      <protection/>
    </xf>
    <xf numFmtId="0" fontId="7" fillId="0" borderId="22" xfId="51" applyFont="1" applyFill="1" applyBorder="1" applyAlignment="1" quotePrefix="1">
      <alignment horizontal="center"/>
      <protection/>
    </xf>
    <xf numFmtId="0" fontId="7" fillId="0" borderId="42" xfId="52" applyFont="1" applyFill="1" applyBorder="1" applyAlignment="1">
      <alignment/>
      <protection/>
    </xf>
    <xf numFmtId="49" fontId="13" fillId="0" borderId="30" xfId="0" applyNumberFormat="1" applyFont="1" applyFill="1" applyBorder="1" applyAlignment="1">
      <alignment horizontal="center" wrapText="1"/>
    </xf>
    <xf numFmtId="49" fontId="13" fillId="0" borderId="38" xfId="0" applyNumberFormat="1" applyFont="1" applyFill="1" applyBorder="1" applyAlignment="1">
      <alignment horizontal="center" wrapText="1"/>
    </xf>
    <xf numFmtId="0" fontId="13" fillId="0" borderId="43" xfId="50" applyFont="1" applyBorder="1" applyAlignment="1">
      <alignment horizontal="center" vertical="center"/>
      <protection/>
    </xf>
    <xf numFmtId="0" fontId="13" fillId="0" borderId="26" xfId="50" applyFont="1" applyBorder="1" applyAlignment="1">
      <alignment horizontal="center" vertical="center"/>
      <protection/>
    </xf>
    <xf numFmtId="0" fontId="13" fillId="0" borderId="44" xfId="50" applyFont="1" applyBorder="1" applyAlignment="1">
      <alignment horizontal="center" vertical="center"/>
      <protection/>
    </xf>
    <xf numFmtId="0" fontId="13" fillId="0" borderId="45" xfId="50" applyFont="1" applyBorder="1" applyAlignment="1">
      <alignment horizontal="center" vertical="center"/>
      <protection/>
    </xf>
    <xf numFmtId="0" fontId="13" fillId="0" borderId="45" xfId="50" applyFont="1" applyBorder="1" applyAlignment="1">
      <alignment horizontal="center"/>
      <protection/>
    </xf>
    <xf numFmtId="0" fontId="13" fillId="0" borderId="45" xfId="50" applyFont="1" applyFill="1" applyBorder="1" applyAlignment="1">
      <alignment horizontal="center" vertical="center"/>
      <protection/>
    </xf>
    <xf numFmtId="0" fontId="13" fillId="0" borderId="20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11" fillId="0" borderId="0" xfId="48" applyNumberFormat="1" applyFont="1" applyBorder="1" applyAlignment="1">
      <alignment vertical="center" textRotation="90"/>
      <protection/>
    </xf>
    <xf numFmtId="0" fontId="0" fillId="0" borderId="0" xfId="46" applyBorder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center"/>
      <protection/>
    </xf>
    <xf numFmtId="0" fontId="13" fillId="0" borderId="2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48">
      <alignment/>
      <protection/>
    </xf>
    <xf numFmtId="49" fontId="13" fillId="0" borderId="46" xfId="0" applyNumberFormat="1" applyFont="1" applyFill="1" applyBorder="1" applyAlignment="1">
      <alignment horizontal="center" wrapText="1"/>
    </xf>
    <xf numFmtId="49" fontId="15" fillId="0" borderId="31" xfId="51" applyNumberFormat="1" applyFont="1" applyFill="1" applyBorder="1" applyAlignment="1">
      <alignment horizontal="left"/>
      <protection/>
    </xf>
    <xf numFmtId="49" fontId="15" fillId="0" borderId="31" xfId="51" applyNumberFormat="1" applyFont="1" applyFill="1" applyBorder="1" applyAlignment="1">
      <alignment horizontal="center"/>
      <protection/>
    </xf>
    <xf numFmtId="49" fontId="15" fillId="0" borderId="32" xfId="51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0" fillId="0" borderId="0" xfId="49" applyFont="1" applyAlignment="1">
      <alignment horizontal="center"/>
      <protection/>
    </xf>
    <xf numFmtId="4" fontId="10" fillId="0" borderId="0" xfId="49" applyNumberFormat="1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7" fillId="0" borderId="47" xfId="49" applyFont="1" applyFill="1" applyBorder="1" applyAlignment="1">
      <alignment horizontal="center"/>
      <protection/>
    </xf>
    <xf numFmtId="0" fontId="7" fillId="0" borderId="44" xfId="49" applyFont="1" applyFill="1" applyBorder="1" applyAlignment="1">
      <alignment horizontal="center"/>
      <protection/>
    </xf>
    <xf numFmtId="0" fontId="13" fillId="0" borderId="44" xfId="49" applyFont="1" applyFill="1" applyBorder="1" applyAlignment="1">
      <alignment horizontal="left"/>
      <protection/>
    </xf>
    <xf numFmtId="4" fontId="13" fillId="0" borderId="44" xfId="49" applyNumberFormat="1" applyFont="1" applyFill="1" applyBorder="1">
      <alignment/>
      <protection/>
    </xf>
    <xf numFmtId="0" fontId="7" fillId="0" borderId="48" xfId="49" applyFont="1" applyFill="1" applyBorder="1" applyAlignment="1">
      <alignment horizontal="center"/>
      <protection/>
    </xf>
    <xf numFmtId="49" fontId="7" fillId="0" borderId="31" xfId="49" applyNumberFormat="1" applyFont="1" applyFill="1" applyBorder="1" applyAlignment="1">
      <alignment horizontal="center"/>
      <protection/>
    </xf>
    <xf numFmtId="0" fontId="7" fillId="0" borderId="31" xfId="49" applyFont="1" applyFill="1" applyBorder="1" applyAlignment="1">
      <alignment horizontal="center"/>
      <protection/>
    </xf>
    <xf numFmtId="0" fontId="7" fillId="0" borderId="31" xfId="49" applyFont="1" applyFill="1" applyBorder="1">
      <alignment/>
      <protection/>
    </xf>
    <xf numFmtId="4" fontId="7" fillId="0" borderId="31" xfId="34" applyNumberFormat="1" applyFont="1" applyFill="1" applyBorder="1" applyAlignment="1">
      <alignment horizontal="right"/>
    </xf>
    <xf numFmtId="0" fontId="7" fillId="0" borderId="13" xfId="49" applyFont="1" applyFill="1" applyBorder="1" applyAlignment="1">
      <alignment horizontal="center"/>
      <protection/>
    </xf>
    <xf numFmtId="49" fontId="7" fillId="0" borderId="14" xfId="49" applyNumberFormat="1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7" fillId="0" borderId="14" xfId="49" applyFont="1" applyFill="1" applyBorder="1">
      <alignment/>
      <protection/>
    </xf>
    <xf numFmtId="4" fontId="7" fillId="0" borderId="14" xfId="34" applyNumberFormat="1" applyFont="1" applyFill="1" applyBorder="1" applyAlignment="1">
      <alignment horizontal="right"/>
    </xf>
    <xf numFmtId="0" fontId="7" fillId="0" borderId="49" xfId="49" applyFont="1" applyFill="1" applyBorder="1" applyAlignment="1">
      <alignment horizontal="center"/>
      <protection/>
    </xf>
    <xf numFmtId="49" fontId="7" fillId="0" borderId="50" xfId="49" applyNumberFormat="1" applyFont="1" applyFill="1" applyBorder="1" applyAlignment="1">
      <alignment horizontal="center"/>
      <protection/>
    </xf>
    <xf numFmtId="0" fontId="7" fillId="0" borderId="50" xfId="49" applyFont="1" applyFill="1" applyBorder="1" applyAlignment="1">
      <alignment horizontal="center"/>
      <protection/>
    </xf>
    <xf numFmtId="0" fontId="7" fillId="0" borderId="50" xfId="49" applyFont="1" applyFill="1" applyBorder="1">
      <alignment/>
      <protection/>
    </xf>
    <xf numFmtId="4" fontId="7" fillId="0" borderId="50" xfId="34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3" fillId="0" borderId="19" xfId="49" applyFont="1" applyFill="1" applyBorder="1" applyAlignment="1">
      <alignment horizontal="center" vertical="center"/>
      <protection/>
    </xf>
    <xf numFmtId="0" fontId="13" fillId="0" borderId="20" xfId="49" applyFont="1" applyFill="1" applyBorder="1" applyAlignment="1">
      <alignment horizontal="center" vertical="center"/>
      <protection/>
    </xf>
    <xf numFmtId="4" fontId="13" fillId="0" borderId="20" xfId="49" applyNumberFormat="1" applyFont="1" applyFill="1" applyBorder="1" applyAlignment="1">
      <alignment horizontal="center" vertical="center"/>
      <protection/>
    </xf>
    <xf numFmtId="0" fontId="13" fillId="0" borderId="20" xfId="49" applyFont="1" applyFill="1" applyBorder="1" applyAlignment="1">
      <alignment horizontal="center" vertical="center" wrapText="1"/>
      <protection/>
    </xf>
    <xf numFmtId="0" fontId="13" fillId="0" borderId="21" xfId="49" applyFont="1" applyFill="1" applyBorder="1" applyAlignment="1">
      <alignment horizontal="center" vertical="center" wrapText="1"/>
      <protection/>
    </xf>
    <xf numFmtId="4" fontId="7" fillId="0" borderId="31" xfId="49" applyNumberFormat="1" applyFont="1" applyFill="1" applyBorder="1" applyAlignment="1">
      <alignment horizontal="center"/>
      <protection/>
    </xf>
    <xf numFmtId="4" fontId="7" fillId="0" borderId="14" xfId="49" applyNumberFormat="1" applyFont="1" applyFill="1" applyBorder="1" applyAlignment="1">
      <alignment horizontal="center"/>
      <protection/>
    </xf>
    <xf numFmtId="4" fontId="13" fillId="0" borderId="44" xfId="49" applyNumberFormat="1" applyFont="1" applyFill="1" applyBorder="1" applyAlignment="1">
      <alignment horizontal="center"/>
      <protection/>
    </xf>
    <xf numFmtId="4" fontId="13" fillId="0" borderId="51" xfId="49" applyNumberFormat="1" applyFont="1" applyFill="1" applyBorder="1" applyAlignment="1">
      <alignment horizontal="center"/>
      <protection/>
    </xf>
    <xf numFmtId="4" fontId="7" fillId="0" borderId="15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7" fillId="0" borderId="50" xfId="49" applyNumberFormat="1" applyFont="1" applyFill="1" applyBorder="1" applyAlignment="1">
      <alignment horizontal="center"/>
      <protection/>
    </xf>
    <xf numFmtId="4" fontId="7" fillId="0" borderId="54" xfId="49" applyNumberFormat="1" applyFont="1" applyFill="1" applyBorder="1" applyAlignment="1">
      <alignment horizontal="center"/>
      <protection/>
    </xf>
    <xf numFmtId="2" fontId="13" fillId="0" borderId="20" xfId="50" applyNumberFormat="1" applyFont="1" applyFill="1" applyBorder="1" applyAlignment="1">
      <alignment horizontal="center" vertical="center"/>
      <protection/>
    </xf>
    <xf numFmtId="2" fontId="13" fillId="0" borderId="21" xfId="50" applyNumberFormat="1" applyFont="1" applyFill="1" applyBorder="1" applyAlignment="1">
      <alignment horizontal="center" vertical="center"/>
      <protection/>
    </xf>
    <xf numFmtId="2" fontId="13" fillId="0" borderId="20" xfId="51" applyNumberFormat="1" applyFont="1" applyFill="1" applyBorder="1" applyAlignment="1">
      <alignment horizontal="center" vertical="center"/>
      <protection/>
    </xf>
    <xf numFmtId="2" fontId="13" fillId="0" borderId="20" xfId="51" applyNumberFormat="1" applyFont="1" applyFill="1" applyBorder="1" applyAlignment="1">
      <alignment horizontal="center" vertical="center" wrapText="1"/>
      <protection/>
    </xf>
    <xf numFmtId="2" fontId="13" fillId="0" borderId="31" xfId="0" applyNumberFormat="1" applyFont="1" applyFill="1" applyBorder="1" applyAlignment="1">
      <alignment horizontal="center" vertical="center" wrapText="1"/>
    </xf>
    <xf numFmtId="2" fontId="13" fillId="0" borderId="31" xfId="51" applyNumberFormat="1" applyFont="1" applyFill="1" applyBorder="1" applyAlignment="1">
      <alignment horizontal="center" vertical="center" wrapText="1"/>
      <protection/>
    </xf>
    <xf numFmtId="2" fontId="13" fillId="0" borderId="55" xfId="50" applyNumberFormat="1" applyFont="1" applyFill="1" applyBorder="1" applyAlignment="1">
      <alignment horizontal="center" vertical="center"/>
      <protection/>
    </xf>
    <xf numFmtId="2" fontId="7" fillId="0" borderId="35" xfId="47" applyNumberFormat="1" applyFont="1" applyFill="1" applyBorder="1" applyAlignment="1">
      <alignment horizontal="center" vertical="center"/>
      <protection/>
    </xf>
    <xf numFmtId="2" fontId="13" fillId="0" borderId="35" xfId="51" applyNumberFormat="1" applyFont="1" applyFill="1" applyBorder="1" applyAlignment="1">
      <alignment horizontal="center" vertical="center" wrapText="1"/>
      <protection/>
    </xf>
    <xf numFmtId="2" fontId="7" fillId="0" borderId="56" xfId="50" applyNumberFormat="1" applyFont="1" applyFill="1" applyBorder="1" applyAlignment="1">
      <alignment horizontal="center" vertical="center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51" applyNumberFormat="1" applyFont="1" applyFill="1" applyBorder="1" applyAlignment="1">
      <alignment horizontal="center" vertical="center" wrapText="1"/>
      <protection/>
    </xf>
    <xf numFmtId="2" fontId="7" fillId="0" borderId="22" xfId="47" applyNumberFormat="1" applyFont="1" applyFill="1" applyBorder="1" applyAlignment="1">
      <alignment horizontal="center" vertical="center"/>
      <protection/>
    </xf>
    <xf numFmtId="2" fontId="13" fillId="0" borderId="22" xfId="51" applyNumberFormat="1" applyFont="1" applyFill="1" applyBorder="1" applyAlignment="1">
      <alignment horizontal="center" vertical="center" wrapText="1"/>
      <protection/>
    </xf>
    <xf numFmtId="2" fontId="7" fillId="0" borderId="35" xfId="51" applyNumberFormat="1" applyFont="1" applyFill="1" applyBorder="1" applyAlignment="1">
      <alignment horizontal="center" vertical="center"/>
      <protection/>
    </xf>
    <xf numFmtId="0" fontId="5" fillId="19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3" fillId="0" borderId="57" xfId="49" applyFont="1" applyFill="1" applyBorder="1" applyAlignment="1">
      <alignment horizontal="center" vertical="center" textRotation="90" wrapText="1"/>
      <protection/>
    </xf>
    <xf numFmtId="0" fontId="13" fillId="0" borderId="58" xfId="49" applyFont="1" applyFill="1" applyBorder="1" applyAlignment="1">
      <alignment horizontal="center" vertical="center" textRotation="90" wrapText="1"/>
      <protection/>
    </xf>
    <xf numFmtId="0" fontId="13" fillId="0" borderId="59" xfId="49" applyFont="1" applyFill="1" applyBorder="1" applyAlignment="1">
      <alignment horizontal="center" vertical="center" textRotation="90" wrapText="1"/>
      <protection/>
    </xf>
    <xf numFmtId="0" fontId="13" fillId="0" borderId="20" xfId="49" applyFont="1" applyFill="1" applyBorder="1" applyAlignment="1">
      <alignment horizontal="center" vertical="center"/>
      <protection/>
    </xf>
    <xf numFmtId="0" fontId="7" fillId="0" borderId="44" xfId="49" applyFont="1" applyFill="1" applyBorder="1" applyAlignment="1">
      <alignment horizontal="center"/>
      <protection/>
    </xf>
    <xf numFmtId="49" fontId="13" fillId="0" borderId="60" xfId="50" applyNumberFormat="1" applyFont="1" applyBorder="1" applyAlignment="1">
      <alignment horizontal="center" vertical="center" textRotation="90"/>
      <protection/>
    </xf>
    <xf numFmtId="49" fontId="13" fillId="0" borderId="41" xfId="50" applyNumberFormat="1" applyFont="1" applyBorder="1" applyAlignment="1">
      <alignment horizontal="center" vertical="center" textRotation="90"/>
      <protection/>
    </xf>
    <xf numFmtId="49" fontId="13" fillId="0" borderId="34" xfId="50" applyNumberFormat="1" applyFont="1" applyBorder="1" applyAlignment="1">
      <alignment horizontal="center" vertical="center" textRotation="90"/>
      <protection/>
    </xf>
    <xf numFmtId="0" fontId="16" fillId="0" borderId="0" xfId="48" applyFont="1" applyAlignment="1">
      <alignment horizontal="center"/>
      <protection/>
    </xf>
    <xf numFmtId="0" fontId="8" fillId="0" borderId="0" xfId="46" applyFont="1" applyFill="1" applyAlignment="1">
      <alignment horizontal="center"/>
      <protection/>
    </xf>
    <xf numFmtId="0" fontId="0" fillId="0" borderId="0" xfId="46" applyAlignment="1">
      <alignment/>
      <protection/>
    </xf>
    <xf numFmtId="0" fontId="8" fillId="0" borderId="0" xfId="46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02 - ORREP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_02 - ORREP" xfId="51"/>
    <cellStyle name="normální_Rozpis výdajů 03 bez PO_UR 2008 1-168 tis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teri&#225;ly%20do%20Rady\2013\20130521\IP%205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teri&#225;ly%20do%20Rady\2013\20130521\IP%205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teri&#225;ly%20do%20Rady\2013\20130521\IP%205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K134">
            <v>0</v>
          </cell>
          <cell r="L134">
            <v>0</v>
          </cell>
        </row>
        <row r="135">
          <cell r="C135">
            <v>2108256.29</v>
          </cell>
          <cell r="D135">
            <v>214053.997</v>
          </cell>
          <cell r="E135">
            <v>360</v>
          </cell>
          <cell r="F135">
            <v>24000</v>
          </cell>
          <cell r="G135">
            <v>148.43</v>
          </cell>
          <cell r="H135">
            <v>3433632.280469999</v>
          </cell>
          <cell r="I135">
            <v>856.56</v>
          </cell>
          <cell r="J135">
            <v>1322.72</v>
          </cell>
          <cell r="O135">
            <v>79520.92</v>
          </cell>
          <cell r="P135">
            <v>253299.98</v>
          </cell>
          <cell r="Q135">
            <v>520174.93399999995</v>
          </cell>
          <cell r="S135">
            <v>214113.07</v>
          </cell>
          <cell r="T135">
            <v>-46875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B135">
            <v>31705.08</v>
          </cell>
          <cell r="C135">
            <v>210326.27000000002</v>
          </cell>
          <cell r="D135">
            <v>845930.29</v>
          </cell>
          <cell r="E135">
            <v>690368.449</v>
          </cell>
          <cell r="F135">
            <v>152320</v>
          </cell>
          <cell r="G135">
            <v>3399378.84799</v>
          </cell>
          <cell r="H135">
            <v>92818.90999999999</v>
          </cell>
          <cell r="I135">
            <v>298311.257</v>
          </cell>
          <cell r="K135">
            <v>784260.5799999998</v>
          </cell>
          <cell r="L135">
            <v>260708.07</v>
          </cell>
          <cell r="M135">
            <v>5445.58863</v>
          </cell>
          <cell r="N135">
            <v>11500</v>
          </cell>
          <cell r="O135">
            <v>3</v>
          </cell>
          <cell r="P135">
            <v>68585.66752</v>
          </cell>
          <cell r="S135">
            <v>12042.17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19" sqref="D1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9" t="s">
        <v>58</v>
      </c>
      <c r="B1" s="149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2322670.287</v>
      </c>
      <c r="D3" s="26">
        <f>D4+D5+D6</f>
        <v>0</v>
      </c>
      <c r="E3" s="27">
        <f aca="true" t="shared" si="0" ref="E3:E24">C3+D3</f>
        <v>2322670.287</v>
      </c>
    </row>
    <row r="4" spans="1:10" ht="15" customHeight="1">
      <c r="A4" s="6" t="s">
        <v>4</v>
      </c>
      <c r="B4" s="7" t="s">
        <v>5</v>
      </c>
      <c r="C4" s="8">
        <f>'[3]příjmy'!$C$135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'[3]příjmy'!$D$135</f>
        <v>214053.997</v>
      </c>
      <c r="D5" s="4">
        <v>0</v>
      </c>
      <c r="E5" s="10">
        <f t="shared" si="0"/>
        <v>214053.997</v>
      </c>
    </row>
    <row r="6" spans="1:5" ht="15" customHeight="1">
      <c r="A6" s="6" t="s">
        <v>8</v>
      </c>
      <c r="B6" s="7" t="s">
        <v>9</v>
      </c>
      <c r="C6" s="8">
        <f>'[3]příjmy'!$E$135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3520846.9904699996</v>
      </c>
      <c r="D7" s="13">
        <f>D8+D13</f>
        <v>0</v>
      </c>
      <c r="E7" s="14">
        <f t="shared" si="0"/>
        <v>3520846.9904699996</v>
      </c>
    </row>
    <row r="8" spans="1:5" ht="15" customHeight="1">
      <c r="A8" s="6" t="s">
        <v>50</v>
      </c>
      <c r="B8" s="7" t="s">
        <v>11</v>
      </c>
      <c r="C8" s="8">
        <f>C9+C10+C11+C12</f>
        <v>3519524.2704699994</v>
      </c>
      <c r="D8" s="8">
        <f>D9+D10+D11+D12</f>
        <v>0</v>
      </c>
      <c r="E8" s="11">
        <f t="shared" si="0"/>
        <v>3519524.2704699994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'[3]příjmy'!$G$135+'[3]příjmy'!$H$135</f>
        <v>3433780.7104699994</v>
      </c>
      <c r="D10" s="8">
        <v>0</v>
      </c>
      <c r="E10" s="11">
        <f t="shared" si="0"/>
        <v>3433780.7104699994</v>
      </c>
    </row>
    <row r="11" spans="1:5" ht="15" customHeight="1">
      <c r="A11" s="6" t="s">
        <v>46</v>
      </c>
      <c r="B11" s="7" t="s">
        <v>49</v>
      </c>
      <c r="C11" s="8">
        <f>'[3]příjmy'!$I$135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'[3]příjmy'!$F$135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1322.72</v>
      </c>
      <c r="D13" s="8">
        <f>D14+D15+D16</f>
        <v>0</v>
      </c>
      <c r="E13" s="11">
        <f t="shared" si="0"/>
        <v>1322.72</v>
      </c>
    </row>
    <row r="14" spans="1:5" ht="15" customHeight="1">
      <c r="A14" s="6" t="s">
        <v>47</v>
      </c>
      <c r="B14" s="7" t="s">
        <v>13</v>
      </c>
      <c r="C14" s="8">
        <f>'[3]příjmy'!$J$135</f>
        <v>1322.72</v>
      </c>
      <c r="D14" s="8">
        <f>'[1]příjmy'!$H$16</f>
        <v>0</v>
      </c>
      <c r="E14" s="11">
        <f t="shared" si="0"/>
        <v>1322.72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5843517.27747</v>
      </c>
      <c r="D17" s="13">
        <f>D3+D7</f>
        <v>0</v>
      </c>
      <c r="E17" s="14">
        <f t="shared" si="0"/>
        <v>5843517.27747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'[3]příjmy'!$Q$135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'[3]příjmy'!$S$135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6863751.18147</v>
      </c>
      <c r="D24" s="22">
        <f>D17+D18</f>
        <v>0</v>
      </c>
      <c r="E24" s="23">
        <f t="shared" si="0"/>
        <v>6863751.18147</v>
      </c>
    </row>
    <row r="25" spans="1:5" ht="13.5" thickBot="1">
      <c r="A25" s="149" t="s">
        <v>59</v>
      </c>
      <c r="B25" s="149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'[3]výdaje'!$B$135</f>
        <v>31705.08</v>
      </c>
      <c r="D27" s="4">
        <v>0</v>
      </c>
      <c r="E27" s="5">
        <f>C27+D27</f>
        <v>31705.08</v>
      </c>
    </row>
    <row r="28" spans="1:5" ht="15" customHeight="1">
      <c r="A28" s="25" t="s">
        <v>21</v>
      </c>
      <c r="B28" s="7" t="s">
        <v>20</v>
      </c>
      <c r="C28" s="8">
        <f>'[3]výdaje'!$C$135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'[3]výdaje'!$D$135</f>
        <v>845930.29</v>
      </c>
      <c r="D29" s="4">
        <v>0</v>
      </c>
      <c r="E29" s="5">
        <f t="shared" si="1"/>
        <v>845930.29</v>
      </c>
    </row>
    <row r="30" spans="1:5" ht="15" customHeight="1">
      <c r="A30" s="25" t="s">
        <v>22</v>
      </c>
      <c r="B30" s="7" t="s">
        <v>20</v>
      </c>
      <c r="C30" s="8">
        <f>'[3]výdaje'!$E$135</f>
        <v>690368.449</v>
      </c>
      <c r="D30" s="4">
        <v>0</v>
      </c>
      <c r="E30" s="5">
        <f t="shared" si="1"/>
        <v>690368.449</v>
      </c>
    </row>
    <row r="31" spans="1:5" ht="15" customHeight="1">
      <c r="A31" s="25" t="s">
        <v>48</v>
      </c>
      <c r="B31" s="7" t="s">
        <v>20</v>
      </c>
      <c r="C31" s="8">
        <f>'[3]výdaje'!$F$135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'[3]výdaje'!$G$135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'[3]výdaje'!$H$135</f>
        <v>92818.90999999999</v>
      </c>
      <c r="D33" s="4">
        <v>-75</v>
      </c>
      <c r="E33" s="5">
        <f t="shared" si="1"/>
        <v>92743.90999999999</v>
      </c>
    </row>
    <row r="34" spans="1:5" ht="15" customHeight="1">
      <c r="A34" s="25" t="s">
        <v>30</v>
      </c>
      <c r="B34" s="7" t="s">
        <v>24</v>
      </c>
      <c r="C34" s="8">
        <f>'[3]výdaje'!$I$135</f>
        <v>298311.257</v>
      </c>
      <c r="D34" s="4">
        <v>0</v>
      </c>
      <c r="E34" s="5">
        <f t="shared" si="1"/>
        <v>298311.257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'[3]výdaje'!$K$135</f>
        <v>784260.5799999998</v>
      </c>
      <c r="D36" s="4">
        <v>75</v>
      </c>
      <c r="E36" s="5">
        <f t="shared" si="1"/>
        <v>784335.5799999998</v>
      </c>
    </row>
    <row r="37" spans="1:5" ht="15" customHeight="1">
      <c r="A37" s="25" t="s">
        <v>34</v>
      </c>
      <c r="B37" s="7" t="s">
        <v>25</v>
      </c>
      <c r="C37" s="8">
        <f>'[3]výdaje'!$L$135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'[3]výdaje'!$N$135</f>
        <v>11500</v>
      </c>
      <c r="D39" s="4">
        <v>0</v>
      </c>
      <c r="E39" s="5">
        <f>C39+D39</f>
        <v>11500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'[3]výdaje'!$P$135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6863751.180140001</v>
      </c>
      <c r="D46" s="22">
        <f>SUM(D27:D45)</f>
        <v>0</v>
      </c>
      <c r="E46" s="23">
        <f>SUM(E27:E45)</f>
        <v>6863751.180140001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
Vliv úprav na celkovou bilanci rozpočtu kraje 2013&amp;Rpříloha č. 1 k ZR-RO č. 117/13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36.8515625" style="0" customWidth="1"/>
    <col min="8" max="8" width="8.7109375" style="0" customWidth="1"/>
    <col min="9" max="10" width="9.00390625" style="0" customWidth="1"/>
  </cols>
  <sheetData>
    <row r="1" ht="12.75">
      <c r="H1" t="s">
        <v>133</v>
      </c>
    </row>
    <row r="2" spans="1:10" ht="15.75">
      <c r="A2" s="150" t="s">
        <v>99</v>
      </c>
      <c r="B2" s="150"/>
      <c r="C2" s="150"/>
      <c r="D2" s="150"/>
      <c r="E2" s="150"/>
      <c r="F2" s="150"/>
      <c r="G2" s="150"/>
      <c r="H2" s="150"/>
      <c r="I2" s="151"/>
      <c r="J2" s="151"/>
    </row>
    <row r="3" spans="8:10" ht="12.75">
      <c r="H3" s="94"/>
      <c r="J3" s="94"/>
    </row>
    <row r="4" spans="1:10" ht="15.75">
      <c r="A4" s="152" t="s">
        <v>100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thickBot="1">
      <c r="A5" s="95"/>
      <c r="B5" s="95"/>
      <c r="C5" s="95"/>
      <c r="D5" s="95"/>
      <c r="E5" s="95"/>
      <c r="F5" s="95"/>
      <c r="G5" s="95"/>
      <c r="H5" s="96"/>
      <c r="I5" s="97"/>
      <c r="J5" s="97" t="s">
        <v>101</v>
      </c>
    </row>
    <row r="6" spans="1:10" s="88" customFormat="1" ht="23.25" thickBot="1">
      <c r="A6" s="153" t="s">
        <v>102</v>
      </c>
      <c r="B6" s="118" t="s">
        <v>68</v>
      </c>
      <c r="C6" s="156" t="s">
        <v>69</v>
      </c>
      <c r="D6" s="156"/>
      <c r="E6" s="119" t="s">
        <v>70</v>
      </c>
      <c r="F6" s="119" t="s">
        <v>19</v>
      </c>
      <c r="G6" s="119" t="s">
        <v>103</v>
      </c>
      <c r="H6" s="120" t="s">
        <v>71</v>
      </c>
      <c r="I6" s="121" t="s">
        <v>66</v>
      </c>
      <c r="J6" s="122" t="s">
        <v>71</v>
      </c>
    </row>
    <row r="7" spans="1:10" ht="13.5" thickBot="1">
      <c r="A7" s="154"/>
      <c r="B7" s="98" t="s">
        <v>72</v>
      </c>
      <c r="C7" s="157" t="s">
        <v>73</v>
      </c>
      <c r="D7" s="157"/>
      <c r="E7" s="99" t="s">
        <v>73</v>
      </c>
      <c r="F7" s="99" t="s">
        <v>73</v>
      </c>
      <c r="G7" s="100" t="s">
        <v>104</v>
      </c>
      <c r="H7" s="101">
        <f>H8+H9+H10+H11+H12+H13+H14+H15+H16+H17+H18+H19+H20</f>
        <v>92818.90848000001</v>
      </c>
      <c r="I7" s="125">
        <f>I8+I9+I10+I11+I12+I13+I14+I15+I16+I17+I18+I19+I20</f>
        <v>-75</v>
      </c>
      <c r="J7" s="126">
        <f>H7+I7</f>
        <v>92743.90848000001</v>
      </c>
    </row>
    <row r="8" spans="1:10" ht="12.75">
      <c r="A8" s="154"/>
      <c r="B8" s="102" t="s">
        <v>72</v>
      </c>
      <c r="C8" s="103" t="s">
        <v>105</v>
      </c>
      <c r="D8" s="103" t="s">
        <v>106</v>
      </c>
      <c r="E8" s="104">
        <v>6172</v>
      </c>
      <c r="F8" s="104">
        <v>5901</v>
      </c>
      <c r="G8" s="105" t="s">
        <v>107</v>
      </c>
      <c r="H8" s="106">
        <v>21000</v>
      </c>
      <c r="I8" s="123"/>
      <c r="J8" s="127">
        <f aca="true" t="shared" si="0" ref="J8:J20">H8+I8</f>
        <v>21000</v>
      </c>
    </row>
    <row r="9" spans="1:10" ht="12.75">
      <c r="A9" s="154"/>
      <c r="B9" s="107"/>
      <c r="C9" s="108" t="s">
        <v>108</v>
      </c>
      <c r="D9" s="108" t="s">
        <v>106</v>
      </c>
      <c r="E9" s="109">
        <v>6172</v>
      </c>
      <c r="F9" s="109">
        <v>5901</v>
      </c>
      <c r="G9" s="110" t="s">
        <v>109</v>
      </c>
      <c r="H9" s="111">
        <f>33156-8139-1400-10060</f>
        <v>13557</v>
      </c>
      <c r="I9" s="124"/>
      <c r="J9" s="127">
        <f t="shared" si="0"/>
        <v>13557</v>
      </c>
    </row>
    <row r="10" spans="1:10" ht="12.75">
      <c r="A10" s="154"/>
      <c r="B10" s="107"/>
      <c r="C10" s="108" t="s">
        <v>110</v>
      </c>
      <c r="D10" s="108" t="s">
        <v>106</v>
      </c>
      <c r="E10" s="109">
        <v>6172</v>
      </c>
      <c r="F10" s="109">
        <v>5901</v>
      </c>
      <c r="G10" s="110" t="s">
        <v>111</v>
      </c>
      <c r="H10" s="111">
        <f>65698.02-1500-1400-1260-500-1000-1370-1800-50000-713-500-500-98-64</f>
        <v>4993.020000000004</v>
      </c>
      <c r="I10" s="124">
        <v>-75</v>
      </c>
      <c r="J10" s="127">
        <f t="shared" si="0"/>
        <v>4918.020000000004</v>
      </c>
    </row>
    <row r="11" spans="1:10" ht="12.75">
      <c r="A11" s="154"/>
      <c r="B11" s="107"/>
      <c r="C11" s="108" t="s">
        <v>112</v>
      </c>
      <c r="D11" s="108" t="s">
        <v>106</v>
      </c>
      <c r="E11" s="109">
        <v>6172</v>
      </c>
      <c r="F11" s="109">
        <v>5901</v>
      </c>
      <c r="G11" s="110" t="s">
        <v>113</v>
      </c>
      <c r="H11" s="111">
        <f>50750+4343.88848-50750</f>
        <v>4343.888480000001</v>
      </c>
      <c r="I11" s="124"/>
      <c r="J11" s="127">
        <f t="shared" si="0"/>
        <v>4343.888480000001</v>
      </c>
    </row>
    <row r="12" spans="1:10" ht="12.75">
      <c r="A12" s="154"/>
      <c r="B12" s="107"/>
      <c r="C12" s="108" t="s">
        <v>114</v>
      </c>
      <c r="D12" s="108" t="s">
        <v>106</v>
      </c>
      <c r="E12" s="109">
        <v>6172</v>
      </c>
      <c r="F12" s="109">
        <v>5901</v>
      </c>
      <c r="G12" s="110" t="s">
        <v>115</v>
      </c>
      <c r="H12" s="111">
        <v>9675</v>
      </c>
      <c r="I12" s="124"/>
      <c r="J12" s="127">
        <f t="shared" si="0"/>
        <v>9675</v>
      </c>
    </row>
    <row r="13" spans="1:10" ht="12.75">
      <c r="A13" s="154"/>
      <c r="B13" s="107"/>
      <c r="C13" s="108" t="s">
        <v>116</v>
      </c>
      <c r="D13" s="108" t="s">
        <v>106</v>
      </c>
      <c r="E13" s="109">
        <v>6172</v>
      </c>
      <c r="F13" s="109">
        <v>5901</v>
      </c>
      <c r="G13" s="110" t="s">
        <v>117</v>
      </c>
      <c r="H13" s="111">
        <v>9500</v>
      </c>
      <c r="I13" s="124"/>
      <c r="J13" s="127">
        <f t="shared" si="0"/>
        <v>9500</v>
      </c>
    </row>
    <row r="14" spans="1:10" ht="12.75">
      <c r="A14" s="154"/>
      <c r="B14" s="107"/>
      <c r="C14" s="108" t="s">
        <v>118</v>
      </c>
      <c r="D14" s="108" t="s">
        <v>106</v>
      </c>
      <c r="E14" s="109">
        <v>6172</v>
      </c>
      <c r="F14" s="109">
        <v>5901</v>
      </c>
      <c r="G14" s="110" t="s">
        <v>119</v>
      </c>
      <c r="H14" s="111">
        <v>11500</v>
      </c>
      <c r="I14" s="124"/>
      <c r="J14" s="127">
        <f t="shared" si="0"/>
        <v>11500</v>
      </c>
    </row>
    <row r="15" spans="1:10" ht="12.75">
      <c r="A15" s="154"/>
      <c r="B15" s="107"/>
      <c r="C15" s="108" t="s">
        <v>120</v>
      </c>
      <c r="D15" s="108" t="s">
        <v>106</v>
      </c>
      <c r="E15" s="109">
        <v>6172</v>
      </c>
      <c r="F15" s="109">
        <v>5901</v>
      </c>
      <c r="G15" s="110" t="s">
        <v>121</v>
      </c>
      <c r="H15" s="111">
        <f>10600-5000</f>
        <v>5600</v>
      </c>
      <c r="I15" s="124"/>
      <c r="J15" s="127">
        <f t="shared" si="0"/>
        <v>5600</v>
      </c>
    </row>
    <row r="16" spans="1:10" ht="12.75">
      <c r="A16" s="154"/>
      <c r="B16" s="107"/>
      <c r="C16" s="108" t="s">
        <v>122</v>
      </c>
      <c r="D16" s="108" t="s">
        <v>106</v>
      </c>
      <c r="E16" s="109">
        <v>6172</v>
      </c>
      <c r="F16" s="109">
        <v>5901</v>
      </c>
      <c r="G16" s="110" t="s">
        <v>123</v>
      </c>
      <c r="H16" s="111">
        <v>5000</v>
      </c>
      <c r="I16" s="124"/>
      <c r="J16" s="127">
        <f t="shared" si="0"/>
        <v>5000</v>
      </c>
    </row>
    <row r="17" spans="1:10" ht="12.75">
      <c r="A17" s="154"/>
      <c r="B17" s="107"/>
      <c r="C17" s="108" t="s">
        <v>124</v>
      </c>
      <c r="D17" s="108" t="s">
        <v>106</v>
      </c>
      <c r="E17" s="109">
        <v>6172</v>
      </c>
      <c r="F17" s="109">
        <v>5901</v>
      </c>
      <c r="G17" s="110" t="s">
        <v>125</v>
      </c>
      <c r="H17" s="111">
        <v>2950</v>
      </c>
      <c r="I17" s="124"/>
      <c r="J17" s="127">
        <f t="shared" si="0"/>
        <v>2950</v>
      </c>
    </row>
    <row r="18" spans="1:10" ht="12.75">
      <c r="A18" s="154"/>
      <c r="B18" s="107"/>
      <c r="C18" s="108" t="s">
        <v>126</v>
      </c>
      <c r="D18" s="108" t="s">
        <v>106</v>
      </c>
      <c r="E18" s="109">
        <v>6172</v>
      </c>
      <c r="F18" s="109">
        <v>5901</v>
      </c>
      <c r="G18" s="110" t="s">
        <v>127</v>
      </c>
      <c r="H18" s="111">
        <f>5000-5000</f>
        <v>0</v>
      </c>
      <c r="I18" s="124"/>
      <c r="J18" s="127">
        <f t="shared" si="0"/>
        <v>0</v>
      </c>
    </row>
    <row r="19" spans="1:10" ht="12.75">
      <c r="A19" s="154"/>
      <c r="B19" s="107"/>
      <c r="C19" s="108" t="s">
        <v>128</v>
      </c>
      <c r="D19" s="108" t="s">
        <v>106</v>
      </c>
      <c r="E19" s="109">
        <v>6172</v>
      </c>
      <c r="F19" s="109">
        <v>5901</v>
      </c>
      <c r="G19" s="110" t="s">
        <v>129</v>
      </c>
      <c r="H19" s="111">
        <v>4700</v>
      </c>
      <c r="I19" s="124"/>
      <c r="J19" s="127">
        <f t="shared" si="0"/>
        <v>4700</v>
      </c>
    </row>
    <row r="20" spans="1:10" ht="13.5" thickBot="1">
      <c r="A20" s="154"/>
      <c r="B20" s="112"/>
      <c r="C20" s="113" t="s">
        <v>130</v>
      </c>
      <c r="D20" s="113" t="s">
        <v>106</v>
      </c>
      <c r="E20" s="114">
        <v>6172</v>
      </c>
      <c r="F20" s="114">
        <v>5901</v>
      </c>
      <c r="G20" s="115" t="s">
        <v>131</v>
      </c>
      <c r="H20" s="116">
        <f>1500-1500</f>
        <v>0</v>
      </c>
      <c r="I20" s="132"/>
      <c r="J20" s="133">
        <f t="shared" si="0"/>
        <v>0</v>
      </c>
    </row>
    <row r="21" spans="1:10" ht="12.75" hidden="1">
      <c r="A21" s="154"/>
      <c r="B21" s="128"/>
      <c r="C21" s="128"/>
      <c r="D21" s="128"/>
      <c r="E21" s="128"/>
      <c r="F21" s="128"/>
      <c r="G21" s="128"/>
      <c r="H21" s="128"/>
      <c r="I21" s="128"/>
      <c r="J21" s="130"/>
    </row>
    <row r="22" spans="1:10" ht="13.5" hidden="1" thickBot="1">
      <c r="A22" s="155"/>
      <c r="B22" s="129"/>
      <c r="C22" s="129"/>
      <c r="D22" s="129"/>
      <c r="E22" s="129"/>
      <c r="F22" s="129"/>
      <c r="G22" s="129"/>
      <c r="H22" s="129"/>
      <c r="I22" s="129"/>
      <c r="J22" s="131"/>
    </row>
    <row r="25" ht="12.75">
      <c r="G25" s="117"/>
    </row>
    <row r="26" ht="12.75">
      <c r="G26" s="117"/>
    </row>
    <row r="27" ht="12.75">
      <c r="G27" s="117"/>
    </row>
    <row r="28" ht="12.75">
      <c r="G28" s="117"/>
    </row>
    <row r="29" ht="12.75">
      <c r="G29" s="117"/>
    </row>
    <row r="30" ht="12.75">
      <c r="G30" s="117"/>
    </row>
    <row r="31" ht="12.75">
      <c r="G31" s="117"/>
    </row>
    <row r="32" ht="12.75">
      <c r="G32" s="117"/>
    </row>
    <row r="33" ht="12.75">
      <c r="G33" s="117"/>
    </row>
    <row r="34" ht="12.75">
      <c r="G34" s="117"/>
    </row>
    <row r="35" ht="12.75">
      <c r="G35" s="117"/>
    </row>
    <row r="36" ht="12.75">
      <c r="G36" s="117"/>
    </row>
    <row r="37" ht="12.75">
      <c r="G37" s="117"/>
    </row>
  </sheetData>
  <sheetProtection/>
  <mergeCells count="5">
    <mergeCell ref="A2:J2"/>
    <mergeCell ref="A4:J4"/>
    <mergeCell ref="A6:A22"/>
    <mergeCell ref="C6:D6"/>
    <mergeCell ref="C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2" width="3.57421875" style="0" customWidth="1"/>
    <col min="3" max="3" width="10.00390625" style="0" customWidth="1"/>
    <col min="4" max="4" width="6.140625" style="0" customWidth="1"/>
    <col min="5" max="5" width="6.421875" style="0" customWidth="1"/>
    <col min="6" max="6" width="8.00390625" style="0" customWidth="1"/>
    <col min="7" max="7" width="47.57421875" style="0" customWidth="1"/>
    <col min="8" max="8" width="8.140625" style="0" customWidth="1"/>
    <col min="9" max="9" width="10.421875" style="0" customWidth="1"/>
    <col min="10" max="10" width="8.28125" style="0" customWidth="1"/>
  </cols>
  <sheetData>
    <row r="1" ht="12.75">
      <c r="H1" t="s">
        <v>133</v>
      </c>
    </row>
    <row r="3" spans="1:10" ht="18">
      <c r="A3" s="161" t="s">
        <v>67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">
      <c r="A4" s="89"/>
      <c r="B4" s="89"/>
      <c r="C4" s="89"/>
      <c r="D4" s="89"/>
      <c r="E4" s="89"/>
      <c r="F4" s="164" t="s">
        <v>96</v>
      </c>
      <c r="G4" s="165"/>
      <c r="H4" s="165"/>
      <c r="I4" s="165"/>
      <c r="J4" s="85"/>
    </row>
    <row r="5" spans="1:10" ht="15.75">
      <c r="A5" s="162" t="s">
        <v>95</v>
      </c>
      <c r="B5" s="162"/>
      <c r="C5" s="162"/>
      <c r="D5" s="162"/>
      <c r="E5" s="162"/>
      <c r="F5" s="162"/>
      <c r="G5" s="162"/>
      <c r="H5" s="162"/>
      <c r="I5" s="163"/>
      <c r="J5" s="163"/>
    </row>
    <row r="6" spans="1:10" ht="12.75">
      <c r="A6" s="89"/>
      <c r="B6" s="89"/>
      <c r="C6" s="89"/>
      <c r="D6" s="89"/>
      <c r="E6" s="89"/>
      <c r="F6" s="89"/>
      <c r="G6" s="89"/>
      <c r="H6" s="89"/>
      <c r="I6" s="85"/>
      <c r="J6" s="85"/>
    </row>
    <row r="7" spans="1:10" ht="12.75" customHeight="1">
      <c r="A7" s="152" t="s">
        <v>97</v>
      </c>
      <c r="B7" s="152"/>
      <c r="C7" s="152"/>
      <c r="D7" s="152"/>
      <c r="E7" s="152"/>
      <c r="F7" s="152"/>
      <c r="G7" s="152"/>
      <c r="H7" s="152"/>
      <c r="I7" s="152"/>
      <c r="J7" s="152"/>
    </row>
    <row r="9" spans="1:10" ht="13.5" thickBot="1">
      <c r="A9" s="83"/>
      <c r="B9" s="84"/>
      <c r="C9" s="84"/>
      <c r="D9" s="84"/>
      <c r="E9" s="85"/>
      <c r="F9" s="85"/>
      <c r="G9" s="85"/>
      <c r="H9" s="86"/>
      <c r="I9" s="85"/>
      <c r="J9" s="86"/>
    </row>
    <row r="10" spans="1:10" ht="22.5" customHeight="1" thickBot="1">
      <c r="A10" s="158" t="s">
        <v>89</v>
      </c>
      <c r="B10" s="75" t="s">
        <v>68</v>
      </c>
      <c r="C10" s="76" t="s">
        <v>69</v>
      </c>
      <c r="D10" s="77" t="s">
        <v>70</v>
      </c>
      <c r="E10" s="78" t="s">
        <v>19</v>
      </c>
      <c r="F10" s="79" t="s">
        <v>90</v>
      </c>
      <c r="G10" s="80" t="s">
        <v>91</v>
      </c>
      <c r="H10" s="81" t="s">
        <v>92</v>
      </c>
      <c r="I10" s="87" t="s">
        <v>66</v>
      </c>
      <c r="J10" s="82" t="s">
        <v>71</v>
      </c>
    </row>
    <row r="11" spans="1:10" ht="13.5" thickBot="1">
      <c r="A11" s="159"/>
      <c r="B11" s="40" t="s">
        <v>72</v>
      </c>
      <c r="C11" s="41" t="s">
        <v>73</v>
      </c>
      <c r="D11" s="42" t="s">
        <v>73</v>
      </c>
      <c r="E11" s="43" t="s">
        <v>73</v>
      </c>
      <c r="F11" s="43" t="s">
        <v>73</v>
      </c>
      <c r="G11" s="44" t="s">
        <v>74</v>
      </c>
      <c r="H11" s="134">
        <f>H12</f>
        <v>11580</v>
      </c>
      <c r="I11" s="134">
        <f>I13+I15+I17+I19+I21+I23</f>
        <v>75</v>
      </c>
      <c r="J11" s="135">
        <f>H11+I11</f>
        <v>11655</v>
      </c>
    </row>
    <row r="12" spans="1:10" ht="13.5" thickBot="1">
      <c r="A12" s="159"/>
      <c r="B12" s="45" t="s">
        <v>73</v>
      </c>
      <c r="C12" s="46" t="s">
        <v>73</v>
      </c>
      <c r="D12" s="47" t="s">
        <v>73</v>
      </c>
      <c r="E12" s="47" t="s">
        <v>73</v>
      </c>
      <c r="F12" s="48" t="s">
        <v>73</v>
      </c>
      <c r="G12" s="49" t="s">
        <v>75</v>
      </c>
      <c r="H12" s="136">
        <f>H13+H15+H17+H19+H21</f>
        <v>11580</v>
      </c>
      <c r="I12" s="137">
        <v>0</v>
      </c>
      <c r="J12" s="135">
        <f aca="true" t="shared" si="0" ref="J12:J24">H12+I12</f>
        <v>11580</v>
      </c>
    </row>
    <row r="13" spans="1:10" ht="26.25" customHeight="1">
      <c r="A13" s="159"/>
      <c r="B13" s="50" t="s">
        <v>72</v>
      </c>
      <c r="C13" s="51" t="s">
        <v>76</v>
      </c>
      <c r="D13" s="52"/>
      <c r="E13" s="53"/>
      <c r="F13" s="54"/>
      <c r="G13" s="55" t="s">
        <v>77</v>
      </c>
      <c r="H13" s="138">
        <f>H14</f>
        <v>3700</v>
      </c>
      <c r="I13" s="139">
        <v>0</v>
      </c>
      <c r="J13" s="140">
        <f t="shared" si="0"/>
        <v>3700</v>
      </c>
    </row>
    <row r="14" spans="1:10" ht="12.75" customHeight="1" thickBot="1">
      <c r="A14" s="159"/>
      <c r="B14" s="56"/>
      <c r="C14" s="57"/>
      <c r="D14" s="58" t="s">
        <v>78</v>
      </c>
      <c r="E14" s="59">
        <v>6121</v>
      </c>
      <c r="F14" s="60" t="s">
        <v>79</v>
      </c>
      <c r="G14" s="61" t="s">
        <v>80</v>
      </c>
      <c r="H14" s="141">
        <v>3700</v>
      </c>
      <c r="I14" s="142"/>
      <c r="J14" s="143">
        <f t="shared" si="0"/>
        <v>3700</v>
      </c>
    </row>
    <row r="15" spans="1:10" ht="24.75" customHeight="1">
      <c r="A15" s="159"/>
      <c r="B15" s="62" t="s">
        <v>72</v>
      </c>
      <c r="C15" s="63" t="s">
        <v>81</v>
      </c>
      <c r="D15" s="64"/>
      <c r="E15" s="65"/>
      <c r="F15" s="66"/>
      <c r="G15" s="67" t="s">
        <v>82</v>
      </c>
      <c r="H15" s="144">
        <f>H16</f>
        <v>2990</v>
      </c>
      <c r="I15" s="145">
        <v>0</v>
      </c>
      <c r="J15" s="140">
        <f t="shared" si="0"/>
        <v>2990</v>
      </c>
    </row>
    <row r="16" spans="1:10" ht="13.5" thickBot="1">
      <c r="A16" s="159"/>
      <c r="B16" s="68"/>
      <c r="C16" s="69"/>
      <c r="D16" s="70" t="s">
        <v>78</v>
      </c>
      <c r="E16" s="71">
        <v>6121</v>
      </c>
      <c r="F16" s="60" t="s">
        <v>79</v>
      </c>
      <c r="G16" s="72" t="s">
        <v>80</v>
      </c>
      <c r="H16" s="146">
        <v>2990</v>
      </c>
      <c r="I16" s="147"/>
      <c r="J16" s="143">
        <f t="shared" si="0"/>
        <v>2990</v>
      </c>
    </row>
    <row r="17" spans="1:10" ht="22.5" customHeight="1">
      <c r="A17" s="159"/>
      <c r="B17" s="50" t="s">
        <v>72</v>
      </c>
      <c r="C17" s="73" t="s">
        <v>83</v>
      </c>
      <c r="D17" s="52"/>
      <c r="E17" s="53"/>
      <c r="F17" s="54"/>
      <c r="G17" s="55" t="s">
        <v>84</v>
      </c>
      <c r="H17" s="138">
        <f>H18</f>
        <v>2060</v>
      </c>
      <c r="I17" s="139">
        <v>0</v>
      </c>
      <c r="J17" s="140">
        <f t="shared" si="0"/>
        <v>2060</v>
      </c>
    </row>
    <row r="18" spans="1:10" ht="13.5" thickBot="1">
      <c r="A18" s="159"/>
      <c r="B18" s="56"/>
      <c r="C18" s="57"/>
      <c r="D18" s="58" t="s">
        <v>78</v>
      </c>
      <c r="E18" s="59">
        <v>6121</v>
      </c>
      <c r="F18" s="60" t="s">
        <v>79</v>
      </c>
      <c r="G18" s="61" t="s">
        <v>80</v>
      </c>
      <c r="H18" s="141">
        <v>2060</v>
      </c>
      <c r="I18" s="142"/>
      <c r="J18" s="143">
        <f t="shared" si="0"/>
        <v>2060</v>
      </c>
    </row>
    <row r="19" spans="1:10" ht="27" customHeight="1">
      <c r="A19" s="159"/>
      <c r="B19" s="50" t="s">
        <v>72</v>
      </c>
      <c r="C19" s="73" t="s">
        <v>85</v>
      </c>
      <c r="D19" s="52"/>
      <c r="E19" s="53"/>
      <c r="F19" s="54"/>
      <c r="G19" s="55" t="s">
        <v>86</v>
      </c>
      <c r="H19" s="138">
        <f>H20</f>
        <v>2830</v>
      </c>
      <c r="I19" s="139">
        <v>0</v>
      </c>
      <c r="J19" s="140">
        <f t="shared" si="0"/>
        <v>2830</v>
      </c>
    </row>
    <row r="20" spans="1:10" ht="13.5" thickBot="1">
      <c r="A20" s="159"/>
      <c r="B20" s="56"/>
      <c r="C20" s="57"/>
      <c r="D20" s="58" t="s">
        <v>78</v>
      </c>
      <c r="E20" s="59">
        <v>6121</v>
      </c>
      <c r="F20" s="60" t="s">
        <v>79</v>
      </c>
      <c r="G20" s="61" t="s">
        <v>80</v>
      </c>
      <c r="H20" s="141">
        <v>2830</v>
      </c>
      <c r="I20" s="142"/>
      <c r="J20" s="143">
        <f t="shared" si="0"/>
        <v>2830</v>
      </c>
    </row>
    <row r="21" spans="1:10" ht="24.75" customHeight="1">
      <c r="A21" s="159"/>
      <c r="B21" s="62" t="s">
        <v>72</v>
      </c>
      <c r="C21" s="74" t="s">
        <v>87</v>
      </c>
      <c r="D21" s="64"/>
      <c r="E21" s="65"/>
      <c r="F21" s="66"/>
      <c r="G21" s="67" t="s">
        <v>88</v>
      </c>
      <c r="H21" s="144">
        <f>H24</f>
        <v>0</v>
      </c>
      <c r="I21" s="145">
        <v>0</v>
      </c>
      <c r="J21" s="140">
        <f t="shared" si="0"/>
        <v>0</v>
      </c>
    </row>
    <row r="22" spans="1:10" ht="24.75" customHeight="1" thickBot="1">
      <c r="A22" s="159"/>
      <c r="B22" s="56"/>
      <c r="C22" s="57"/>
      <c r="D22" s="58" t="s">
        <v>78</v>
      </c>
      <c r="E22" s="59">
        <v>6121</v>
      </c>
      <c r="F22" s="60" t="s">
        <v>79</v>
      </c>
      <c r="G22" s="61" t="s">
        <v>80</v>
      </c>
      <c r="H22" s="141">
        <v>3420</v>
      </c>
      <c r="I22" s="147"/>
      <c r="J22" s="143">
        <f t="shared" si="0"/>
        <v>3420</v>
      </c>
    </row>
    <row r="23" spans="1:10" s="88" customFormat="1" ht="21.75" customHeight="1">
      <c r="A23" s="159"/>
      <c r="B23" s="68" t="s">
        <v>72</v>
      </c>
      <c r="C23" s="90" t="s">
        <v>93</v>
      </c>
      <c r="D23" s="91"/>
      <c r="E23" s="92"/>
      <c r="F23" s="93"/>
      <c r="G23" s="55" t="s">
        <v>94</v>
      </c>
      <c r="H23" s="138">
        <v>0</v>
      </c>
      <c r="I23" s="139">
        <v>75</v>
      </c>
      <c r="J23" s="140">
        <f t="shared" si="0"/>
        <v>75</v>
      </c>
    </row>
    <row r="24" spans="1:10" ht="13.5" thickBot="1">
      <c r="A24" s="160"/>
      <c r="B24" s="56"/>
      <c r="C24" s="57"/>
      <c r="D24" s="58" t="s">
        <v>98</v>
      </c>
      <c r="E24" s="59">
        <v>5169</v>
      </c>
      <c r="F24" s="60" t="s">
        <v>79</v>
      </c>
      <c r="G24" s="61" t="s">
        <v>132</v>
      </c>
      <c r="H24" s="141">
        <v>0</v>
      </c>
      <c r="I24" s="148">
        <v>75</v>
      </c>
      <c r="J24" s="143">
        <f t="shared" si="0"/>
        <v>75</v>
      </c>
    </row>
  </sheetData>
  <sheetProtection/>
  <mergeCells count="5">
    <mergeCell ref="A10:A24"/>
    <mergeCell ref="A3:J3"/>
    <mergeCell ref="A5:J5"/>
    <mergeCell ref="A7:J7"/>
    <mergeCell ref="F4:I4"/>
  </mergeCells>
  <printOptions/>
  <pageMargins left="0.75" right="0.75" top="1" bottom="1" header="0.4921259845" footer="0.49212598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strouhalv</cp:lastModifiedBy>
  <cp:lastPrinted>2013-05-21T10:17:48Z</cp:lastPrinted>
  <dcterms:created xsi:type="dcterms:W3CDTF">2007-12-18T12:40:54Z</dcterms:created>
  <dcterms:modified xsi:type="dcterms:W3CDTF">2013-05-21T10:17:53Z</dcterms:modified>
  <cp:category/>
  <cp:version/>
  <cp:contentType/>
  <cp:contentStatus/>
</cp:coreProperties>
</file>