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říloha č.1" sheetId="1" r:id="rId1"/>
    <sheet name="příloha č.2" sheetId="2" r:id="rId2"/>
  </sheets>
  <externalReferences>
    <externalReference r:id="rId5"/>
    <externalReference r:id="rId6"/>
    <externalReference r:id="rId7"/>
  </externalReferences>
  <definedNames>
    <definedName name="_xlnm.Print_Area" localSheetId="0">'příloha č.1'!$A$1:$W$149</definedName>
  </definedNames>
  <calcPr fullCalcOnLoad="1"/>
</workbook>
</file>

<file path=xl/sharedStrings.xml><?xml version="1.0" encoding="utf-8"?>
<sst xmlns="http://schemas.openxmlformats.org/spreadsheetml/2006/main" count="573" uniqueCount="229">
  <si>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</si>
  <si>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</si>
  <si>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</si>
  <si>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</si>
  <si>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</si>
  <si>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</si>
  <si>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</si>
  <si>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</si>
  <si>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</si>
  <si>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</si>
  <si>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</si>
  <si>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</si>
  <si>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</si>
  <si>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</si>
  <si>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</si>
  <si>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</si>
  <si>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</si>
  <si>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</si>
  <si>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</si>
  <si>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</si>
  <si>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</si>
  <si>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</si>
  <si>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</si>
  <si>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</si>
  <si>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</si>
  <si>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</si>
  <si>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</si>
  <si>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</si>
  <si>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</si>
  <si>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</si>
  <si>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</si>
  <si>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</si>
  <si>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</si>
  <si>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</si>
  <si>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</si>
  <si>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</si>
  <si>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</si>
  <si>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</si>
  <si>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</si>
  <si>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</si>
  <si>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</si>
  <si>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</si>
  <si>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</si>
  <si>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</si>
  <si>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</si>
  <si>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</si>
  <si>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</si>
  <si>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</si>
  <si>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</si>
  <si>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</si>
  <si>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</si>
  <si>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</si>
  <si>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</si>
  <si>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</si>
  <si>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</si>
  <si>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</si>
  <si>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</si>
  <si>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</si>
  <si>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</si>
  <si>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</si>
  <si>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</si>
  <si>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</si>
  <si>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</si>
  <si>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</si>
  <si>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</si>
  <si>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</si>
  <si>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příloha č. 2</t>
  </si>
  <si>
    <t>ZR-RO č.123/13</t>
  </si>
  <si>
    <t>ROZPIS ROZPOČTU LIBERECKÉHO KRAJE 2013</t>
  </si>
  <si>
    <t>příloha č.1</t>
  </si>
  <si>
    <t>Odbor školství, mládeže, tělovýchovy a sportu</t>
  </si>
  <si>
    <t>914 04 - působnosti</t>
  </si>
  <si>
    <t>RO č. 35,45,59/13</t>
  </si>
  <si>
    <t>ZR č. 123/13</t>
  </si>
  <si>
    <t>tis. Kč</t>
  </si>
  <si>
    <t>91404 - Působopsti</t>
  </si>
  <si>
    <t>uk.</t>
  </si>
  <si>
    <t>č.a.</t>
  </si>
  <si>
    <t>§</t>
  </si>
  <si>
    <t>P Ů S O B N O S T I</t>
  </si>
  <si>
    <t>SR 2013</t>
  </si>
  <si>
    <t>ZR-RO 1,2,15/13</t>
  </si>
  <si>
    <t>UR 2013</t>
  </si>
  <si>
    <t>ZR č. 40,44/13</t>
  </si>
  <si>
    <t>RU č. 1/13</t>
  </si>
  <si>
    <t>ZR č. 62/13</t>
  </si>
  <si>
    <t>RO č. 98/13</t>
  </si>
  <si>
    <t>SU</t>
  </si>
  <si>
    <t>x</t>
  </si>
  <si>
    <t>Běžné (neinvestiční) výdaje resortu celkem</t>
  </si>
  <si>
    <t>123/13</t>
  </si>
  <si>
    <t>DU</t>
  </si>
  <si>
    <t>výkon působností dle zákona č. 561/04 Sb.</t>
  </si>
  <si>
    <t>RU</t>
  </si>
  <si>
    <t>041100</t>
  </si>
  <si>
    <t>0000</t>
  </si>
  <si>
    <t>jmenování a odvolání ředitelů krajských škol</t>
  </si>
  <si>
    <t>nákup materiálu jinde nezařazený</t>
  </si>
  <si>
    <t>konzultační, poradenské a právní služby</t>
  </si>
  <si>
    <t>nákup ostatních služeb</t>
  </si>
  <si>
    <t>pohoštění</t>
  </si>
  <si>
    <t>věcné dary</t>
  </si>
  <si>
    <t>041300</t>
  </si>
  <si>
    <t>metodická pomoc školám</t>
  </si>
  <si>
    <t>ostatní osobní výdaje</t>
  </si>
  <si>
    <t>služby školení a vzdělávání</t>
  </si>
  <si>
    <t>cestovné</t>
  </si>
  <si>
    <t>041900</t>
  </si>
  <si>
    <t>audity</t>
  </si>
  <si>
    <t>042000</t>
  </si>
  <si>
    <t>dlouhodobý záměr</t>
  </si>
  <si>
    <t>042500</t>
  </si>
  <si>
    <t>testování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</si>
  <si>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</si>
  <si>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</si>
  <si>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</si>
  <si>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</si>
  <si>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</si>
  <si>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ostatní neinvest.transfery neziskovým organizacím</t>
  </si>
  <si>
    <t>045900</t>
  </si>
  <si>
    <t>podpora odborného vzdělávání</t>
  </si>
  <si>
    <t>neinvestiční příspěvky zřízeným příspěvkovým organizacím</t>
  </si>
  <si>
    <t>048607</t>
  </si>
  <si>
    <t>1438</t>
  </si>
  <si>
    <t>SPŠ technická, Jablonec n/N, Belgická 4852, p. o. - AUTOMECHANIK JUNIOR 2013 - krajské kolo</t>
  </si>
  <si>
    <t>046500</t>
  </si>
  <si>
    <t>Veletrh vzdělávání a pracov. příležitostí</t>
  </si>
  <si>
    <t>neinvestiční transfery obcím</t>
  </si>
  <si>
    <t>048101</t>
  </si>
  <si>
    <t>soutěže-podpora talentovaných dětí a mládeže</t>
  </si>
  <si>
    <t>048613</t>
  </si>
  <si>
    <t>4001</t>
  </si>
  <si>
    <t>Město Česká Lípa - Zlatý oříšek Libereckého kraje 2013</t>
  </si>
  <si>
    <t>048609</t>
  </si>
  <si>
    <t>Nadační fond Gaudeamus - XXII. ročník dějepisné soutěže</t>
  </si>
  <si>
    <t>ostatní neinvestiční transfery neziskovým a podob.organizacím</t>
  </si>
  <si>
    <t>4476</t>
  </si>
  <si>
    <t>DDM Libertin, Česká Lípa, Škroupovo nám. 138, p.o. - Organizace okresních a krajských kol soutěží v roce 2013</t>
  </si>
  <si>
    <t>3421</t>
  </si>
  <si>
    <t>5321</t>
  </si>
  <si>
    <t>1485</t>
  </si>
  <si>
    <t>DDM Větrník, Liberec, Riegrova 16, p.o. - Organizace okresních a krajských kol soutěží v roce 2013</t>
  </si>
  <si>
    <t>5331</t>
  </si>
  <si>
    <t>neinvestiční příspěvky zřízeným PO</t>
  </si>
  <si>
    <t>3454</t>
  </si>
  <si>
    <t>DDM Vikýř, Jablonec n/N, Podhorská 49, p.o. - Organizace okresních a krajských kol soutěží v roce 2013</t>
  </si>
  <si>
    <t>5443</t>
  </si>
  <si>
    <t>ZŠ Dr.F.L.Riegra, Semily, Jizerská 564, p.o. - Organizace okresních a krajských kol soutěží v roce 2013</t>
  </si>
  <si>
    <t>3113</t>
  </si>
  <si>
    <t>048102</t>
  </si>
  <si>
    <t>propagace školství a podpora regionálních aktivit</t>
  </si>
  <si>
    <t>ostatní neinvest.transfery neziskovým a pod.organizacím</t>
  </si>
  <si>
    <t>048106</t>
  </si>
  <si>
    <t>stipendijní program pro žáky odborných škol</t>
  </si>
  <si>
    <t>1437</t>
  </si>
  <si>
    <t>Stipendijní program pro žáky středních škol na leden - prosinec 2013 - SOŠ a SOU, Česká Lípa, 28. říjen 2707, p.o.</t>
  </si>
  <si>
    <t>3123</t>
  </si>
  <si>
    <t>1433</t>
  </si>
  <si>
    <t>Stipendijní program pro žáky středních škol na leden - prosinec 2013 - SŠSSaD, Liberec, Truhlářská 360/3, p.o.</t>
  </si>
  <si>
    <t>1448</t>
  </si>
  <si>
    <t>Stipendijní program pro žáky středních škol na leden - prosinec 2013 - SŠHaL, Frýdlant, Bělíkova 1387, p.o.</t>
  </si>
  <si>
    <t>1424</t>
  </si>
  <si>
    <t>Stipendijní program pro žáky středních škol na leden - prosinec 2013 - VOŠ sklářská a SŠ, Nový Bor, Wolkerova 316, p.o.</t>
  </si>
  <si>
    <t>3122</t>
  </si>
  <si>
    <t>1434</t>
  </si>
  <si>
    <t>Stipendijní program pro žáky středních škol na leden - prosinec 2013 - ISŠ, Semily, 28. října 607, p.o.</t>
  </si>
  <si>
    <t>1452</t>
  </si>
  <si>
    <t>Stipendijní program pro žáky středních škol na leden - prosinec 2013 - OA, HŠ a SOŠ, Turnov, Zborovská 519, p.o.</t>
  </si>
  <si>
    <t>Stipendijní program pro žáky středních škol na leden - prosinec 2013 - SPŠ technická, Jablonec n/N, Belgická 4852, p.o.</t>
  </si>
  <si>
    <t>1432</t>
  </si>
  <si>
    <t>Stipendijní program pro žáky středních škol na leden - prosinec 2013 - SOŠ a Gymnázium, Liberec, Na Bojišti 15, p.o.</t>
  </si>
  <si>
    <t>1440</t>
  </si>
  <si>
    <t>Stipendijní program pro žáky středních škol na leden - prosinec 2013 - SŠŘaS, Jablonec n/N, Smetanova 66, p.o.</t>
  </si>
  <si>
    <t>048238</t>
  </si>
  <si>
    <t>aktivity dětí předškolního věku</t>
  </si>
  <si>
    <t>048239</t>
  </si>
  <si>
    <t>nostrifikace</t>
  </si>
  <si>
    <t>048602</t>
  </si>
  <si>
    <t>Sympozium uměleckoprůmyslových škol</t>
  </si>
  <si>
    <t>nájemné</t>
  </si>
  <si>
    <t>048515</t>
  </si>
  <si>
    <t>nárokové platby v souvislosti s nemov.majetk. v resortu školství</t>
  </si>
  <si>
    <t>049115</t>
  </si>
  <si>
    <t>úhrada splátek za výměnu oken u PO resortu školství</t>
  </si>
  <si>
    <t>opravy a udržování</t>
  </si>
  <si>
    <t>sport v regionu</t>
  </si>
  <si>
    <t>podpora sportovních akcí</t>
  </si>
  <si>
    <t>048240</t>
  </si>
  <si>
    <t>neinvestiční transfery nefinančním podnikatel.subjektům-f.o.</t>
  </si>
  <si>
    <t>neinvestiční transfery nefinančním podnikatel.subjektům-p.o.</t>
  </si>
  <si>
    <t>048604</t>
  </si>
  <si>
    <t>AC SYNER Turnov - 14. ročník Memoriálu Ludvíka Daňka</t>
  </si>
  <si>
    <t>neinvestiční transfery občanským sdružením</t>
  </si>
  <si>
    <t>048608</t>
  </si>
  <si>
    <t>Sportovní klub WARTEMBERSKÝ KOLAŘ - Za prvním puchýřem 2013</t>
  </si>
  <si>
    <t>sportovní reprezentace Libereckého kraje</t>
  </si>
  <si>
    <t>048601</t>
  </si>
  <si>
    <t>VI. letní olympiáda dětí a mládeže 2013 - účast</t>
  </si>
  <si>
    <t>dary obyvatelstvu</t>
  </si>
  <si>
    <t>048243</t>
  </si>
  <si>
    <t>účast sport. reprezentací v nadregionál. soutěžích</t>
  </si>
  <si>
    <t>048606</t>
  </si>
  <si>
    <t>DDM Větrník, Liberec, Riegrova 16, p.o. - Účast Anny Kopřivové na ME v twirlingu</t>
  </si>
  <si>
    <t>podpora školního sportu mládeže a dorostu</t>
  </si>
  <si>
    <t>048244</t>
  </si>
  <si>
    <t>krajská liga škol 2012/2013</t>
  </si>
  <si>
    <t>048603</t>
  </si>
  <si>
    <t>Krajská rada Asociace školních sportovních klubů Liberec - Krajská liga škol 2013</t>
  </si>
  <si>
    <t>048245</t>
  </si>
  <si>
    <t>sportovní gymnázia</t>
  </si>
  <si>
    <t>048386</t>
  </si>
  <si>
    <t>podpora tělovýchovy a sportu na školách</t>
  </si>
  <si>
    <t>významné sportovní areály</t>
  </si>
  <si>
    <t>048600</t>
  </si>
  <si>
    <t>neinvestiční transfery obecně prospěšným společnostem</t>
  </si>
  <si>
    <t>048357</t>
  </si>
  <si>
    <t>Jizerská magistrála</t>
  </si>
  <si>
    <t>048356</t>
  </si>
  <si>
    <t>Krkonošská magistrála</t>
  </si>
  <si>
    <t>048387</t>
  </si>
  <si>
    <t>Lužickohorská magistrála</t>
  </si>
  <si>
    <t>neinvest.transfery občanským sdružením</t>
  </si>
  <si>
    <t>významné sportovní akce</t>
  </si>
  <si>
    <t>048354</t>
  </si>
  <si>
    <t>Svaz lyžařů ČR-MS v klasic.lyžování juniorů 2013</t>
  </si>
  <si>
    <t>048389</t>
  </si>
  <si>
    <t>Jizerská 50</t>
  </si>
  <si>
    <t>048605</t>
  </si>
  <si>
    <t>SKI KLUB Jizerská padesátka - 46. ročník Jizerská 50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</si>
</sst>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b/>
      <sz val="8"/>
      <name val="Arial CE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b/>
      <sz val="8"/>
      <color indexed="1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27" fillId="0" borderId="0" xfId="51" applyFont="1" applyFill="1">
      <alignment/>
      <protection/>
    </xf>
    <xf numFmtId="0" fontId="27" fillId="0" borderId="0" xfId="51" applyFont="1" applyFill="1" applyAlignment="1">
      <alignment horizontal="right"/>
      <protection/>
    </xf>
    <xf numFmtId="0" fontId="0" fillId="0" borderId="0" xfId="51" applyFont="1" applyFill="1">
      <alignment/>
      <protection/>
    </xf>
    <xf numFmtId="0" fontId="0" fillId="0" borderId="0" xfId="51" applyFill="1">
      <alignment/>
      <protection/>
    </xf>
    <xf numFmtId="0" fontId="0" fillId="0" borderId="0" xfId="0" applyAlignment="1">
      <alignment/>
    </xf>
    <xf numFmtId="49" fontId="31" fillId="0" borderId="0" xfId="49" applyNumberFormat="1" applyFont="1" applyFill="1" applyBorder="1" applyAlignment="1">
      <alignment vertical="center" textRotation="90"/>
      <protection/>
    </xf>
    <xf numFmtId="0" fontId="0" fillId="0" borderId="0" xfId="48" applyFill="1" applyBorder="1">
      <alignment/>
      <protection/>
    </xf>
    <xf numFmtId="0" fontId="32" fillId="0" borderId="0" xfId="48" applyFont="1" applyFill="1" applyBorder="1">
      <alignment/>
      <protection/>
    </xf>
    <xf numFmtId="0" fontId="0" fillId="0" borderId="0" xfId="48" applyFill="1">
      <alignment/>
      <protection/>
    </xf>
    <xf numFmtId="0" fontId="32" fillId="0" borderId="0" xfId="48" applyFont="1" applyFill="1">
      <alignment/>
      <protection/>
    </xf>
    <xf numFmtId="0" fontId="33" fillId="0" borderId="0" xfId="48" applyFont="1" applyFill="1" applyAlignment="1">
      <alignment horizontal="center"/>
      <protection/>
    </xf>
    <xf numFmtId="4" fontId="0" fillId="0" borderId="0" xfId="48" applyNumberFormat="1" applyFont="1" applyFill="1">
      <alignment/>
      <protection/>
    </xf>
    <xf numFmtId="4" fontId="33" fillId="0" borderId="0" xfId="48" applyNumberFormat="1" applyFont="1" applyFill="1" applyAlignment="1">
      <alignment horizontal="center"/>
      <protection/>
    </xf>
    <xf numFmtId="4" fontId="34" fillId="24" borderId="25" xfId="0" applyNumberFormat="1" applyFont="1" applyFill="1" applyBorder="1" applyAlignment="1">
      <alignment horizontal="center" wrapText="1"/>
    </xf>
    <xf numFmtId="0" fontId="32" fillId="0" borderId="0" xfId="51" applyFont="1" applyFill="1">
      <alignment/>
      <protection/>
    </xf>
    <xf numFmtId="0" fontId="35" fillId="0" borderId="26" xfId="48" applyFont="1" applyFill="1" applyBorder="1" applyAlignment="1">
      <alignment horizontal="center" vertical="center"/>
      <protection/>
    </xf>
    <xf numFmtId="0" fontId="35" fillId="0" borderId="27" xfId="48" applyFont="1" applyFill="1" applyBorder="1" applyAlignment="1">
      <alignment horizontal="center" vertical="center"/>
      <protection/>
    </xf>
    <xf numFmtId="0" fontId="35" fillId="0" borderId="27" xfId="48" applyFont="1" applyFill="1" applyBorder="1" applyAlignment="1">
      <alignment horizontal="center" vertical="center"/>
      <protection/>
    </xf>
    <xf numFmtId="0" fontId="34" fillId="4" borderId="28" xfId="48" applyFont="1" applyFill="1" applyBorder="1" applyAlignment="1">
      <alignment horizontal="center" vertical="center"/>
      <protection/>
    </xf>
    <xf numFmtId="0" fontId="34" fillId="0" borderId="29" xfId="0" applyFont="1" applyFill="1" applyBorder="1" applyAlignment="1">
      <alignment horizontal="center"/>
    </xf>
    <xf numFmtId="4" fontId="34" fillId="24" borderId="29" xfId="0" applyNumberFormat="1" applyFont="1" applyFill="1" applyBorder="1" applyAlignment="1">
      <alignment horizontal="center" wrapText="1"/>
    </xf>
    <xf numFmtId="4" fontId="34" fillId="0" borderId="30" xfId="0" applyNumberFormat="1" applyFont="1" applyFill="1" applyBorder="1" applyAlignment="1">
      <alignment horizontal="center"/>
    </xf>
    <xf numFmtId="4" fontId="34" fillId="0" borderId="31" xfId="0" applyNumberFormat="1" applyFont="1" applyFill="1" applyBorder="1" applyAlignment="1">
      <alignment horizontal="center"/>
    </xf>
    <xf numFmtId="4" fontId="34" fillId="0" borderId="25" xfId="0" applyNumberFormat="1" applyFont="1" applyFill="1" applyBorder="1" applyAlignment="1">
      <alignment horizontal="center"/>
    </xf>
    <xf numFmtId="0" fontId="34" fillId="24" borderId="25" xfId="51" applyFont="1" applyFill="1" applyBorder="1">
      <alignment/>
      <protection/>
    </xf>
    <xf numFmtId="4" fontId="34" fillId="24" borderId="25" xfId="51" applyNumberFormat="1" applyFont="1" applyFill="1" applyBorder="1" applyAlignment="1">
      <alignment horizontal="center"/>
      <protection/>
    </xf>
    <xf numFmtId="4" fontId="34" fillId="0" borderId="25" xfId="51" applyNumberFormat="1" applyFont="1" applyFill="1" applyBorder="1" applyAlignment="1">
      <alignment horizontal="center"/>
      <protection/>
    </xf>
    <xf numFmtId="4" fontId="34" fillId="0" borderId="32" xfId="51" applyNumberFormat="1" applyFont="1" applyFill="1" applyBorder="1" applyAlignment="1">
      <alignment horizontal="center"/>
      <protection/>
    </xf>
    <xf numFmtId="4" fontId="34" fillId="0" borderId="31" xfId="51" applyNumberFormat="1" applyFont="1" applyFill="1" applyBorder="1" applyAlignment="1">
      <alignment horizontal="center"/>
      <protection/>
    </xf>
    <xf numFmtId="0" fontId="36" fillId="0" borderId="0" xfId="51" applyFont="1" applyFill="1">
      <alignment/>
      <protection/>
    </xf>
    <xf numFmtId="0" fontId="34" fillId="0" borderId="30" xfId="53" applyFont="1" applyFill="1" applyBorder="1" applyAlignment="1">
      <alignment horizontal="center"/>
      <protection/>
    </xf>
    <xf numFmtId="0" fontId="34" fillId="0" borderId="28" xfId="53" applyFont="1" applyFill="1" applyBorder="1" applyAlignment="1">
      <alignment horizontal="center"/>
      <protection/>
    </xf>
    <xf numFmtId="0" fontId="34" fillId="0" borderId="20" xfId="53" applyFont="1" applyFill="1" applyBorder="1" applyAlignment="1">
      <alignment horizontal="center"/>
      <protection/>
    </xf>
    <xf numFmtId="0" fontId="34" fillId="0" borderId="28" xfId="53" applyFont="1" applyFill="1" applyBorder="1" applyAlignment="1">
      <alignment horizontal="left"/>
      <protection/>
    </xf>
    <xf numFmtId="4" fontId="34" fillId="0" borderId="33" xfId="53" applyNumberFormat="1" applyFont="1" applyFill="1" applyBorder="1">
      <alignment/>
      <protection/>
    </xf>
    <xf numFmtId="4" fontId="34" fillId="0" borderId="33" xfId="51" applyNumberFormat="1" applyFont="1" applyFill="1" applyBorder="1">
      <alignment/>
      <protection/>
    </xf>
    <xf numFmtId="4" fontId="34" fillId="0" borderId="29" xfId="51" applyNumberFormat="1" applyFont="1" applyFill="1" applyBorder="1">
      <alignment/>
      <protection/>
    </xf>
    <xf numFmtId="4" fontId="34" fillId="0" borderId="25" xfId="51" applyNumberFormat="1" applyFont="1" applyFill="1" applyBorder="1" applyAlignment="1">
      <alignment wrapText="1"/>
      <protection/>
    </xf>
    <xf numFmtId="4" fontId="34" fillId="0" borderId="25" xfId="51" applyNumberFormat="1" applyFont="1" applyFill="1" applyBorder="1">
      <alignment/>
      <protection/>
    </xf>
    <xf numFmtId="0" fontId="37" fillId="0" borderId="34" xfId="53" applyFont="1" applyFill="1" applyBorder="1" applyAlignment="1">
      <alignment horizontal="center"/>
      <protection/>
    </xf>
    <xf numFmtId="0" fontId="37" fillId="0" borderId="35" xfId="53" applyFont="1" applyFill="1" applyBorder="1" applyAlignment="1">
      <alignment horizontal="center"/>
      <protection/>
    </xf>
    <xf numFmtId="0" fontId="37" fillId="0" borderId="36" xfId="53" applyFont="1" applyFill="1" applyBorder="1" applyAlignment="1">
      <alignment horizontal="center"/>
      <protection/>
    </xf>
    <xf numFmtId="0" fontId="37" fillId="0" borderId="36" xfId="53" applyFont="1" applyFill="1" applyBorder="1">
      <alignment/>
      <protection/>
    </xf>
    <xf numFmtId="4" fontId="37" fillId="0" borderId="37" xfId="53" applyNumberFormat="1" applyFont="1" applyFill="1" applyBorder="1">
      <alignment/>
      <protection/>
    </xf>
    <xf numFmtId="4" fontId="37" fillId="0" borderId="37" xfId="51" applyNumberFormat="1" applyFont="1" applyFill="1" applyBorder="1">
      <alignment/>
      <protection/>
    </xf>
    <xf numFmtId="4" fontId="37" fillId="0" borderId="38" xfId="51" applyNumberFormat="1" applyFont="1" applyFill="1" applyBorder="1">
      <alignment/>
      <protection/>
    </xf>
    <xf numFmtId="0" fontId="38" fillId="0" borderId="0" xfId="51" applyFont="1" applyFill="1">
      <alignment/>
      <protection/>
    </xf>
    <xf numFmtId="0" fontId="39" fillId="0" borderId="0" xfId="51" applyFont="1" applyFill="1">
      <alignment/>
      <protection/>
    </xf>
    <xf numFmtId="0" fontId="34" fillId="0" borderId="10" xfId="53" applyFont="1" applyFill="1" applyBorder="1" applyAlignment="1">
      <alignment horizontal="center"/>
      <protection/>
    </xf>
    <xf numFmtId="49" fontId="34" fillId="0" borderId="39" xfId="53" applyNumberFormat="1" applyFont="1" applyFill="1" applyBorder="1" applyAlignment="1">
      <alignment horizontal="center"/>
      <protection/>
    </xf>
    <xf numFmtId="49" fontId="34" fillId="0" borderId="40" xfId="53" applyNumberFormat="1" applyFont="1" applyFill="1" applyBorder="1" applyAlignment="1">
      <alignment horizontal="center"/>
      <protection/>
    </xf>
    <xf numFmtId="0" fontId="34" fillId="0" borderId="11" xfId="53" applyFont="1" applyFill="1" applyBorder="1" applyAlignment="1">
      <alignment horizontal="center"/>
      <protection/>
    </xf>
    <xf numFmtId="0" fontId="34" fillId="0" borderId="39" xfId="53" applyFont="1" applyFill="1" applyBorder="1" applyAlignment="1">
      <alignment horizontal="center"/>
      <protection/>
    </xf>
    <xf numFmtId="0" fontId="34" fillId="0" borderId="39" xfId="53" applyFont="1" applyFill="1" applyBorder="1">
      <alignment/>
      <protection/>
    </xf>
    <xf numFmtId="4" fontId="34" fillId="0" borderId="41" xfId="53" applyNumberFormat="1" applyFont="1" applyFill="1" applyBorder="1">
      <alignment/>
      <protection/>
    </xf>
    <xf numFmtId="4" fontId="34" fillId="0" borderId="41" xfId="51" applyNumberFormat="1" applyFont="1" applyFill="1" applyBorder="1">
      <alignment/>
      <protection/>
    </xf>
    <xf numFmtId="0" fontId="32" fillId="0" borderId="13" xfId="53" applyFont="1" applyFill="1" applyBorder="1" applyAlignment="1">
      <alignment horizontal="center"/>
      <protection/>
    </xf>
    <xf numFmtId="49" fontId="32" fillId="0" borderId="42" xfId="53" applyNumberFormat="1" applyFont="1" applyFill="1" applyBorder="1" applyAlignment="1">
      <alignment horizontal="center"/>
      <protection/>
    </xf>
    <xf numFmtId="49" fontId="32" fillId="0" borderId="43" xfId="53" applyNumberFormat="1" applyFont="1" applyFill="1" applyBorder="1" applyAlignment="1">
      <alignment horizontal="center"/>
      <protection/>
    </xf>
    <xf numFmtId="0" fontId="32" fillId="0" borderId="14" xfId="53" applyFont="1" applyFill="1" applyBorder="1" applyAlignment="1">
      <alignment horizontal="center"/>
      <protection/>
    </xf>
    <xf numFmtId="0" fontId="32" fillId="0" borderId="42" xfId="53" applyFont="1" applyFill="1" applyBorder="1" applyAlignment="1">
      <alignment horizontal="center"/>
      <protection/>
    </xf>
    <xf numFmtId="0" fontId="32" fillId="0" borderId="39" xfId="53" applyFont="1" applyFill="1" applyBorder="1">
      <alignment/>
      <protection/>
    </xf>
    <xf numFmtId="4" fontId="32" fillId="0" borderId="41" xfId="53" applyNumberFormat="1" applyFont="1" applyFill="1" applyBorder="1">
      <alignment/>
      <protection/>
    </xf>
    <xf numFmtId="4" fontId="32" fillId="0" borderId="41" xfId="51" applyNumberFormat="1" applyFont="1" applyFill="1" applyBorder="1">
      <alignment/>
      <protection/>
    </xf>
    <xf numFmtId="0" fontId="40" fillId="0" borderId="0" xfId="51" applyFont="1" applyFill="1">
      <alignment/>
      <protection/>
    </xf>
    <xf numFmtId="0" fontId="41" fillId="0" borderId="0" xfId="51" applyFont="1" applyFill="1">
      <alignment/>
      <protection/>
    </xf>
    <xf numFmtId="0" fontId="32" fillId="0" borderId="42" xfId="53" applyFont="1" applyFill="1" applyBorder="1">
      <alignment/>
      <protection/>
    </xf>
    <xf numFmtId="0" fontId="34" fillId="0" borderId="13" xfId="53" applyFont="1" applyFill="1" applyBorder="1" applyAlignment="1">
      <alignment horizontal="center"/>
      <protection/>
    </xf>
    <xf numFmtId="49" fontId="34" fillId="0" borderId="42" xfId="53" applyNumberFormat="1" applyFont="1" applyFill="1" applyBorder="1" applyAlignment="1">
      <alignment horizontal="center"/>
      <protection/>
    </xf>
    <xf numFmtId="49" fontId="34" fillId="0" borderId="43" xfId="53" applyNumberFormat="1" applyFont="1" applyFill="1" applyBorder="1" applyAlignment="1">
      <alignment horizontal="center"/>
      <protection/>
    </xf>
    <xf numFmtId="0" fontId="34" fillId="0" borderId="14" xfId="53" applyFont="1" applyFill="1" applyBorder="1" applyAlignment="1">
      <alignment horizontal="center"/>
      <protection/>
    </xf>
    <xf numFmtId="0" fontId="34" fillId="0" borderId="42" xfId="53" applyFont="1" applyFill="1" applyBorder="1" applyAlignment="1">
      <alignment horizontal="center"/>
      <protection/>
    </xf>
    <xf numFmtId="0" fontId="34" fillId="0" borderId="42" xfId="53" applyFont="1" applyFill="1" applyBorder="1">
      <alignment/>
      <protection/>
    </xf>
    <xf numFmtId="4" fontId="32" fillId="0" borderId="41" xfId="53" applyNumberFormat="1" applyFont="1" applyFill="1" applyBorder="1">
      <alignment/>
      <protection/>
    </xf>
    <xf numFmtId="4" fontId="27" fillId="0" borderId="41" xfId="51" applyNumberFormat="1" applyFont="1" applyFill="1" applyBorder="1">
      <alignment/>
      <protection/>
    </xf>
    <xf numFmtId="0" fontId="34" fillId="0" borderId="44" xfId="53" applyFont="1" applyFill="1" applyBorder="1" applyAlignment="1">
      <alignment horizontal="center"/>
      <protection/>
    </xf>
    <xf numFmtId="49" fontId="34" fillId="0" borderId="45" xfId="53" applyNumberFormat="1" applyFont="1" applyFill="1" applyBorder="1" applyAlignment="1">
      <alignment horizontal="center"/>
      <protection/>
    </xf>
    <xf numFmtId="49" fontId="34" fillId="0" borderId="44" xfId="53" applyNumberFormat="1" applyFont="1" applyFill="1" applyBorder="1" applyAlignment="1">
      <alignment horizontal="center"/>
      <protection/>
    </xf>
    <xf numFmtId="0" fontId="34" fillId="0" borderId="46" xfId="53" applyFont="1" applyFill="1" applyBorder="1" applyAlignment="1">
      <alignment horizontal="center"/>
      <protection/>
    </xf>
    <xf numFmtId="0" fontId="34" fillId="0" borderId="45" xfId="53" applyFont="1" applyFill="1" applyBorder="1" applyAlignment="1">
      <alignment horizontal="center"/>
      <protection/>
    </xf>
    <xf numFmtId="0" fontId="34" fillId="0" borderId="45" xfId="53" applyFont="1" applyFill="1" applyBorder="1">
      <alignment/>
      <protection/>
    </xf>
    <xf numFmtId="0" fontId="32" fillId="0" borderId="10" xfId="53" applyFont="1" applyFill="1" applyBorder="1" applyAlignment="1">
      <alignment horizontal="center"/>
      <protection/>
    </xf>
    <xf numFmtId="49" fontId="32" fillId="0" borderId="39" xfId="53" applyNumberFormat="1" applyFont="1" applyFill="1" applyBorder="1" applyAlignment="1">
      <alignment horizontal="center"/>
      <protection/>
    </xf>
    <xf numFmtId="49" fontId="32" fillId="0" borderId="40" xfId="53" applyNumberFormat="1" applyFont="1" applyFill="1" applyBorder="1" applyAlignment="1">
      <alignment horizontal="center"/>
      <protection/>
    </xf>
    <xf numFmtId="0" fontId="32" fillId="0" borderId="46" xfId="53" applyFont="1" applyFill="1" applyBorder="1" applyAlignment="1">
      <alignment horizontal="center"/>
      <protection/>
    </xf>
    <xf numFmtId="0" fontId="32" fillId="0" borderId="45" xfId="53" applyFont="1" applyFill="1" applyBorder="1" applyAlignment="1">
      <alignment horizontal="center"/>
      <protection/>
    </xf>
    <xf numFmtId="0" fontId="32" fillId="0" borderId="45" xfId="53" applyFont="1" applyFill="1" applyBorder="1">
      <alignment/>
      <protection/>
    </xf>
    <xf numFmtId="0" fontId="32" fillId="0" borderId="47" xfId="53" applyFont="1" applyFill="1" applyBorder="1" applyAlignment="1">
      <alignment horizontal="center"/>
      <protection/>
    </xf>
    <xf numFmtId="49" fontId="32" fillId="0" borderId="48" xfId="53" applyNumberFormat="1" applyFont="1" applyFill="1" applyBorder="1" applyAlignment="1">
      <alignment horizontal="center"/>
      <protection/>
    </xf>
    <xf numFmtId="49" fontId="32" fillId="0" borderId="49" xfId="53" applyNumberFormat="1" applyFont="1" applyFill="1" applyBorder="1" applyAlignment="1">
      <alignment horizontal="center"/>
      <protection/>
    </xf>
    <xf numFmtId="0" fontId="32" fillId="0" borderId="50" xfId="53" applyFont="1" applyFill="1" applyBorder="1" applyAlignment="1">
      <alignment horizontal="center"/>
      <protection/>
    </xf>
    <xf numFmtId="0" fontId="32" fillId="0" borderId="51" xfId="53" applyFont="1" applyFill="1" applyBorder="1" applyAlignment="1">
      <alignment horizontal="center"/>
      <protection/>
    </xf>
    <xf numFmtId="49" fontId="32" fillId="0" borderId="52" xfId="53" applyNumberFormat="1" applyFont="1" applyFill="1" applyBorder="1" applyAlignment="1">
      <alignment horizontal="center"/>
      <protection/>
    </xf>
    <xf numFmtId="49" fontId="32" fillId="0" borderId="53" xfId="53" applyNumberFormat="1" applyFont="1" applyFill="1" applyBorder="1" applyAlignment="1">
      <alignment horizontal="center"/>
      <protection/>
    </xf>
    <xf numFmtId="0" fontId="32" fillId="0" borderId="54" xfId="53" applyFont="1" applyFill="1" applyBorder="1" applyAlignment="1">
      <alignment horizontal="center"/>
      <protection/>
    </xf>
    <xf numFmtId="0" fontId="32" fillId="0" borderId="52" xfId="53" applyFont="1" applyFill="1" applyBorder="1" applyAlignment="1">
      <alignment horizontal="center"/>
      <protection/>
    </xf>
    <xf numFmtId="0" fontId="32" fillId="0" borderId="52" xfId="53" applyFont="1" applyFill="1" applyBorder="1">
      <alignment/>
      <protection/>
    </xf>
    <xf numFmtId="4" fontId="32" fillId="0" borderId="55" xfId="53" applyNumberFormat="1" applyFont="1" applyFill="1" applyBorder="1">
      <alignment/>
      <protection/>
    </xf>
    <xf numFmtId="4" fontId="32" fillId="0" borderId="55" xfId="51" applyNumberFormat="1" applyFont="1" applyFill="1" applyBorder="1">
      <alignment/>
      <protection/>
    </xf>
    <xf numFmtId="4" fontId="32" fillId="0" borderId="56" xfId="51" applyNumberFormat="1" applyFont="1" applyFill="1" applyBorder="1">
      <alignment/>
      <protection/>
    </xf>
    <xf numFmtId="0" fontId="37" fillId="0" borderId="19" xfId="53" applyFont="1" applyFill="1" applyBorder="1" applyAlignment="1">
      <alignment horizontal="center"/>
      <protection/>
    </xf>
    <xf numFmtId="0" fontId="37" fillId="0" borderId="20" xfId="53" applyFont="1" applyFill="1" applyBorder="1" applyAlignment="1">
      <alignment horizontal="center"/>
      <protection/>
    </xf>
    <xf numFmtId="0" fontId="37" fillId="0" borderId="28" xfId="53" applyFont="1" applyFill="1" applyBorder="1" applyAlignment="1">
      <alignment horizontal="center"/>
      <protection/>
    </xf>
    <xf numFmtId="0" fontId="37" fillId="0" borderId="28" xfId="53" applyFont="1" applyFill="1" applyBorder="1">
      <alignment/>
      <protection/>
    </xf>
    <xf numFmtId="4" fontId="37" fillId="0" borderId="29" xfId="53" applyNumberFormat="1" applyFont="1" applyFill="1" applyBorder="1">
      <alignment/>
      <protection/>
    </xf>
    <xf numFmtId="4" fontId="37" fillId="0" borderId="29" xfId="51" applyNumberFormat="1" applyFont="1" applyFill="1" applyBorder="1">
      <alignment/>
      <protection/>
    </xf>
    <xf numFmtId="0" fontId="39" fillId="0" borderId="0" xfId="51" applyFont="1" applyFill="1">
      <alignment/>
      <protection/>
    </xf>
    <xf numFmtId="4" fontId="34" fillId="0" borderId="38" xfId="53" applyNumberFormat="1" applyFont="1" applyFill="1" applyBorder="1">
      <alignment/>
      <protection/>
    </xf>
    <xf numFmtId="4" fontId="34" fillId="0" borderId="38" xfId="51" applyNumberFormat="1" applyFont="1" applyFill="1" applyBorder="1">
      <alignment/>
      <protection/>
    </xf>
    <xf numFmtId="0" fontId="32" fillId="0" borderId="13" xfId="53" applyFont="1" applyFill="1" applyBorder="1" applyAlignment="1">
      <alignment horizontal="center"/>
      <protection/>
    </xf>
    <xf numFmtId="49" fontId="32" fillId="0" borderId="42" xfId="53" applyNumberFormat="1" applyFont="1" applyFill="1" applyBorder="1" applyAlignment="1">
      <alignment horizontal="center"/>
      <protection/>
    </xf>
    <xf numFmtId="49" fontId="32" fillId="0" borderId="43" xfId="53" applyNumberFormat="1" applyFont="1" applyFill="1" applyBorder="1" applyAlignment="1">
      <alignment horizontal="center"/>
      <protection/>
    </xf>
    <xf numFmtId="0" fontId="32" fillId="0" borderId="14" xfId="53" applyFont="1" applyFill="1" applyBorder="1" applyAlignment="1">
      <alignment horizontal="center"/>
      <protection/>
    </xf>
    <xf numFmtId="0" fontId="32" fillId="0" borderId="39" xfId="53" applyFont="1" applyFill="1" applyBorder="1" applyAlignment="1">
      <alignment horizontal="center"/>
      <protection/>
    </xf>
    <xf numFmtId="0" fontId="34" fillId="0" borderId="42" xfId="53" applyFont="1" applyFill="1" applyBorder="1" applyAlignment="1">
      <alignment wrapText="1"/>
      <protection/>
    </xf>
    <xf numFmtId="0" fontId="34" fillId="0" borderId="13" xfId="53" applyFont="1" applyFill="1" applyBorder="1" applyAlignment="1">
      <alignment horizontal="center"/>
      <protection/>
    </xf>
    <xf numFmtId="49" fontId="34" fillId="0" borderId="42" xfId="53" applyNumberFormat="1" applyFont="1" applyFill="1" applyBorder="1" applyAlignment="1">
      <alignment horizontal="center"/>
      <protection/>
    </xf>
    <xf numFmtId="0" fontId="34" fillId="0" borderId="39" xfId="53" applyFont="1" applyFill="1" applyBorder="1" applyAlignment="1">
      <alignment horizontal="center"/>
      <protection/>
    </xf>
    <xf numFmtId="0" fontId="34" fillId="0" borderId="39" xfId="53" applyFont="1" applyFill="1" applyBorder="1">
      <alignment/>
      <protection/>
    </xf>
    <xf numFmtId="0" fontId="32" fillId="0" borderId="13" xfId="53" applyFont="1" applyFill="1" applyBorder="1" applyAlignment="1">
      <alignment horizontal="center"/>
      <protection/>
    </xf>
    <xf numFmtId="49" fontId="32" fillId="0" borderId="42" xfId="53" applyNumberFormat="1" applyFont="1" applyFill="1" applyBorder="1" applyAlignment="1">
      <alignment horizontal="center"/>
      <protection/>
    </xf>
    <xf numFmtId="0" fontId="32" fillId="0" borderId="39" xfId="53" applyFont="1" applyFill="1" applyBorder="1" applyAlignment="1">
      <alignment horizontal="center"/>
      <protection/>
    </xf>
    <xf numFmtId="0" fontId="34" fillId="0" borderId="39" xfId="53" applyFont="1" applyFill="1" applyBorder="1" applyAlignment="1">
      <alignment wrapText="1"/>
      <protection/>
    </xf>
    <xf numFmtId="0" fontId="34" fillId="0" borderId="13" xfId="50" applyFont="1" applyFill="1" applyBorder="1" applyAlignment="1">
      <alignment horizontal="center" wrapText="1"/>
      <protection/>
    </xf>
    <xf numFmtId="49" fontId="34" fillId="0" borderId="42" xfId="50" applyNumberFormat="1" applyFont="1" applyFill="1" applyBorder="1" applyAlignment="1">
      <alignment horizontal="center" wrapText="1"/>
      <protection/>
    </xf>
    <xf numFmtId="49" fontId="34" fillId="0" borderId="14" xfId="50" applyNumberFormat="1" applyFont="1" applyFill="1" applyBorder="1" applyAlignment="1">
      <alignment horizontal="center" wrapText="1"/>
      <protection/>
    </xf>
    <xf numFmtId="0" fontId="34" fillId="0" borderId="42" xfId="50" applyFont="1" applyFill="1" applyBorder="1" applyAlignment="1">
      <alignment wrapText="1"/>
      <protection/>
    </xf>
    <xf numFmtId="4" fontId="34" fillId="0" borderId="41" xfId="53" applyNumberFormat="1" applyFont="1" applyFill="1" applyBorder="1" applyAlignment="1">
      <alignment/>
      <protection/>
    </xf>
    <xf numFmtId="4" fontId="34" fillId="0" borderId="41" xfId="0" applyNumberFormat="1" applyFont="1" applyFill="1" applyBorder="1" applyAlignment="1">
      <alignment wrapText="1"/>
    </xf>
    <xf numFmtId="0" fontId="32" fillId="0" borderId="13" xfId="50" applyFont="1" applyFill="1" applyBorder="1" applyAlignment="1">
      <alignment horizontal="center" wrapText="1"/>
      <protection/>
    </xf>
    <xf numFmtId="49" fontId="32" fillId="0" borderId="42" xfId="50" applyNumberFormat="1" applyFont="1" applyFill="1" applyBorder="1" applyAlignment="1">
      <alignment horizontal="center" wrapText="1"/>
      <protection/>
    </xf>
    <xf numFmtId="49" fontId="32" fillId="0" borderId="14" xfId="50" applyNumberFormat="1" applyFont="1" applyFill="1" applyBorder="1" applyAlignment="1">
      <alignment horizontal="center" wrapText="1"/>
      <protection/>
    </xf>
    <xf numFmtId="0" fontId="32" fillId="0" borderId="42" xfId="50" applyFont="1" applyFill="1" applyBorder="1" applyAlignment="1">
      <alignment wrapText="1"/>
      <protection/>
    </xf>
    <xf numFmtId="4" fontId="32" fillId="0" borderId="41" xfId="53" applyNumberFormat="1" applyFont="1" applyFill="1" applyBorder="1" applyAlignment="1">
      <alignment/>
      <protection/>
    </xf>
    <xf numFmtId="4" fontId="32" fillId="0" borderId="41" xfId="0" applyNumberFormat="1" applyFont="1" applyFill="1" applyBorder="1" applyAlignment="1">
      <alignment wrapText="1"/>
    </xf>
    <xf numFmtId="0" fontId="32" fillId="0" borderId="48" xfId="53" applyFont="1" applyFill="1" applyBorder="1" applyAlignment="1">
      <alignment horizontal="center"/>
      <protection/>
    </xf>
    <xf numFmtId="0" fontId="32" fillId="0" borderId="47" xfId="53" applyFont="1" applyFill="1" applyBorder="1" applyAlignment="1">
      <alignment horizontal="center"/>
      <protection/>
    </xf>
    <xf numFmtId="49" fontId="32" fillId="0" borderId="48" xfId="53" applyNumberFormat="1" applyFont="1" applyFill="1" applyBorder="1" applyAlignment="1">
      <alignment horizontal="center"/>
      <protection/>
    </xf>
    <xf numFmtId="49" fontId="32" fillId="0" borderId="49" xfId="53" applyNumberFormat="1" applyFont="1" applyFill="1" applyBorder="1" applyAlignment="1">
      <alignment horizontal="center"/>
      <protection/>
    </xf>
    <xf numFmtId="0" fontId="32" fillId="0" borderId="50" xfId="53" applyFont="1" applyFill="1" applyBorder="1" applyAlignment="1">
      <alignment horizontal="center"/>
      <protection/>
    </xf>
    <xf numFmtId="0" fontId="32" fillId="0" borderId="48" xfId="53" applyFont="1" applyFill="1" applyBorder="1" applyAlignment="1">
      <alignment horizontal="center"/>
      <protection/>
    </xf>
    <xf numFmtId="0" fontId="32" fillId="0" borderId="48" xfId="53" applyFont="1" applyFill="1" applyBorder="1">
      <alignment/>
      <protection/>
    </xf>
    <xf numFmtId="49" fontId="34" fillId="0" borderId="57" xfId="53" applyNumberFormat="1" applyFont="1" applyFill="1" applyBorder="1" applyAlignment="1">
      <alignment horizontal="center"/>
      <protection/>
    </xf>
    <xf numFmtId="49" fontId="32" fillId="0" borderId="57" xfId="53" applyNumberFormat="1" applyFont="1" applyFill="1" applyBorder="1" applyAlignment="1">
      <alignment horizontal="center"/>
      <protection/>
    </xf>
    <xf numFmtId="0" fontId="34" fillId="0" borderId="39" xfId="53" applyFont="1" applyFill="1" applyBorder="1" applyAlignment="1">
      <alignment wrapText="1"/>
      <protection/>
    </xf>
    <xf numFmtId="49" fontId="34" fillId="0" borderId="58" xfId="53" applyNumberFormat="1" applyFont="1" applyFill="1" applyBorder="1" applyAlignment="1">
      <alignment horizontal="center"/>
      <protection/>
    </xf>
    <xf numFmtId="49" fontId="34" fillId="0" borderId="59" xfId="53" applyNumberFormat="1" applyFont="1" applyFill="1" applyBorder="1" applyAlignment="1">
      <alignment horizontal="center"/>
      <protection/>
    </xf>
    <xf numFmtId="0" fontId="32" fillId="0" borderId="22" xfId="53" applyFont="1" applyFill="1" applyBorder="1" applyAlignment="1">
      <alignment horizontal="center"/>
      <protection/>
    </xf>
    <xf numFmtId="0" fontId="32" fillId="0" borderId="58" xfId="53" applyFont="1" applyFill="1" applyBorder="1" applyAlignment="1">
      <alignment horizontal="center"/>
      <protection/>
    </xf>
    <xf numFmtId="0" fontId="32" fillId="0" borderId="58" xfId="53" applyFont="1" applyFill="1" applyBorder="1" applyAlignment="1">
      <alignment wrapText="1"/>
      <protection/>
    </xf>
    <xf numFmtId="49" fontId="34" fillId="0" borderId="42" xfId="50" applyNumberFormat="1" applyFont="1" applyFill="1" applyBorder="1" applyAlignment="1">
      <alignment horizontal="center"/>
      <protection/>
    </xf>
    <xf numFmtId="49" fontId="34" fillId="0" borderId="43" xfId="50" applyNumberFormat="1" applyFont="1" applyFill="1" applyBorder="1" applyAlignment="1">
      <alignment horizontal="center"/>
      <protection/>
    </xf>
    <xf numFmtId="0" fontId="34" fillId="0" borderId="14" xfId="50" applyFont="1" applyFill="1" applyBorder="1" applyAlignment="1">
      <alignment horizontal="center"/>
      <protection/>
    </xf>
    <xf numFmtId="0" fontId="34" fillId="0" borderId="60" xfId="50" applyFont="1" applyFill="1" applyBorder="1" applyAlignment="1">
      <alignment wrapText="1"/>
      <protection/>
    </xf>
    <xf numFmtId="0" fontId="34" fillId="0" borderId="0" xfId="51" applyFont="1" applyFill="1">
      <alignment/>
      <protection/>
    </xf>
    <xf numFmtId="0" fontId="33" fillId="0" borderId="0" xfId="51" applyFont="1" applyFill="1">
      <alignment/>
      <protection/>
    </xf>
    <xf numFmtId="0" fontId="34" fillId="0" borderId="47" xfId="53" applyFont="1" applyFill="1" applyBorder="1" applyAlignment="1">
      <alignment horizontal="center"/>
      <protection/>
    </xf>
    <xf numFmtId="49" fontId="32" fillId="0" borderId="58" xfId="50" applyNumberFormat="1" applyFont="1" applyFill="1" applyBorder="1" applyAlignment="1">
      <alignment horizontal="center"/>
      <protection/>
    </xf>
    <xf numFmtId="49" fontId="32" fillId="0" borderId="59" xfId="50" applyNumberFormat="1" applyFont="1" applyFill="1" applyBorder="1" applyAlignment="1">
      <alignment horizontal="center"/>
      <protection/>
    </xf>
    <xf numFmtId="0" fontId="32" fillId="0" borderId="14" xfId="50" applyFont="1" applyFill="1" applyBorder="1" applyAlignment="1">
      <alignment horizontal="center"/>
      <protection/>
    </xf>
    <xf numFmtId="0" fontId="32" fillId="0" borderId="60" xfId="50" applyFont="1" applyFill="1" applyBorder="1" applyAlignment="1">
      <alignment wrapText="1"/>
      <protection/>
    </xf>
    <xf numFmtId="49" fontId="32" fillId="0" borderId="48" xfId="50" applyNumberFormat="1" applyFont="1" applyFill="1" applyBorder="1" applyAlignment="1">
      <alignment horizontal="center"/>
      <protection/>
    </xf>
    <xf numFmtId="49" fontId="32" fillId="0" borderId="49" xfId="50" applyNumberFormat="1" applyFont="1" applyFill="1" applyBorder="1" applyAlignment="1">
      <alignment horizontal="center"/>
      <protection/>
    </xf>
    <xf numFmtId="0" fontId="32" fillId="0" borderId="50" xfId="50" applyFont="1" applyFill="1" applyBorder="1" applyAlignment="1">
      <alignment horizontal="center"/>
      <protection/>
    </xf>
    <xf numFmtId="0" fontId="32" fillId="0" borderId="50" xfId="50" applyFont="1" applyFill="1" applyBorder="1" applyAlignment="1">
      <alignment horizontal="center"/>
      <protection/>
    </xf>
    <xf numFmtId="0" fontId="32" fillId="0" borderId="61" xfId="50" applyFont="1" applyFill="1" applyBorder="1">
      <alignment/>
      <protection/>
    </xf>
    <xf numFmtId="0" fontId="32" fillId="0" borderId="13" xfId="50" applyFont="1" applyFill="1" applyBorder="1" applyAlignment="1">
      <alignment horizontal="center"/>
      <protection/>
    </xf>
    <xf numFmtId="49" fontId="32" fillId="0" borderId="42" xfId="50" applyNumberFormat="1" applyFont="1" applyFill="1" applyBorder="1" applyAlignment="1">
      <alignment horizontal="center"/>
      <protection/>
    </xf>
    <xf numFmtId="49" fontId="32" fillId="0" borderId="43" xfId="50" applyNumberFormat="1" applyFont="1" applyFill="1" applyBorder="1" applyAlignment="1">
      <alignment horizontal="center"/>
      <protection/>
    </xf>
    <xf numFmtId="0" fontId="32" fillId="0" borderId="14" xfId="50" applyFont="1" applyFill="1" applyBorder="1" applyAlignment="1">
      <alignment horizontal="center"/>
      <protection/>
    </xf>
    <xf numFmtId="0" fontId="32" fillId="0" borderId="60" xfId="50" applyFont="1" applyFill="1" applyBorder="1">
      <alignment/>
      <protection/>
    </xf>
    <xf numFmtId="0" fontId="32" fillId="0" borderId="42" xfId="53" applyFont="1" applyFill="1" applyBorder="1" applyAlignment="1">
      <alignment wrapText="1"/>
      <protection/>
    </xf>
    <xf numFmtId="49" fontId="34" fillId="0" borderId="62" xfId="53" applyNumberFormat="1" applyFont="1" applyFill="1" applyBorder="1" applyAlignment="1">
      <alignment horizontal="center"/>
      <protection/>
    </xf>
    <xf numFmtId="49" fontId="34" fillId="0" borderId="63" xfId="53" applyNumberFormat="1" applyFont="1" applyFill="1" applyBorder="1" applyAlignment="1">
      <alignment horizontal="center"/>
      <protection/>
    </xf>
    <xf numFmtId="0" fontId="34" fillId="0" borderId="14" xfId="53" applyFont="1" applyFill="1" applyBorder="1" applyAlignment="1">
      <alignment horizontal="center"/>
      <protection/>
    </xf>
    <xf numFmtId="0" fontId="34" fillId="0" borderId="62" xfId="53" applyFont="1" applyFill="1" applyBorder="1" applyAlignment="1">
      <alignment wrapText="1"/>
      <protection/>
    </xf>
    <xf numFmtId="0" fontId="32" fillId="0" borderId="14" xfId="53" applyFont="1" applyFill="1" applyBorder="1" applyAlignment="1">
      <alignment horizontal="center"/>
      <protection/>
    </xf>
    <xf numFmtId="0" fontId="32" fillId="0" borderId="62" xfId="53" applyFont="1" applyFill="1" applyBorder="1">
      <alignment/>
      <protection/>
    </xf>
    <xf numFmtId="0" fontId="42" fillId="0" borderId="10" xfId="53" applyFont="1" applyFill="1" applyBorder="1" applyAlignment="1">
      <alignment horizontal="center"/>
      <protection/>
    </xf>
    <xf numFmtId="49" fontId="42" fillId="0" borderId="39" xfId="50" applyNumberFormat="1" applyFont="1" applyFill="1" applyBorder="1" applyAlignment="1">
      <alignment horizontal="center" wrapText="1"/>
      <protection/>
    </xf>
    <xf numFmtId="49" fontId="42" fillId="0" borderId="40" xfId="53" applyNumberFormat="1" applyFont="1" applyFill="1" applyBorder="1" applyAlignment="1">
      <alignment horizontal="center"/>
      <protection/>
    </xf>
    <xf numFmtId="0" fontId="42" fillId="0" borderId="11" xfId="53" applyFont="1" applyFill="1" applyBorder="1" applyAlignment="1">
      <alignment horizontal="center"/>
      <protection/>
    </xf>
    <xf numFmtId="0" fontId="42" fillId="0" borderId="39" xfId="53" applyFont="1" applyFill="1" applyBorder="1" applyAlignment="1">
      <alignment horizontal="center"/>
      <protection/>
    </xf>
    <xf numFmtId="0" fontId="42" fillId="0" borderId="39" xfId="53" applyFont="1" applyFill="1" applyBorder="1" applyAlignment="1">
      <alignment wrapText="1"/>
      <protection/>
    </xf>
    <xf numFmtId="4" fontId="42" fillId="0" borderId="41" xfId="53" applyNumberFormat="1" applyFont="1" applyFill="1" applyBorder="1">
      <alignment/>
      <protection/>
    </xf>
    <xf numFmtId="4" fontId="42" fillId="0" borderId="41" xfId="51" applyNumberFormat="1" applyFont="1" applyFill="1" applyBorder="1">
      <alignment/>
      <protection/>
    </xf>
    <xf numFmtId="0" fontId="34" fillId="0" borderId="64" xfId="53" applyFont="1" applyFill="1" applyBorder="1" applyAlignment="1">
      <alignment horizontal="center"/>
      <protection/>
    </xf>
    <xf numFmtId="49" fontId="43" fillId="0" borderId="39" xfId="50" applyNumberFormat="1" applyFont="1" applyFill="1" applyBorder="1" applyAlignment="1">
      <alignment horizontal="center" vertical="center" wrapText="1"/>
      <protection/>
    </xf>
    <xf numFmtId="0" fontId="32" fillId="0" borderId="11" xfId="52" applyFont="1" applyFill="1" applyBorder="1" applyAlignment="1" quotePrefix="1">
      <alignment horizontal="center"/>
      <protection/>
    </xf>
    <xf numFmtId="0" fontId="32" fillId="0" borderId="39" xfId="54" applyFont="1" applyFill="1" applyBorder="1" applyAlignment="1" quotePrefix="1">
      <alignment horizontal="center"/>
      <protection/>
    </xf>
    <xf numFmtId="0" fontId="32" fillId="0" borderId="39" xfId="54" applyFont="1" applyFill="1" applyBorder="1" applyAlignment="1">
      <alignment/>
      <protection/>
    </xf>
    <xf numFmtId="4" fontId="32" fillId="0" borderId="56" xfId="53" applyNumberFormat="1" applyFont="1" applyFill="1" applyBorder="1">
      <alignment/>
      <protection/>
    </xf>
    <xf numFmtId="0" fontId="37" fillId="0" borderId="34" xfId="53" applyFont="1" applyFill="1" applyBorder="1" applyAlignment="1">
      <alignment horizontal="center"/>
      <protection/>
    </xf>
    <xf numFmtId="0" fontId="37" fillId="0" borderId="35" xfId="53" applyFont="1" applyFill="1" applyBorder="1" applyAlignment="1">
      <alignment horizontal="center"/>
      <protection/>
    </xf>
    <xf numFmtId="0" fontId="37" fillId="0" borderId="36" xfId="53" applyFont="1" applyFill="1" applyBorder="1" applyAlignment="1">
      <alignment horizontal="center"/>
      <protection/>
    </xf>
    <xf numFmtId="0" fontId="37" fillId="0" borderId="36" xfId="53" applyFont="1" applyFill="1" applyBorder="1">
      <alignment/>
      <protection/>
    </xf>
    <xf numFmtId="4" fontId="37" fillId="0" borderId="29" xfId="53" applyNumberFormat="1" applyFont="1" applyFill="1" applyBorder="1">
      <alignment/>
      <protection/>
    </xf>
    <xf numFmtId="4" fontId="37" fillId="0" borderId="33" xfId="51" applyNumberFormat="1" applyFont="1" applyFill="1" applyBorder="1">
      <alignment/>
      <protection/>
    </xf>
    <xf numFmtId="0" fontId="40" fillId="0" borderId="34" xfId="53" applyFont="1" applyFill="1" applyBorder="1" applyAlignment="1">
      <alignment horizontal="center"/>
      <protection/>
    </xf>
    <xf numFmtId="0" fontId="40" fillId="0" borderId="35" xfId="53" applyFont="1" applyFill="1" applyBorder="1" applyAlignment="1">
      <alignment horizontal="center"/>
      <protection/>
    </xf>
    <xf numFmtId="0" fontId="40" fillId="0" borderId="36" xfId="53" applyFont="1" applyFill="1" applyBorder="1" applyAlignment="1">
      <alignment horizontal="center"/>
      <protection/>
    </xf>
    <xf numFmtId="0" fontId="40" fillId="0" borderId="36" xfId="53" applyFont="1" applyFill="1" applyBorder="1">
      <alignment/>
      <protection/>
    </xf>
    <xf numFmtId="4" fontId="40" fillId="0" borderId="38" xfId="53" applyNumberFormat="1" applyFont="1" applyFill="1" applyBorder="1">
      <alignment/>
      <protection/>
    </xf>
    <xf numFmtId="4" fontId="40" fillId="0" borderId="38" xfId="51" applyNumberFormat="1" applyFont="1" applyFill="1" applyBorder="1">
      <alignment/>
      <protection/>
    </xf>
    <xf numFmtId="4" fontId="40" fillId="0" borderId="37" xfId="51" applyNumberFormat="1" applyFont="1" applyFill="1" applyBorder="1">
      <alignment/>
      <protection/>
    </xf>
    <xf numFmtId="0" fontId="32" fillId="0" borderId="11" xfId="53" applyFont="1" applyFill="1" applyBorder="1" applyAlignment="1">
      <alignment horizontal="center"/>
      <protection/>
    </xf>
    <xf numFmtId="0" fontId="32" fillId="0" borderId="16" xfId="53" applyFont="1" applyFill="1" applyBorder="1" applyAlignment="1">
      <alignment horizontal="center"/>
      <protection/>
    </xf>
    <xf numFmtId="49" fontId="32" fillId="0" borderId="65" xfId="53" applyNumberFormat="1" applyFont="1" applyFill="1" applyBorder="1" applyAlignment="1">
      <alignment horizontal="center"/>
      <protection/>
    </xf>
    <xf numFmtId="49" fontId="32" fillId="0" borderId="57" xfId="53" applyNumberFormat="1" applyFont="1" applyFill="1" applyBorder="1" applyAlignment="1">
      <alignment horizontal="center"/>
      <protection/>
    </xf>
    <xf numFmtId="0" fontId="32" fillId="0" borderId="17" xfId="53" applyFont="1" applyFill="1" applyBorder="1" applyAlignment="1">
      <alignment horizontal="center"/>
      <protection/>
    </xf>
    <xf numFmtId="0" fontId="32" fillId="0" borderId="66" xfId="53" applyFont="1" applyFill="1" applyBorder="1" applyAlignment="1">
      <alignment horizontal="center"/>
      <protection/>
    </xf>
    <xf numFmtId="0" fontId="32" fillId="0" borderId="65" xfId="53" applyFont="1" applyFill="1" applyBorder="1">
      <alignment/>
      <protection/>
    </xf>
    <xf numFmtId="49" fontId="34" fillId="0" borderId="43" xfId="53" applyNumberFormat="1" applyFont="1" applyFill="1" applyBorder="1" applyAlignment="1">
      <alignment horizontal="center"/>
      <protection/>
    </xf>
    <xf numFmtId="0" fontId="34" fillId="0" borderId="42" xfId="53" applyFont="1" applyFill="1" applyBorder="1" applyAlignment="1">
      <alignment horizontal="center"/>
      <protection/>
    </xf>
    <xf numFmtId="0" fontId="34" fillId="0" borderId="42" xfId="53" applyFont="1" applyFill="1" applyBorder="1">
      <alignment/>
      <protection/>
    </xf>
    <xf numFmtId="49" fontId="32" fillId="0" borderId="43" xfId="53" applyNumberFormat="1" applyFont="1" applyFill="1" applyBorder="1" applyAlignment="1">
      <alignment horizontal="center"/>
      <protection/>
    </xf>
    <xf numFmtId="0" fontId="32" fillId="0" borderId="42" xfId="53" applyFont="1" applyFill="1" applyBorder="1" applyAlignment="1">
      <alignment horizontal="center"/>
      <protection/>
    </xf>
    <xf numFmtId="0" fontId="32" fillId="0" borderId="42" xfId="53" applyFont="1" applyFill="1" applyBorder="1">
      <alignment/>
      <protection/>
    </xf>
    <xf numFmtId="0" fontId="34" fillId="0" borderId="42" xfId="53" applyFont="1" applyFill="1" applyBorder="1" applyAlignment="1">
      <alignment wrapText="1"/>
      <protection/>
    </xf>
    <xf numFmtId="0" fontId="32" fillId="0" borderId="10" xfId="53" applyFont="1" applyFill="1" applyBorder="1" applyAlignment="1">
      <alignment horizontal="center"/>
      <protection/>
    </xf>
    <xf numFmtId="49" fontId="32" fillId="0" borderId="39" xfId="53" applyNumberFormat="1" applyFont="1" applyFill="1" applyBorder="1" applyAlignment="1">
      <alignment horizontal="center"/>
      <protection/>
    </xf>
    <xf numFmtId="49" fontId="32" fillId="0" borderId="40" xfId="53" applyNumberFormat="1" applyFont="1" applyFill="1" applyBorder="1" applyAlignment="1">
      <alignment horizontal="center"/>
      <protection/>
    </xf>
    <xf numFmtId="0" fontId="32" fillId="0" borderId="11" xfId="53" applyFont="1" applyFill="1" applyBorder="1" applyAlignment="1">
      <alignment horizontal="center"/>
      <protection/>
    </xf>
    <xf numFmtId="4" fontId="32" fillId="0" borderId="33" xfId="53" applyNumberFormat="1" applyFont="1" applyFill="1" applyBorder="1">
      <alignment/>
      <protection/>
    </xf>
    <xf numFmtId="4" fontId="32" fillId="0" borderId="33" xfId="51" applyNumberFormat="1" applyFont="1" applyFill="1" applyBorder="1">
      <alignment/>
      <protection/>
    </xf>
    <xf numFmtId="4" fontId="40" fillId="0" borderId="37" xfId="53" applyNumberFormat="1" applyFont="1" applyFill="1" applyBorder="1">
      <alignment/>
      <protection/>
    </xf>
    <xf numFmtId="0" fontId="32" fillId="0" borderId="10" xfId="53" applyFont="1" applyFill="1" applyBorder="1" applyAlignment="1">
      <alignment horizontal="center"/>
      <protection/>
    </xf>
    <xf numFmtId="49" fontId="32" fillId="0" borderId="39" xfId="53" applyNumberFormat="1" applyFont="1" applyFill="1" applyBorder="1" applyAlignment="1">
      <alignment horizontal="center"/>
      <protection/>
    </xf>
    <xf numFmtId="49" fontId="32" fillId="0" borderId="40" xfId="53" applyNumberFormat="1" applyFont="1" applyFill="1" applyBorder="1" applyAlignment="1">
      <alignment horizontal="center"/>
      <protection/>
    </xf>
    <xf numFmtId="0" fontId="32" fillId="0" borderId="11" xfId="53" applyFont="1" applyFill="1" applyBorder="1" applyAlignment="1">
      <alignment horizontal="center"/>
      <protection/>
    </xf>
    <xf numFmtId="0" fontId="32" fillId="0" borderId="39" xfId="53" applyFont="1" applyFill="1" applyBorder="1" applyAlignment="1">
      <alignment wrapText="1"/>
      <protection/>
    </xf>
    <xf numFmtId="0" fontId="34" fillId="0" borderId="67" xfId="53" applyFont="1" applyFill="1" applyBorder="1" applyAlignment="1">
      <alignment horizontal="center"/>
      <protection/>
    </xf>
    <xf numFmtId="49" fontId="34" fillId="0" borderId="66" xfId="53" applyNumberFormat="1" applyFont="1" applyFill="1" applyBorder="1" applyAlignment="1">
      <alignment horizontal="center"/>
      <protection/>
    </xf>
    <xf numFmtId="49" fontId="34" fillId="0" borderId="59" xfId="53" applyNumberFormat="1" applyFont="1" applyFill="1" applyBorder="1" applyAlignment="1">
      <alignment horizontal="center"/>
      <protection/>
    </xf>
    <xf numFmtId="0" fontId="32" fillId="0" borderId="66" xfId="53" applyFont="1" applyFill="1" applyBorder="1" applyAlignment="1">
      <alignment horizontal="center"/>
      <protection/>
    </xf>
    <xf numFmtId="0" fontId="32" fillId="0" borderId="65" xfId="53" applyFont="1" applyFill="1" applyBorder="1">
      <alignment/>
      <protection/>
    </xf>
    <xf numFmtId="4" fontId="32" fillId="0" borderId="56" xfId="53" applyNumberFormat="1" applyFont="1" applyFill="1" applyBorder="1">
      <alignment/>
      <protection/>
    </xf>
    <xf numFmtId="0" fontId="34" fillId="0" borderId="51" xfId="53" applyFont="1" applyFill="1" applyBorder="1" applyAlignment="1">
      <alignment horizontal="center"/>
      <protection/>
    </xf>
    <xf numFmtId="49" fontId="34" fillId="0" borderId="52" xfId="53" applyNumberFormat="1" applyFont="1" applyFill="1" applyBorder="1" applyAlignment="1">
      <alignment horizontal="center"/>
      <protection/>
    </xf>
    <xf numFmtId="49" fontId="34" fillId="0" borderId="53" xfId="53" applyNumberFormat="1" applyFont="1" applyFill="1" applyBorder="1" applyAlignment="1">
      <alignment horizontal="center"/>
      <protection/>
    </xf>
    <xf numFmtId="0" fontId="40" fillId="0" borderId="10" xfId="53" applyFont="1" applyFill="1" applyBorder="1" applyAlignment="1">
      <alignment horizontal="center"/>
      <protection/>
    </xf>
    <xf numFmtId="0" fontId="40" fillId="0" borderId="11" xfId="53" applyFont="1" applyFill="1" applyBorder="1" applyAlignment="1">
      <alignment horizontal="center"/>
      <protection/>
    </xf>
    <xf numFmtId="0" fontId="40" fillId="0" borderId="39" xfId="53" applyFont="1" applyFill="1" applyBorder="1" applyAlignment="1">
      <alignment horizontal="center"/>
      <protection/>
    </xf>
    <xf numFmtId="0" fontId="40" fillId="0" borderId="39" xfId="53" applyFont="1" applyFill="1" applyBorder="1">
      <alignment/>
      <protection/>
    </xf>
    <xf numFmtId="0" fontId="34" fillId="0" borderId="11" xfId="53" applyFont="1" applyFill="1" applyBorder="1" applyAlignment="1">
      <alignment horizontal="center"/>
      <protection/>
    </xf>
    <xf numFmtId="4" fontId="32" fillId="0" borderId="55" xfId="53" applyNumberFormat="1" applyFont="1" applyFill="1" applyBorder="1">
      <alignment/>
      <protection/>
    </xf>
    <xf numFmtId="4" fontId="40" fillId="0" borderId="38" xfId="53" applyNumberFormat="1" applyFont="1" applyFill="1" applyBorder="1">
      <alignment/>
      <protection/>
    </xf>
    <xf numFmtId="49" fontId="34" fillId="0" borderId="60" xfId="53" applyNumberFormat="1" applyFont="1" applyFill="1" applyBorder="1" applyAlignment="1">
      <alignment horizontal="center"/>
      <protection/>
    </xf>
    <xf numFmtId="0" fontId="32" fillId="0" borderId="65" xfId="53" applyFont="1" applyFill="1" applyBorder="1" applyAlignment="1">
      <alignment horizontal="center"/>
      <protection/>
    </xf>
    <xf numFmtId="49" fontId="34" fillId="0" borderId="60" xfId="53" applyNumberFormat="1" applyFont="1" applyFill="1" applyBorder="1" applyAlignment="1">
      <alignment horizontal="center"/>
      <protection/>
    </xf>
    <xf numFmtId="0" fontId="34" fillId="0" borderId="68" xfId="53" applyFont="1" applyFill="1" applyBorder="1" applyAlignment="1">
      <alignment wrapText="1"/>
      <protection/>
    </xf>
    <xf numFmtId="49" fontId="34" fillId="0" borderId="69" xfId="53" applyNumberFormat="1" applyFont="1" applyFill="1" applyBorder="1" applyAlignment="1">
      <alignment horizontal="center"/>
      <protection/>
    </xf>
    <xf numFmtId="0" fontId="32" fillId="0" borderId="54" xfId="53" applyFont="1" applyFill="1" applyBorder="1" applyAlignment="1">
      <alignment horizontal="center"/>
      <protection/>
    </xf>
    <xf numFmtId="0" fontId="32" fillId="0" borderId="70" xfId="53" applyFont="1" applyFill="1" applyBorder="1">
      <alignment/>
      <protection/>
    </xf>
    <xf numFmtId="0" fontId="32" fillId="0" borderId="0" xfId="0" applyFont="1" applyFill="1" applyBorder="1" applyAlignment="1">
      <alignment horizontal="center" vertical="center" textRotation="90"/>
    </xf>
    <xf numFmtId="0" fontId="34" fillId="0" borderId="0" xfId="53" applyFont="1" applyFill="1" applyBorder="1" applyAlignment="1">
      <alignment horizontal="center"/>
      <protection/>
    </xf>
    <xf numFmtId="49" fontId="34" fillId="0" borderId="0" xfId="53" applyNumberFormat="1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 horizontal="center"/>
      <protection/>
    </xf>
    <xf numFmtId="0" fontId="32" fillId="0" borderId="0" xfId="53" applyFont="1" applyFill="1" applyBorder="1">
      <alignment/>
      <protection/>
    </xf>
    <xf numFmtId="4" fontId="32" fillId="0" borderId="0" xfId="53" applyNumberFormat="1" applyFont="1" applyFill="1" applyBorder="1">
      <alignment/>
      <protection/>
    </xf>
    <xf numFmtId="4" fontId="32" fillId="0" borderId="0" xfId="51" applyNumberFormat="1" applyFont="1" applyFill="1" applyBorder="1">
      <alignment/>
      <protection/>
    </xf>
    <xf numFmtId="4" fontId="32" fillId="0" borderId="0" xfId="51" applyNumberFormat="1" applyFont="1" applyFill="1">
      <alignment/>
      <protection/>
    </xf>
    <xf numFmtId="0" fontId="27" fillId="0" borderId="0" xfId="50" applyFont="1" applyFill="1" applyAlignment="1">
      <alignment/>
      <protection/>
    </xf>
    <xf numFmtId="0" fontId="27" fillId="0" borderId="0" xfId="0" applyFont="1" applyFill="1" applyAlignment="1">
      <alignment/>
    </xf>
    <xf numFmtId="14" fontId="27" fillId="0" borderId="0" xfId="51" applyNumberFormat="1" applyFont="1" applyFill="1" applyAlignment="1">
      <alignment horizontal="left"/>
      <protection/>
    </xf>
    <xf numFmtId="4" fontId="27" fillId="0" borderId="0" xfId="50" applyNumberFormat="1" applyFont="1" applyFill="1">
      <alignment/>
      <protection/>
    </xf>
    <xf numFmtId="0" fontId="27" fillId="0" borderId="0" xfId="50" applyFont="1" applyFill="1">
      <alignment/>
      <protection/>
    </xf>
    <xf numFmtId="0" fontId="32" fillId="0" borderId="0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ill="1" applyBorder="1">
      <alignment/>
      <protection/>
    </xf>
    <xf numFmtId="4" fontId="34" fillId="0" borderId="0" xfId="51" applyNumberFormat="1" applyFont="1" applyFill="1">
      <alignment/>
      <protection/>
    </xf>
    <xf numFmtId="4" fontId="40" fillId="0" borderId="0" xfId="51" applyNumberFormat="1" applyFont="1" applyFill="1">
      <alignment/>
      <protection/>
    </xf>
    <xf numFmtId="4" fontId="0" fillId="0" borderId="0" xfId="51" applyNumberFormat="1" applyFont="1" applyFill="1">
      <alignment/>
      <protection/>
    </xf>
    <xf numFmtId="49" fontId="40" fillId="0" borderId="39" xfId="53" applyNumberFormat="1" applyFont="1" applyFill="1" applyBorder="1" applyAlignment="1">
      <alignment horizontal="center"/>
      <protection/>
    </xf>
    <xf numFmtId="0" fontId="40" fillId="0" borderId="40" xfId="48" applyFont="1" applyFill="1" applyBorder="1" applyAlignment="1">
      <alignment horizontal="center"/>
      <protection/>
    </xf>
    <xf numFmtId="0" fontId="27" fillId="0" borderId="0" xfId="50" applyFont="1" applyFill="1" applyAlignment="1">
      <alignment/>
      <protection/>
    </xf>
    <xf numFmtId="0" fontId="27" fillId="0" borderId="0" xfId="0" applyFont="1" applyFill="1" applyAlignment="1">
      <alignment/>
    </xf>
    <xf numFmtId="0" fontId="25" fillId="0" borderId="0" xfId="49" applyFont="1" applyFill="1" applyAlignment="1">
      <alignment horizontal="center"/>
      <protection/>
    </xf>
    <xf numFmtId="0" fontId="28" fillId="0" borderId="0" xfId="49" applyFont="1" applyAlignment="1">
      <alignment horizontal="center" wrapText="1"/>
      <protection/>
    </xf>
    <xf numFmtId="0" fontId="29" fillId="0" borderId="0" xfId="0" applyFont="1" applyAlignment="1">
      <alignment horizontal="center" wrapText="1"/>
    </xf>
    <xf numFmtId="0" fontId="30" fillId="0" borderId="0" xfId="47" applyFont="1" applyFill="1" applyAlignment="1">
      <alignment horizontal="center"/>
      <protection/>
    </xf>
    <xf numFmtId="0" fontId="0" fillId="0" borderId="0" xfId="47" applyFill="1" applyAlignment="1">
      <alignment/>
      <protection/>
    </xf>
    <xf numFmtId="0" fontId="0" fillId="0" borderId="0" xfId="0" applyAlignment="1">
      <alignment wrapText="1"/>
    </xf>
    <xf numFmtId="0" fontId="30" fillId="0" borderId="0" xfId="0" applyFont="1" applyFill="1" applyAlignment="1">
      <alignment horizontal="center"/>
    </xf>
    <xf numFmtId="4" fontId="34" fillId="24" borderId="25" xfId="0" applyNumberFormat="1" applyFont="1" applyFill="1" applyBorder="1" applyAlignment="1">
      <alignment horizontal="center" wrapText="1"/>
    </xf>
    <xf numFmtId="0" fontId="0" fillId="0" borderId="71" xfId="0" applyBorder="1" applyAlignment="1">
      <alignment wrapText="1"/>
    </xf>
    <xf numFmtId="4" fontId="34" fillId="24" borderId="25" xfId="51" applyNumberFormat="1" applyFont="1" applyFill="1" applyBorder="1" applyAlignment="1">
      <alignment horizontal="center" wrapText="1"/>
      <protection/>
    </xf>
    <xf numFmtId="0" fontId="0" fillId="0" borderId="33" xfId="0" applyBorder="1" applyAlignment="1">
      <alignment wrapText="1"/>
    </xf>
    <xf numFmtId="49" fontId="35" fillId="0" borderId="25" xfId="49" applyNumberFormat="1" applyFont="1" applyFill="1" applyBorder="1" applyAlignment="1">
      <alignment horizontal="center" vertical="center" textRotation="90" wrapText="1"/>
      <protection/>
    </xf>
    <xf numFmtId="49" fontId="35" fillId="0" borderId="33" xfId="49" applyNumberFormat="1" applyFont="1" applyFill="1" applyBorder="1" applyAlignment="1">
      <alignment horizontal="center" vertical="center" textRotation="90" wrapText="1"/>
      <protection/>
    </xf>
    <xf numFmtId="0" fontId="32" fillId="0" borderId="33" xfId="0" applyFont="1" applyFill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0" fillId="0" borderId="71" xfId="0" applyBorder="1" applyAlignment="1">
      <alignment horizontal="center" vertical="center" textRotation="90" wrapText="1"/>
    </xf>
    <xf numFmtId="0" fontId="35" fillId="0" borderId="27" xfId="48" applyFont="1" applyFill="1" applyBorder="1" applyAlignment="1">
      <alignment horizontal="center" vertical="center"/>
      <protection/>
    </xf>
    <xf numFmtId="0" fontId="35" fillId="0" borderId="72" xfId="48" applyFont="1" applyFill="1" applyBorder="1" applyAlignment="1">
      <alignment horizontal="center" vertical="center"/>
      <protection/>
    </xf>
    <xf numFmtId="0" fontId="34" fillId="0" borderId="28" xfId="53" applyFont="1" applyFill="1" applyBorder="1" applyAlignment="1">
      <alignment horizontal="center"/>
      <protection/>
    </xf>
    <xf numFmtId="0" fontId="34" fillId="0" borderId="73" xfId="53" applyFont="1" applyFill="1" applyBorder="1" applyAlignment="1">
      <alignment horizontal="center"/>
      <protection/>
    </xf>
    <xf numFmtId="49" fontId="37" fillId="0" borderId="36" xfId="53" applyNumberFormat="1" applyFont="1" applyFill="1" applyBorder="1" applyAlignment="1">
      <alignment horizontal="center"/>
      <protection/>
    </xf>
    <xf numFmtId="0" fontId="37" fillId="0" borderId="74" xfId="48" applyFont="1" applyFill="1" applyBorder="1" applyAlignment="1">
      <alignment horizontal="center"/>
      <protection/>
    </xf>
    <xf numFmtId="49" fontId="37" fillId="0" borderId="28" xfId="53" applyNumberFormat="1" applyFont="1" applyFill="1" applyBorder="1" applyAlignment="1">
      <alignment horizontal="center"/>
      <protection/>
    </xf>
    <xf numFmtId="0" fontId="37" fillId="0" borderId="73" xfId="48" applyFont="1" applyFill="1" applyBorder="1" applyAlignment="1">
      <alignment horizontal="center"/>
      <protection/>
    </xf>
    <xf numFmtId="49" fontId="37" fillId="0" borderId="36" xfId="53" applyNumberFormat="1" applyFont="1" applyFill="1" applyBorder="1" applyAlignment="1">
      <alignment horizontal="center"/>
      <protection/>
    </xf>
    <xf numFmtId="0" fontId="37" fillId="0" borderId="74" xfId="48" applyFont="1" applyFill="1" applyBorder="1" applyAlignment="1">
      <alignment horizontal="center"/>
      <protection/>
    </xf>
    <xf numFmtId="49" fontId="40" fillId="0" borderId="36" xfId="53" applyNumberFormat="1" applyFont="1" applyFill="1" applyBorder="1" applyAlignment="1">
      <alignment horizontal="center"/>
      <protection/>
    </xf>
    <xf numFmtId="0" fontId="40" fillId="0" borderId="74" xfId="48" applyFont="1" applyFill="1" applyBorder="1" applyAlignment="1">
      <alignment horizontal="center"/>
      <protection/>
    </xf>
    <xf numFmtId="0" fontId="27" fillId="0" borderId="0" xfId="50" applyFont="1" applyFill="1" applyAlignment="1">
      <alignment vertical="top" wrapText="1"/>
      <protection/>
    </xf>
    <xf numFmtId="0" fontId="27" fillId="0" borderId="0" xfId="0" applyFont="1" applyFill="1" applyAlignment="1">
      <alignment vertical="top" wrapText="1"/>
    </xf>
    <xf numFmtId="0" fontId="27" fillId="0" borderId="0" xfId="50" applyFont="1" applyFill="1" applyAlignment="1">
      <alignment wrapText="1"/>
      <protection/>
    </xf>
    <xf numFmtId="0" fontId="27" fillId="0" borderId="0" xfId="0" applyFont="1" applyFill="1" applyAlignment="1">
      <alignment wrapText="1"/>
    </xf>
    <xf numFmtId="0" fontId="6" fillId="19" borderId="24" xfId="0" applyFont="1" applyFill="1" applyBorder="1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4 - OSMTVS" xfId="48"/>
    <cellStyle name="normální_2. Rozpočet 2007 - tabulky" xfId="49"/>
    <cellStyle name="normální_Rozpis výdajů 03 bez PO" xfId="50"/>
    <cellStyle name="normální_Rozpis výdajů 03 bez PO 2" xfId="51"/>
    <cellStyle name="normální_Rozpis výdajů 03 bez PO_02 - ORREP" xfId="52"/>
    <cellStyle name="normální_Rozpis výdajů 03 bez PO_04 - OSMTVS" xfId="53"/>
    <cellStyle name="normální_Rozpis výdajů 03 bez PO_UR 2008 1-168 tisk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34">
          <cell r="K134">
            <v>0</v>
          </cell>
          <cell r="L134">
            <v>0</v>
          </cell>
        </row>
        <row r="135">
          <cell r="C135">
            <v>2108256.29</v>
          </cell>
          <cell r="D135">
            <v>214055.997</v>
          </cell>
          <cell r="E135">
            <v>360</v>
          </cell>
          <cell r="F135">
            <v>24000</v>
          </cell>
          <cell r="G135">
            <v>148.43</v>
          </cell>
          <cell r="H135">
            <v>3434068.280469999</v>
          </cell>
          <cell r="I135">
            <v>856.56</v>
          </cell>
          <cell r="J135">
            <v>182553.52</v>
          </cell>
          <cell r="O135">
            <v>79520.92</v>
          </cell>
          <cell r="P135">
            <v>253299.98</v>
          </cell>
          <cell r="Q135">
            <v>520174.93399999995</v>
          </cell>
          <cell r="S135">
            <v>214113.07</v>
          </cell>
          <cell r="T135">
            <v>-46875</v>
          </cell>
        </row>
      </sheetData>
      <sheetData sheetId="2">
        <row r="134">
          <cell r="Q134">
            <v>3</v>
          </cell>
          <cell r="R134">
            <v>3</v>
          </cell>
          <cell r="T134">
            <v>41</v>
          </cell>
        </row>
        <row r="135">
          <cell r="B135">
            <v>31705.08</v>
          </cell>
          <cell r="C135">
            <v>210326.27000000002</v>
          </cell>
          <cell r="D135">
            <v>846050.29</v>
          </cell>
          <cell r="E135">
            <v>690804.449</v>
          </cell>
          <cell r="F135">
            <v>152320</v>
          </cell>
          <cell r="G135">
            <v>3399378.84799</v>
          </cell>
          <cell r="I135">
            <v>479544.057</v>
          </cell>
          <cell r="L135">
            <v>260708.07</v>
          </cell>
          <cell r="M135">
            <v>5445.58863</v>
          </cell>
          <cell r="N135">
            <v>16500</v>
          </cell>
          <cell r="O135">
            <v>3</v>
          </cell>
          <cell r="P135">
            <v>68585.66752</v>
          </cell>
          <cell r="S135">
            <v>12042.17</v>
          </cell>
        </row>
        <row r="161">
          <cell r="H161">
            <v>87623.90999999999</v>
          </cell>
          <cell r="K161">
            <v>784335.5799999998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3"/>
  <sheetViews>
    <sheetView tabSelected="1" workbookViewId="0" topLeftCell="A34">
      <selection activeCell="AA54" sqref="AA54"/>
    </sheetView>
  </sheetViews>
  <sheetFormatPr defaultColWidth="9.140625" defaultRowHeight="12.75"/>
  <cols>
    <col min="1" max="2" width="3.140625" style="43" customWidth="1"/>
    <col min="3" max="3" width="9.28125" style="54" customWidth="1"/>
    <col min="4" max="4" width="4.7109375" style="54" customWidth="1"/>
    <col min="5" max="5" width="4.7109375" style="43" customWidth="1"/>
    <col min="6" max="6" width="7.8515625" style="43" customWidth="1"/>
    <col min="7" max="7" width="47.57421875" style="54" customWidth="1"/>
    <col min="8" max="8" width="9.7109375" style="312" customWidth="1"/>
    <col min="9" max="9" width="8.421875" style="312" hidden="1" customWidth="1"/>
    <col min="10" max="10" width="9.8515625" style="312" hidden="1" customWidth="1"/>
    <col min="11" max="11" width="8.140625" style="40" hidden="1" customWidth="1"/>
    <col min="12" max="12" width="10.140625" style="42" hidden="1" customWidth="1"/>
    <col min="13" max="13" width="7.7109375" style="42" hidden="1" customWidth="1"/>
    <col min="14" max="14" width="9.140625" style="42" hidden="1" customWidth="1"/>
    <col min="15" max="15" width="9.421875" style="42" hidden="1" customWidth="1"/>
    <col min="16" max="17" width="9.140625" style="42" hidden="1" customWidth="1"/>
    <col min="18" max="18" width="0" style="42" hidden="1" customWidth="1"/>
    <col min="19" max="19" width="9.7109375" style="42" hidden="1" customWidth="1"/>
    <col min="20" max="36" width="9.140625" style="42" customWidth="1"/>
    <col min="37" max="16384" width="9.140625" style="43" customWidth="1"/>
  </cols>
  <sheetData>
    <row r="1" spans="1:22" ht="18">
      <c r="A1" s="317" t="s">
        <v>68</v>
      </c>
      <c r="B1" s="317"/>
      <c r="C1" s="317"/>
      <c r="D1" s="317"/>
      <c r="E1" s="317"/>
      <c r="F1" s="317"/>
      <c r="G1" s="317"/>
      <c r="H1" s="317"/>
      <c r="I1" s="317"/>
      <c r="J1" s="317"/>
      <c r="L1" s="41"/>
      <c r="T1" s="41"/>
      <c r="V1" s="41" t="s">
        <v>69</v>
      </c>
    </row>
    <row r="2" spans="1:11" ht="12" customHeight="1">
      <c r="A2" s="318"/>
      <c r="B2" s="319"/>
      <c r="C2" s="319"/>
      <c r="D2" s="319"/>
      <c r="E2" s="319"/>
      <c r="F2" s="318"/>
      <c r="G2" s="319"/>
      <c r="H2" s="319"/>
      <c r="I2" s="319"/>
      <c r="J2" s="319"/>
      <c r="K2" s="42"/>
    </row>
    <row r="3" spans="1:10" ht="15.75" customHeight="1">
      <c r="A3" s="320" t="s">
        <v>70</v>
      </c>
      <c r="B3" s="320"/>
      <c r="C3" s="320"/>
      <c r="D3" s="320"/>
      <c r="E3" s="320"/>
      <c r="F3" s="320"/>
      <c r="G3" s="320"/>
      <c r="H3" s="320"/>
      <c r="I3" s="321"/>
      <c r="J3" s="321"/>
    </row>
    <row r="4" spans="1:16" ht="12.75">
      <c r="A4" s="318"/>
      <c r="B4" s="322"/>
      <c r="C4" s="322"/>
      <c r="D4" s="322"/>
      <c r="E4" s="322"/>
      <c r="F4" s="322"/>
      <c r="G4" s="322"/>
      <c r="H4" s="322"/>
      <c r="I4" s="44"/>
      <c r="J4" s="44"/>
      <c r="K4" s="44"/>
      <c r="L4" s="44"/>
      <c r="M4" s="44"/>
      <c r="N4" s="44"/>
      <c r="O4" s="44"/>
      <c r="P4" s="44"/>
    </row>
    <row r="5" spans="1:10" ht="22.5" customHeight="1" thickBot="1">
      <c r="A5" s="323" t="s">
        <v>71</v>
      </c>
      <c r="B5" s="323"/>
      <c r="C5" s="323"/>
      <c r="D5" s="323"/>
      <c r="E5" s="323"/>
      <c r="F5" s="323"/>
      <c r="G5" s="323"/>
      <c r="H5" s="323"/>
      <c r="I5" s="323"/>
      <c r="J5" s="323"/>
    </row>
    <row r="6" spans="1:22" ht="12.75" customHeight="1" thickBot="1">
      <c r="A6" s="45"/>
      <c r="B6" s="46"/>
      <c r="C6" s="47"/>
      <c r="D6" s="47"/>
      <c r="E6" s="48"/>
      <c r="F6" s="48"/>
      <c r="G6" s="49"/>
      <c r="H6" s="50"/>
      <c r="I6" s="51"/>
      <c r="J6" s="52"/>
      <c r="K6" s="324" t="s">
        <v>72</v>
      </c>
      <c r="L6" s="52"/>
      <c r="M6" s="51"/>
      <c r="N6" s="52"/>
      <c r="O6" s="54"/>
      <c r="P6" s="52"/>
      <c r="Q6" s="54"/>
      <c r="R6" s="52"/>
      <c r="S6" s="54"/>
      <c r="T6" s="52"/>
      <c r="U6" s="326" t="s">
        <v>73</v>
      </c>
      <c r="V6" s="52" t="s">
        <v>74</v>
      </c>
    </row>
    <row r="7" spans="1:22" s="69" customFormat="1" ht="24.75" customHeight="1" thickBot="1">
      <c r="A7" s="328" t="s">
        <v>75</v>
      </c>
      <c r="B7" s="55" t="s">
        <v>76</v>
      </c>
      <c r="C7" s="333" t="s">
        <v>77</v>
      </c>
      <c r="D7" s="334"/>
      <c r="E7" s="57" t="s">
        <v>78</v>
      </c>
      <c r="F7" s="56" t="s">
        <v>19</v>
      </c>
      <c r="G7" s="58" t="s">
        <v>79</v>
      </c>
      <c r="H7" s="59" t="s">
        <v>80</v>
      </c>
      <c r="I7" s="60" t="s">
        <v>81</v>
      </c>
      <c r="J7" s="61" t="s">
        <v>82</v>
      </c>
      <c r="K7" s="325"/>
      <c r="L7" s="62" t="s">
        <v>82</v>
      </c>
      <c r="M7" s="53" t="s">
        <v>83</v>
      </c>
      <c r="N7" s="63" t="s">
        <v>82</v>
      </c>
      <c r="O7" s="64" t="s">
        <v>84</v>
      </c>
      <c r="P7" s="63" t="s">
        <v>82</v>
      </c>
      <c r="Q7" s="65" t="s">
        <v>85</v>
      </c>
      <c r="R7" s="66" t="s">
        <v>82</v>
      </c>
      <c r="S7" s="65" t="s">
        <v>86</v>
      </c>
      <c r="T7" s="67" t="s">
        <v>82</v>
      </c>
      <c r="U7" s="327"/>
      <c r="V7" s="68" t="s">
        <v>82</v>
      </c>
    </row>
    <row r="8" spans="1:23" ht="20.25" customHeight="1" thickBot="1">
      <c r="A8" s="329"/>
      <c r="B8" s="70" t="s">
        <v>87</v>
      </c>
      <c r="C8" s="335" t="s">
        <v>88</v>
      </c>
      <c r="D8" s="336"/>
      <c r="E8" s="72" t="s">
        <v>88</v>
      </c>
      <c r="F8" s="71" t="s">
        <v>88</v>
      </c>
      <c r="G8" s="73" t="s">
        <v>89</v>
      </c>
      <c r="H8" s="74">
        <f>H9+H31+H99</f>
        <v>33800</v>
      </c>
      <c r="I8" s="74">
        <f>+I9+I31+I99</f>
        <v>1260</v>
      </c>
      <c r="J8" s="74">
        <f>J9+J31+J99</f>
        <v>35060</v>
      </c>
      <c r="K8" s="75">
        <f>+K9+K31+K99</f>
        <v>0</v>
      </c>
      <c r="L8" s="76">
        <f>+J8+K8</f>
        <v>35060</v>
      </c>
      <c r="M8" s="76">
        <f>+M9+M31+M99</f>
        <v>349.8</v>
      </c>
      <c r="N8" s="76">
        <f>+L8+M8</f>
        <v>35409.8</v>
      </c>
      <c r="O8" s="77">
        <f>+O9+O31+O99</f>
        <v>0</v>
      </c>
      <c r="P8" s="78">
        <f>+N8+O8</f>
        <v>35409.8</v>
      </c>
      <c r="Q8" s="76">
        <f>+Q9+Q31+Q99</f>
        <v>713</v>
      </c>
      <c r="R8" s="76">
        <f>+P8+Q8</f>
        <v>36122.8</v>
      </c>
      <c r="S8" s="76">
        <f>+S9+S31+S99</f>
        <v>0</v>
      </c>
      <c r="T8" s="76">
        <f>+R8+S8</f>
        <v>36122.8</v>
      </c>
      <c r="U8" s="76">
        <f>+U9+U31+U99</f>
        <v>0</v>
      </c>
      <c r="V8" s="76">
        <f>+T8+U8</f>
        <v>36122.8</v>
      </c>
      <c r="W8" s="54" t="s">
        <v>90</v>
      </c>
    </row>
    <row r="9" spans="1:23" s="87" customFormat="1" ht="15" customHeight="1">
      <c r="A9" s="329"/>
      <c r="B9" s="79" t="s">
        <v>91</v>
      </c>
      <c r="C9" s="337" t="s">
        <v>88</v>
      </c>
      <c r="D9" s="338"/>
      <c r="E9" s="80" t="s">
        <v>88</v>
      </c>
      <c r="F9" s="81" t="s">
        <v>88</v>
      </c>
      <c r="G9" s="82" t="s">
        <v>92</v>
      </c>
      <c r="H9" s="83">
        <f>H10+H16+H23+H27+H29</f>
        <v>700</v>
      </c>
      <c r="I9" s="83">
        <f>+I10+I16+I23+I27+I29</f>
        <v>260</v>
      </c>
      <c r="J9" s="83">
        <f>H9+I9</f>
        <v>960</v>
      </c>
      <c r="K9" s="84">
        <v>0</v>
      </c>
      <c r="L9" s="84">
        <f aca="true" t="shared" si="0" ref="L9:L72">+J9+K9</f>
        <v>960</v>
      </c>
      <c r="M9" s="85">
        <v>0</v>
      </c>
      <c r="N9" s="85">
        <f aca="true" t="shared" si="1" ref="N9:N72">+L9+M9</f>
        <v>960</v>
      </c>
      <c r="O9" s="84">
        <f>+O10+O16+O23+O27+O29</f>
        <v>0</v>
      </c>
      <c r="P9" s="84">
        <f aca="true" t="shared" si="2" ref="P9:P72">+N9+O9</f>
        <v>960</v>
      </c>
      <c r="Q9" s="85">
        <f>+Q10+Q16+Q23+Q27+Q25+Q29</f>
        <v>83</v>
      </c>
      <c r="R9" s="85">
        <f>+P9+Q9</f>
        <v>1043</v>
      </c>
      <c r="S9" s="85">
        <v>0</v>
      </c>
      <c r="T9" s="85">
        <f aca="true" t="shared" si="3" ref="T9:T72">+R9+S9</f>
        <v>1043</v>
      </c>
      <c r="U9" s="85">
        <v>0</v>
      </c>
      <c r="V9" s="85">
        <f aca="true" t="shared" si="4" ref="V9:V72">+T9+U9</f>
        <v>1043</v>
      </c>
      <c r="W9" s="86"/>
    </row>
    <row r="10" spans="1:23" ht="12.75" customHeight="1">
      <c r="A10" s="329"/>
      <c r="B10" s="88" t="s">
        <v>93</v>
      </c>
      <c r="C10" s="89" t="s">
        <v>94</v>
      </c>
      <c r="D10" s="90" t="s">
        <v>95</v>
      </c>
      <c r="E10" s="91" t="s">
        <v>88</v>
      </c>
      <c r="F10" s="92" t="s">
        <v>88</v>
      </c>
      <c r="G10" s="93" t="s">
        <v>96</v>
      </c>
      <c r="H10" s="94">
        <f>H11+H12+H13+H14+H15</f>
        <v>100</v>
      </c>
      <c r="I10" s="94">
        <f>I11+I12+I13+I14+I15</f>
        <v>0</v>
      </c>
      <c r="J10" s="94">
        <f aca="true" t="shared" si="5" ref="J10:J73">H10+I10</f>
        <v>100</v>
      </c>
      <c r="K10" s="95">
        <v>0</v>
      </c>
      <c r="L10" s="95">
        <f t="shared" si="0"/>
        <v>100</v>
      </c>
      <c r="M10" s="95">
        <v>0</v>
      </c>
      <c r="N10" s="95">
        <f t="shared" si="1"/>
        <v>100</v>
      </c>
      <c r="O10" s="95">
        <v>0</v>
      </c>
      <c r="P10" s="95">
        <f t="shared" si="2"/>
        <v>100</v>
      </c>
      <c r="Q10" s="95">
        <v>0</v>
      </c>
      <c r="R10" s="95">
        <f>+P10+Q10</f>
        <v>100</v>
      </c>
      <c r="S10" s="95">
        <v>0</v>
      </c>
      <c r="T10" s="95">
        <f t="shared" si="3"/>
        <v>100</v>
      </c>
      <c r="U10" s="95">
        <v>0</v>
      </c>
      <c r="V10" s="95">
        <f t="shared" si="4"/>
        <v>100</v>
      </c>
      <c r="W10" s="54"/>
    </row>
    <row r="11" spans="1:23" s="105" customFormat="1" ht="12.75" customHeight="1">
      <c r="A11" s="329"/>
      <c r="B11" s="96"/>
      <c r="C11" s="97"/>
      <c r="D11" s="98"/>
      <c r="E11" s="99">
        <v>3269</v>
      </c>
      <c r="F11" s="100">
        <v>5139</v>
      </c>
      <c r="G11" s="101" t="s">
        <v>97</v>
      </c>
      <c r="H11" s="102">
        <v>1</v>
      </c>
      <c r="I11" s="102">
        <v>0</v>
      </c>
      <c r="J11" s="102">
        <f t="shared" si="5"/>
        <v>1</v>
      </c>
      <c r="K11" s="103">
        <v>0</v>
      </c>
      <c r="L11" s="103">
        <f t="shared" si="0"/>
        <v>1</v>
      </c>
      <c r="M11" s="103">
        <v>0</v>
      </c>
      <c r="N11" s="103">
        <f t="shared" si="1"/>
        <v>1</v>
      </c>
      <c r="O11" s="103">
        <v>0</v>
      </c>
      <c r="P11" s="103">
        <f t="shared" si="2"/>
        <v>1</v>
      </c>
      <c r="Q11" s="103">
        <v>0</v>
      </c>
      <c r="R11" s="103">
        <f aca="true" t="shared" si="6" ref="R11:R74">+P11+Q11</f>
        <v>1</v>
      </c>
      <c r="S11" s="103">
        <v>0</v>
      </c>
      <c r="T11" s="103">
        <f t="shared" si="3"/>
        <v>1</v>
      </c>
      <c r="U11" s="103">
        <v>0</v>
      </c>
      <c r="V11" s="103">
        <f t="shared" si="4"/>
        <v>1</v>
      </c>
      <c r="W11" s="104"/>
    </row>
    <row r="12" spans="1:23" ht="12.75" customHeight="1">
      <c r="A12" s="329"/>
      <c r="B12" s="96"/>
      <c r="C12" s="97"/>
      <c r="D12" s="98"/>
      <c r="E12" s="99">
        <v>3269</v>
      </c>
      <c r="F12" s="100">
        <v>5166</v>
      </c>
      <c r="G12" s="106" t="s">
        <v>98</v>
      </c>
      <c r="H12" s="102">
        <v>21.6</v>
      </c>
      <c r="I12" s="102">
        <v>0</v>
      </c>
      <c r="J12" s="102">
        <f t="shared" si="5"/>
        <v>21.6</v>
      </c>
      <c r="K12" s="103">
        <v>0</v>
      </c>
      <c r="L12" s="103">
        <f t="shared" si="0"/>
        <v>21.6</v>
      </c>
      <c r="M12" s="103">
        <v>0</v>
      </c>
      <c r="N12" s="103">
        <f t="shared" si="1"/>
        <v>21.6</v>
      </c>
      <c r="O12" s="103">
        <v>0</v>
      </c>
      <c r="P12" s="103">
        <f t="shared" si="2"/>
        <v>21.6</v>
      </c>
      <c r="Q12" s="103">
        <v>0</v>
      </c>
      <c r="R12" s="103">
        <f t="shared" si="6"/>
        <v>21.6</v>
      </c>
      <c r="S12" s="103">
        <v>0</v>
      </c>
      <c r="T12" s="103">
        <f t="shared" si="3"/>
        <v>21.6</v>
      </c>
      <c r="U12" s="103">
        <v>0</v>
      </c>
      <c r="V12" s="103">
        <f t="shared" si="4"/>
        <v>21.6</v>
      </c>
      <c r="W12" s="54"/>
    </row>
    <row r="13" spans="1:23" ht="12.75" customHeight="1">
      <c r="A13" s="329"/>
      <c r="B13" s="96"/>
      <c r="C13" s="97"/>
      <c r="D13" s="98"/>
      <c r="E13" s="99">
        <v>3269</v>
      </c>
      <c r="F13" s="100">
        <v>5169</v>
      </c>
      <c r="G13" s="106" t="s">
        <v>99</v>
      </c>
      <c r="H13" s="102">
        <v>65</v>
      </c>
      <c r="I13" s="102">
        <v>0</v>
      </c>
      <c r="J13" s="102">
        <f t="shared" si="5"/>
        <v>65</v>
      </c>
      <c r="K13" s="103">
        <v>0</v>
      </c>
      <c r="L13" s="103">
        <f t="shared" si="0"/>
        <v>65</v>
      </c>
      <c r="M13" s="103">
        <v>0</v>
      </c>
      <c r="N13" s="103">
        <f t="shared" si="1"/>
        <v>65</v>
      </c>
      <c r="O13" s="103">
        <v>0</v>
      </c>
      <c r="P13" s="103">
        <f t="shared" si="2"/>
        <v>65</v>
      </c>
      <c r="Q13" s="103">
        <v>0</v>
      </c>
      <c r="R13" s="103">
        <f t="shared" si="6"/>
        <v>65</v>
      </c>
      <c r="S13" s="103">
        <v>0</v>
      </c>
      <c r="T13" s="103">
        <f t="shared" si="3"/>
        <v>65</v>
      </c>
      <c r="U13" s="103">
        <v>0</v>
      </c>
      <c r="V13" s="103">
        <f t="shared" si="4"/>
        <v>65</v>
      </c>
      <c r="W13" s="54"/>
    </row>
    <row r="14" spans="1:23" s="105" customFormat="1" ht="12.75" customHeight="1">
      <c r="A14" s="329"/>
      <c r="B14" s="96"/>
      <c r="C14" s="97"/>
      <c r="D14" s="98"/>
      <c r="E14" s="99">
        <v>3269</v>
      </c>
      <c r="F14" s="100">
        <v>5175</v>
      </c>
      <c r="G14" s="106" t="s">
        <v>100</v>
      </c>
      <c r="H14" s="102">
        <v>10.4</v>
      </c>
      <c r="I14" s="102">
        <v>0</v>
      </c>
      <c r="J14" s="102">
        <f t="shared" si="5"/>
        <v>10.4</v>
      </c>
      <c r="K14" s="103">
        <v>0</v>
      </c>
      <c r="L14" s="103">
        <f t="shared" si="0"/>
        <v>10.4</v>
      </c>
      <c r="M14" s="103">
        <v>0</v>
      </c>
      <c r="N14" s="103">
        <f t="shared" si="1"/>
        <v>10.4</v>
      </c>
      <c r="O14" s="103">
        <v>0</v>
      </c>
      <c r="P14" s="103">
        <f t="shared" si="2"/>
        <v>10.4</v>
      </c>
      <c r="Q14" s="103">
        <v>0</v>
      </c>
      <c r="R14" s="103">
        <f t="shared" si="6"/>
        <v>10.4</v>
      </c>
      <c r="S14" s="103">
        <v>0</v>
      </c>
      <c r="T14" s="103">
        <f t="shared" si="3"/>
        <v>10.4</v>
      </c>
      <c r="U14" s="103">
        <v>0</v>
      </c>
      <c r="V14" s="103">
        <f t="shared" si="4"/>
        <v>10.4</v>
      </c>
      <c r="W14" s="104"/>
    </row>
    <row r="15" spans="1:23" ht="12.75" customHeight="1">
      <c r="A15" s="329"/>
      <c r="B15" s="96"/>
      <c r="C15" s="97"/>
      <c r="D15" s="98"/>
      <c r="E15" s="99">
        <v>3269</v>
      </c>
      <c r="F15" s="100">
        <v>5194</v>
      </c>
      <c r="G15" s="106" t="s">
        <v>101</v>
      </c>
      <c r="H15" s="102">
        <v>2</v>
      </c>
      <c r="I15" s="102">
        <v>0</v>
      </c>
      <c r="J15" s="102">
        <f t="shared" si="5"/>
        <v>2</v>
      </c>
      <c r="K15" s="103">
        <v>0</v>
      </c>
      <c r="L15" s="103">
        <f t="shared" si="0"/>
        <v>2</v>
      </c>
      <c r="M15" s="103">
        <v>0</v>
      </c>
      <c r="N15" s="103">
        <f t="shared" si="1"/>
        <v>2</v>
      </c>
      <c r="O15" s="103">
        <v>0</v>
      </c>
      <c r="P15" s="103">
        <f t="shared" si="2"/>
        <v>2</v>
      </c>
      <c r="Q15" s="103">
        <v>0</v>
      </c>
      <c r="R15" s="103">
        <f t="shared" si="6"/>
        <v>2</v>
      </c>
      <c r="S15" s="103">
        <v>0</v>
      </c>
      <c r="T15" s="103">
        <f t="shared" si="3"/>
        <v>2</v>
      </c>
      <c r="U15" s="103">
        <v>0</v>
      </c>
      <c r="V15" s="103">
        <f t="shared" si="4"/>
        <v>2</v>
      </c>
      <c r="W15" s="54"/>
    </row>
    <row r="16" spans="1:23" ht="12.75" customHeight="1">
      <c r="A16" s="329"/>
      <c r="B16" s="107" t="s">
        <v>93</v>
      </c>
      <c r="C16" s="108" t="s">
        <v>102</v>
      </c>
      <c r="D16" s="109" t="s">
        <v>95</v>
      </c>
      <c r="E16" s="110" t="s">
        <v>88</v>
      </c>
      <c r="F16" s="111" t="s">
        <v>88</v>
      </c>
      <c r="G16" s="112" t="s">
        <v>103</v>
      </c>
      <c r="H16" s="94">
        <f>H18+H19+H20+H21+H22</f>
        <v>150</v>
      </c>
      <c r="I16" s="94">
        <f>I18+I19+I20+I21+I22</f>
        <v>60</v>
      </c>
      <c r="J16" s="94">
        <f t="shared" si="5"/>
        <v>210</v>
      </c>
      <c r="K16" s="95">
        <v>0</v>
      </c>
      <c r="L16" s="95">
        <f t="shared" si="0"/>
        <v>210</v>
      </c>
      <c r="M16" s="95">
        <v>0</v>
      </c>
      <c r="N16" s="95">
        <f t="shared" si="1"/>
        <v>210</v>
      </c>
      <c r="O16" s="95">
        <f>SUM(O17:O22)</f>
        <v>0</v>
      </c>
      <c r="P16" s="95">
        <f t="shared" si="2"/>
        <v>210</v>
      </c>
      <c r="Q16" s="95">
        <f>SUM(Q17:Q22)</f>
        <v>38</v>
      </c>
      <c r="R16" s="95">
        <f t="shared" si="6"/>
        <v>248</v>
      </c>
      <c r="S16" s="95">
        <v>0</v>
      </c>
      <c r="T16" s="95">
        <f t="shared" si="3"/>
        <v>248</v>
      </c>
      <c r="U16" s="95">
        <v>0</v>
      </c>
      <c r="V16" s="95">
        <f t="shared" si="4"/>
        <v>248</v>
      </c>
      <c r="W16" s="54"/>
    </row>
    <row r="17" spans="1:23" ht="12.75" customHeight="1">
      <c r="A17" s="329"/>
      <c r="B17" s="107"/>
      <c r="C17" s="108"/>
      <c r="D17" s="109"/>
      <c r="E17" s="99">
        <v>3269</v>
      </c>
      <c r="F17" s="100">
        <v>5021</v>
      </c>
      <c r="G17" s="101" t="s">
        <v>104</v>
      </c>
      <c r="H17" s="113">
        <v>0</v>
      </c>
      <c r="I17" s="113"/>
      <c r="J17" s="113"/>
      <c r="K17" s="103"/>
      <c r="L17" s="103"/>
      <c r="M17" s="103"/>
      <c r="N17" s="103">
        <v>0</v>
      </c>
      <c r="O17" s="103">
        <v>9</v>
      </c>
      <c r="P17" s="103">
        <f t="shared" si="2"/>
        <v>9</v>
      </c>
      <c r="Q17" s="114">
        <v>0</v>
      </c>
      <c r="R17" s="103">
        <f t="shared" si="6"/>
        <v>9</v>
      </c>
      <c r="S17" s="103">
        <v>0</v>
      </c>
      <c r="T17" s="103">
        <f t="shared" si="3"/>
        <v>9</v>
      </c>
      <c r="U17" s="103">
        <v>0</v>
      </c>
      <c r="V17" s="103">
        <f t="shared" si="4"/>
        <v>9</v>
      </c>
      <c r="W17" s="54"/>
    </row>
    <row r="18" spans="1:23" ht="12.75" customHeight="1">
      <c r="A18" s="329"/>
      <c r="B18" s="96"/>
      <c r="C18" s="97"/>
      <c r="D18" s="98"/>
      <c r="E18" s="99">
        <v>3269</v>
      </c>
      <c r="F18" s="100">
        <v>5139</v>
      </c>
      <c r="G18" s="101" t="s">
        <v>97</v>
      </c>
      <c r="H18" s="102">
        <v>20</v>
      </c>
      <c r="I18" s="102">
        <f>12+7</f>
        <v>19</v>
      </c>
      <c r="J18" s="102">
        <f t="shared" si="5"/>
        <v>39</v>
      </c>
      <c r="K18" s="103">
        <v>0</v>
      </c>
      <c r="L18" s="103">
        <f t="shared" si="0"/>
        <v>39</v>
      </c>
      <c r="M18" s="103">
        <v>0</v>
      </c>
      <c r="N18" s="103">
        <f t="shared" si="1"/>
        <v>39</v>
      </c>
      <c r="O18" s="103">
        <v>0</v>
      </c>
      <c r="P18" s="103">
        <f t="shared" si="2"/>
        <v>39</v>
      </c>
      <c r="Q18" s="114">
        <v>0</v>
      </c>
      <c r="R18" s="103">
        <f t="shared" si="6"/>
        <v>39</v>
      </c>
      <c r="S18" s="103">
        <v>0</v>
      </c>
      <c r="T18" s="103">
        <f t="shared" si="3"/>
        <v>39</v>
      </c>
      <c r="U18" s="103">
        <v>0</v>
      </c>
      <c r="V18" s="103">
        <f t="shared" si="4"/>
        <v>39</v>
      </c>
      <c r="W18" s="54"/>
    </row>
    <row r="19" spans="1:23" s="105" customFormat="1" ht="12.75" customHeight="1">
      <c r="A19" s="329"/>
      <c r="B19" s="96"/>
      <c r="C19" s="97"/>
      <c r="D19" s="98"/>
      <c r="E19" s="99">
        <v>3269</v>
      </c>
      <c r="F19" s="100">
        <v>5167</v>
      </c>
      <c r="G19" s="106" t="s">
        <v>105</v>
      </c>
      <c r="H19" s="102">
        <v>15</v>
      </c>
      <c r="I19" s="102">
        <v>0</v>
      </c>
      <c r="J19" s="102">
        <f t="shared" si="5"/>
        <v>15</v>
      </c>
      <c r="K19" s="103">
        <v>0</v>
      </c>
      <c r="L19" s="103">
        <f t="shared" si="0"/>
        <v>15</v>
      </c>
      <c r="M19" s="103">
        <v>0</v>
      </c>
      <c r="N19" s="103">
        <f t="shared" si="1"/>
        <v>15</v>
      </c>
      <c r="O19" s="103">
        <v>0</v>
      </c>
      <c r="P19" s="103">
        <f t="shared" si="2"/>
        <v>15</v>
      </c>
      <c r="Q19" s="95">
        <v>38</v>
      </c>
      <c r="R19" s="103">
        <f t="shared" si="6"/>
        <v>53</v>
      </c>
      <c r="S19" s="103">
        <v>0</v>
      </c>
      <c r="T19" s="103">
        <f t="shared" si="3"/>
        <v>53</v>
      </c>
      <c r="U19" s="103">
        <v>0</v>
      </c>
      <c r="V19" s="103">
        <f t="shared" si="4"/>
        <v>53</v>
      </c>
      <c r="W19" s="104"/>
    </row>
    <row r="20" spans="1:23" ht="12.75" customHeight="1">
      <c r="A20" s="329"/>
      <c r="B20" s="96"/>
      <c r="C20" s="97"/>
      <c r="D20" s="98"/>
      <c r="E20" s="99">
        <v>3269</v>
      </c>
      <c r="F20" s="100">
        <v>5169</v>
      </c>
      <c r="G20" s="106" t="s">
        <v>99</v>
      </c>
      <c r="H20" s="102">
        <v>5</v>
      </c>
      <c r="I20" s="102">
        <v>3</v>
      </c>
      <c r="J20" s="102">
        <f t="shared" si="5"/>
        <v>8</v>
      </c>
      <c r="K20" s="103">
        <v>0</v>
      </c>
      <c r="L20" s="103">
        <f t="shared" si="0"/>
        <v>8</v>
      </c>
      <c r="M20" s="103">
        <v>0</v>
      </c>
      <c r="N20" s="103">
        <f t="shared" si="1"/>
        <v>8</v>
      </c>
      <c r="O20" s="103">
        <v>0</v>
      </c>
      <c r="P20" s="103">
        <f t="shared" si="2"/>
        <v>8</v>
      </c>
      <c r="Q20" s="103">
        <v>0</v>
      </c>
      <c r="R20" s="103">
        <f t="shared" si="6"/>
        <v>8</v>
      </c>
      <c r="S20" s="103">
        <v>0</v>
      </c>
      <c r="T20" s="103">
        <f t="shared" si="3"/>
        <v>8</v>
      </c>
      <c r="U20" s="103">
        <v>0</v>
      </c>
      <c r="V20" s="103">
        <f t="shared" si="4"/>
        <v>8</v>
      </c>
      <c r="W20" s="54"/>
    </row>
    <row r="21" spans="1:23" ht="12.75" customHeight="1">
      <c r="A21" s="329"/>
      <c r="B21" s="96"/>
      <c r="C21" s="97"/>
      <c r="D21" s="98"/>
      <c r="E21" s="99">
        <v>3269</v>
      </c>
      <c r="F21" s="100">
        <v>5173</v>
      </c>
      <c r="G21" s="106" t="s">
        <v>106</v>
      </c>
      <c r="H21" s="102">
        <v>5</v>
      </c>
      <c r="I21" s="102">
        <v>0</v>
      </c>
      <c r="J21" s="102">
        <f t="shared" si="5"/>
        <v>5</v>
      </c>
      <c r="K21" s="103">
        <v>0</v>
      </c>
      <c r="L21" s="103">
        <f t="shared" si="0"/>
        <v>5</v>
      </c>
      <c r="M21" s="103">
        <v>0</v>
      </c>
      <c r="N21" s="103">
        <f t="shared" si="1"/>
        <v>5</v>
      </c>
      <c r="O21" s="103">
        <v>0</v>
      </c>
      <c r="P21" s="103">
        <f t="shared" si="2"/>
        <v>5</v>
      </c>
      <c r="Q21" s="103">
        <v>0</v>
      </c>
      <c r="R21" s="103">
        <f t="shared" si="6"/>
        <v>5</v>
      </c>
      <c r="S21" s="103">
        <v>0</v>
      </c>
      <c r="T21" s="103">
        <f t="shared" si="3"/>
        <v>5</v>
      </c>
      <c r="U21" s="103">
        <v>0</v>
      </c>
      <c r="V21" s="103">
        <f t="shared" si="4"/>
        <v>5</v>
      </c>
      <c r="W21" s="54"/>
    </row>
    <row r="22" spans="1:23" ht="12.75" customHeight="1">
      <c r="A22" s="329"/>
      <c r="B22" s="96"/>
      <c r="C22" s="97"/>
      <c r="D22" s="98"/>
      <c r="E22" s="99">
        <v>3269</v>
      </c>
      <c r="F22" s="100">
        <v>5175</v>
      </c>
      <c r="G22" s="106" t="s">
        <v>100</v>
      </c>
      <c r="H22" s="102">
        <v>105</v>
      </c>
      <c r="I22" s="102">
        <v>38</v>
      </c>
      <c r="J22" s="102">
        <f t="shared" si="5"/>
        <v>143</v>
      </c>
      <c r="K22" s="103">
        <v>0</v>
      </c>
      <c r="L22" s="103">
        <f t="shared" si="0"/>
        <v>143</v>
      </c>
      <c r="M22" s="103">
        <v>0</v>
      </c>
      <c r="N22" s="103">
        <f t="shared" si="1"/>
        <v>143</v>
      </c>
      <c r="O22" s="103">
        <v>-9</v>
      </c>
      <c r="P22" s="103">
        <f t="shared" si="2"/>
        <v>134</v>
      </c>
      <c r="Q22" s="103">
        <v>0</v>
      </c>
      <c r="R22" s="103">
        <f t="shared" si="6"/>
        <v>134</v>
      </c>
      <c r="S22" s="103">
        <v>0</v>
      </c>
      <c r="T22" s="103">
        <f t="shared" si="3"/>
        <v>134</v>
      </c>
      <c r="U22" s="103">
        <v>0</v>
      </c>
      <c r="V22" s="103">
        <f t="shared" si="4"/>
        <v>134</v>
      </c>
      <c r="W22" s="54"/>
    </row>
    <row r="23" spans="1:23" s="105" customFormat="1" ht="12.75" customHeight="1">
      <c r="A23" s="329"/>
      <c r="B23" s="107" t="s">
        <v>93</v>
      </c>
      <c r="C23" s="108" t="s">
        <v>107</v>
      </c>
      <c r="D23" s="109" t="s">
        <v>95</v>
      </c>
      <c r="E23" s="110" t="s">
        <v>88</v>
      </c>
      <c r="F23" s="111" t="s">
        <v>88</v>
      </c>
      <c r="G23" s="112" t="s">
        <v>108</v>
      </c>
      <c r="H23" s="94">
        <f>H24</f>
        <v>100</v>
      </c>
      <c r="I23" s="94">
        <f>I24</f>
        <v>0</v>
      </c>
      <c r="J23" s="94">
        <f t="shared" si="5"/>
        <v>100</v>
      </c>
      <c r="K23" s="95">
        <v>0</v>
      </c>
      <c r="L23" s="95">
        <f t="shared" si="0"/>
        <v>100</v>
      </c>
      <c r="M23" s="95">
        <v>0</v>
      </c>
      <c r="N23" s="95">
        <f t="shared" si="1"/>
        <v>100</v>
      </c>
      <c r="O23" s="95">
        <v>0</v>
      </c>
      <c r="P23" s="95">
        <f t="shared" si="2"/>
        <v>100</v>
      </c>
      <c r="Q23" s="95">
        <v>0</v>
      </c>
      <c r="R23" s="95">
        <f t="shared" si="6"/>
        <v>100</v>
      </c>
      <c r="S23" s="95">
        <v>0</v>
      </c>
      <c r="T23" s="95">
        <f t="shared" si="3"/>
        <v>100</v>
      </c>
      <c r="U23" s="95">
        <v>0</v>
      </c>
      <c r="V23" s="95">
        <f t="shared" si="4"/>
        <v>100</v>
      </c>
      <c r="W23" s="104"/>
    </row>
    <row r="24" spans="1:23" ht="12.75" customHeight="1">
      <c r="A24" s="329"/>
      <c r="B24" s="96"/>
      <c r="C24" s="97"/>
      <c r="D24" s="98"/>
      <c r="E24" s="99">
        <v>3269</v>
      </c>
      <c r="F24" s="100">
        <v>5169</v>
      </c>
      <c r="G24" s="106" t="s">
        <v>99</v>
      </c>
      <c r="H24" s="102">
        <v>100</v>
      </c>
      <c r="I24" s="102">
        <v>0</v>
      </c>
      <c r="J24" s="102">
        <f t="shared" si="5"/>
        <v>100</v>
      </c>
      <c r="K24" s="103">
        <v>0</v>
      </c>
      <c r="L24" s="103">
        <f t="shared" si="0"/>
        <v>100</v>
      </c>
      <c r="M24" s="103">
        <v>0</v>
      </c>
      <c r="N24" s="103">
        <f t="shared" si="1"/>
        <v>100</v>
      </c>
      <c r="O24" s="103">
        <v>0</v>
      </c>
      <c r="P24" s="103">
        <f t="shared" si="2"/>
        <v>100</v>
      </c>
      <c r="Q24" s="103">
        <v>0</v>
      </c>
      <c r="R24" s="103">
        <f t="shared" si="6"/>
        <v>100</v>
      </c>
      <c r="S24" s="103">
        <v>0</v>
      </c>
      <c r="T24" s="103">
        <f t="shared" si="3"/>
        <v>100</v>
      </c>
      <c r="U24" s="103">
        <v>0</v>
      </c>
      <c r="V24" s="103">
        <f t="shared" si="4"/>
        <v>100</v>
      </c>
      <c r="W24" s="54"/>
    </row>
    <row r="25" spans="1:23" ht="12.75" customHeight="1">
      <c r="A25" s="329"/>
      <c r="B25" s="115" t="s">
        <v>93</v>
      </c>
      <c r="C25" s="116" t="s">
        <v>109</v>
      </c>
      <c r="D25" s="117" t="s">
        <v>95</v>
      </c>
      <c r="E25" s="118" t="s">
        <v>88</v>
      </c>
      <c r="F25" s="119" t="s">
        <v>88</v>
      </c>
      <c r="G25" s="120" t="s">
        <v>110</v>
      </c>
      <c r="H25" s="94">
        <v>0</v>
      </c>
      <c r="I25" s="94"/>
      <c r="J25" s="94"/>
      <c r="K25" s="95"/>
      <c r="L25" s="95"/>
      <c r="M25" s="95"/>
      <c r="N25" s="95"/>
      <c r="O25" s="95"/>
      <c r="P25" s="95">
        <v>0</v>
      </c>
      <c r="Q25" s="95">
        <f>+Q26</f>
        <v>45</v>
      </c>
      <c r="R25" s="95">
        <f t="shared" si="6"/>
        <v>45</v>
      </c>
      <c r="S25" s="95">
        <v>0</v>
      </c>
      <c r="T25" s="95">
        <f t="shared" si="3"/>
        <v>45</v>
      </c>
      <c r="U25" s="95">
        <v>0</v>
      </c>
      <c r="V25" s="95">
        <f t="shared" si="4"/>
        <v>45</v>
      </c>
      <c r="W25" s="54"/>
    </row>
    <row r="26" spans="1:23" ht="12.75" customHeight="1">
      <c r="A26" s="329"/>
      <c r="B26" s="121"/>
      <c r="C26" s="122"/>
      <c r="D26" s="123"/>
      <c r="E26" s="124">
        <v>3269</v>
      </c>
      <c r="F26" s="125">
        <v>5169</v>
      </c>
      <c r="G26" s="126" t="s">
        <v>99</v>
      </c>
      <c r="H26" s="102">
        <v>0</v>
      </c>
      <c r="I26" s="102"/>
      <c r="J26" s="102"/>
      <c r="K26" s="103"/>
      <c r="L26" s="103"/>
      <c r="M26" s="103"/>
      <c r="N26" s="103"/>
      <c r="O26" s="103"/>
      <c r="P26" s="103">
        <v>0</v>
      </c>
      <c r="Q26" s="103">
        <v>45</v>
      </c>
      <c r="R26" s="103">
        <f t="shared" si="6"/>
        <v>45</v>
      </c>
      <c r="S26" s="103">
        <v>0</v>
      </c>
      <c r="T26" s="103">
        <f t="shared" si="3"/>
        <v>45</v>
      </c>
      <c r="U26" s="103">
        <v>0</v>
      </c>
      <c r="V26" s="103">
        <f t="shared" si="4"/>
        <v>45</v>
      </c>
      <c r="W26" s="54"/>
    </row>
    <row r="27" spans="1:23" ht="12.75" customHeight="1">
      <c r="A27" s="329"/>
      <c r="B27" s="88" t="s">
        <v>93</v>
      </c>
      <c r="C27" s="89" t="s">
        <v>111</v>
      </c>
      <c r="D27" s="90" t="s">
        <v>95</v>
      </c>
      <c r="E27" s="91" t="s">
        <v>88</v>
      </c>
      <c r="F27" s="92" t="s">
        <v>88</v>
      </c>
      <c r="G27" s="93" t="s">
        <v>112</v>
      </c>
      <c r="H27" s="94">
        <f>H28</f>
        <v>300</v>
      </c>
      <c r="I27" s="94">
        <f>I28</f>
        <v>200</v>
      </c>
      <c r="J27" s="94">
        <f t="shared" si="5"/>
        <v>500</v>
      </c>
      <c r="K27" s="95">
        <v>0</v>
      </c>
      <c r="L27" s="95">
        <f t="shared" si="0"/>
        <v>500</v>
      </c>
      <c r="M27" s="95">
        <v>0</v>
      </c>
      <c r="N27" s="95">
        <f t="shared" si="1"/>
        <v>500</v>
      </c>
      <c r="O27" s="95">
        <v>0</v>
      </c>
      <c r="P27" s="95">
        <f t="shared" si="2"/>
        <v>500</v>
      </c>
      <c r="Q27" s="95">
        <v>0</v>
      </c>
      <c r="R27" s="95">
        <f t="shared" si="6"/>
        <v>500</v>
      </c>
      <c r="S27" s="95">
        <v>0</v>
      </c>
      <c r="T27" s="95">
        <f t="shared" si="3"/>
        <v>500</v>
      </c>
      <c r="U27" s="95">
        <v>0</v>
      </c>
      <c r="V27" s="95">
        <f t="shared" si="4"/>
        <v>500</v>
      </c>
      <c r="W27" s="54"/>
    </row>
    <row r="28" spans="1:23" ht="12.75" customHeight="1">
      <c r="A28" s="329"/>
      <c r="B28" s="127"/>
      <c r="C28" s="128"/>
      <c r="D28" s="129"/>
      <c r="E28" s="130">
        <v>3269</v>
      </c>
      <c r="F28" s="100">
        <v>5169</v>
      </c>
      <c r="G28" s="106" t="s">
        <v>99</v>
      </c>
      <c r="H28" s="102">
        <v>300</v>
      </c>
      <c r="I28" s="102">
        <v>200</v>
      </c>
      <c r="J28" s="102">
        <f t="shared" si="5"/>
        <v>500</v>
      </c>
      <c r="K28" s="103">
        <v>0</v>
      </c>
      <c r="L28" s="103">
        <f t="shared" si="0"/>
        <v>500</v>
      </c>
      <c r="M28" s="103">
        <v>0</v>
      </c>
      <c r="N28" s="103">
        <f t="shared" si="1"/>
        <v>500</v>
      </c>
      <c r="O28" s="103">
        <v>0</v>
      </c>
      <c r="P28" s="103">
        <f t="shared" si="2"/>
        <v>500</v>
      </c>
      <c r="Q28" s="103">
        <v>0</v>
      </c>
      <c r="R28" s="103">
        <f t="shared" si="6"/>
        <v>500</v>
      </c>
      <c r="S28" s="103">
        <v>0</v>
      </c>
      <c r="T28" s="103">
        <f t="shared" si="3"/>
        <v>500</v>
      </c>
      <c r="U28" s="103">
        <v>0</v>
      </c>
      <c r="V28" s="103">
        <f t="shared" si="4"/>
        <v>500</v>
      </c>
      <c r="W28" s="54"/>
    </row>
    <row r="29" spans="1:23" s="105" customFormat="1" ht="12.75" customHeight="1">
      <c r="A29" s="329"/>
      <c r="B29" s="107" t="s">
        <v>93</v>
      </c>
      <c r="C29" s="108" t="s">
        <v>113</v>
      </c>
      <c r="D29" s="109" t="s">
        <v>95</v>
      </c>
      <c r="E29" s="110" t="s">
        <v>88</v>
      </c>
      <c r="F29" s="111" t="s">
        <v>88</v>
      </c>
      <c r="G29" s="112" t="s">
        <v>114</v>
      </c>
      <c r="H29" s="94">
        <f>H30</f>
        <v>50</v>
      </c>
      <c r="I29" s="94">
        <f>I30</f>
        <v>0</v>
      </c>
      <c r="J29" s="94">
        <f t="shared" si="5"/>
        <v>50</v>
      </c>
      <c r="K29" s="95">
        <v>0</v>
      </c>
      <c r="L29" s="95">
        <f t="shared" si="0"/>
        <v>50</v>
      </c>
      <c r="M29" s="95">
        <v>0</v>
      </c>
      <c r="N29" s="95">
        <f t="shared" si="1"/>
        <v>50</v>
      </c>
      <c r="O29" s="95">
        <v>0</v>
      </c>
      <c r="P29" s="95">
        <f t="shared" si="2"/>
        <v>50</v>
      </c>
      <c r="Q29" s="95">
        <v>0</v>
      </c>
      <c r="R29" s="95">
        <f t="shared" si="6"/>
        <v>50</v>
      </c>
      <c r="S29" s="95">
        <v>0</v>
      </c>
      <c r="T29" s="95">
        <f t="shared" si="3"/>
        <v>50</v>
      </c>
      <c r="U29" s="95">
        <v>0</v>
      </c>
      <c r="V29" s="95">
        <f t="shared" si="4"/>
        <v>50</v>
      </c>
      <c r="W29" s="104"/>
    </row>
    <row r="30" spans="1:23" ht="12.75" customHeight="1" thickBot="1">
      <c r="A30" s="329"/>
      <c r="B30" s="131"/>
      <c r="C30" s="132"/>
      <c r="D30" s="133"/>
      <c r="E30" s="134">
        <v>3269</v>
      </c>
      <c r="F30" s="135">
        <v>5139</v>
      </c>
      <c r="G30" s="136" t="s">
        <v>97</v>
      </c>
      <c r="H30" s="137">
        <v>50</v>
      </c>
      <c r="I30" s="137">
        <v>0</v>
      </c>
      <c r="J30" s="137">
        <f t="shared" si="5"/>
        <v>50</v>
      </c>
      <c r="K30" s="138">
        <v>0</v>
      </c>
      <c r="L30" s="138">
        <f t="shared" si="0"/>
        <v>50</v>
      </c>
      <c r="M30" s="139">
        <v>0</v>
      </c>
      <c r="N30" s="139">
        <f t="shared" si="1"/>
        <v>50</v>
      </c>
      <c r="O30" s="138">
        <v>0</v>
      </c>
      <c r="P30" s="138">
        <f t="shared" si="2"/>
        <v>50</v>
      </c>
      <c r="Q30" s="139">
        <v>0</v>
      </c>
      <c r="R30" s="139">
        <f t="shared" si="6"/>
        <v>50</v>
      </c>
      <c r="S30" s="139">
        <v>0</v>
      </c>
      <c r="T30" s="139">
        <f t="shared" si="3"/>
        <v>50</v>
      </c>
      <c r="U30" s="139">
        <v>0</v>
      </c>
      <c r="V30" s="139">
        <f t="shared" si="4"/>
        <v>50</v>
      </c>
      <c r="W30" s="54"/>
    </row>
    <row r="31" spans="1:23" s="146" customFormat="1" ht="15" customHeight="1" thickBot="1">
      <c r="A31" s="330"/>
      <c r="B31" s="140" t="s">
        <v>91</v>
      </c>
      <c r="C31" s="339" t="s">
        <v>88</v>
      </c>
      <c r="D31" s="340"/>
      <c r="E31" s="141" t="s">
        <v>88</v>
      </c>
      <c r="F31" s="142" t="s">
        <v>88</v>
      </c>
      <c r="G31" s="143" t="s">
        <v>115</v>
      </c>
      <c r="H31" s="144">
        <f>H32+H36+H42+H46+H62+H66+H86+H88+H97</f>
        <v>18300</v>
      </c>
      <c r="I31" s="144">
        <f>+I32+I36+I42+I46+I54+I56+I58+I60+I62+I66+I68+I70+I72+I74+I76+I78+I80+I82+I84+I86+I88+I90+I97</f>
        <v>1000</v>
      </c>
      <c r="J31" s="144">
        <f t="shared" si="5"/>
        <v>19300</v>
      </c>
      <c r="K31" s="145">
        <f>+K36+K40</f>
        <v>0</v>
      </c>
      <c r="L31" s="145">
        <f t="shared" si="0"/>
        <v>19300</v>
      </c>
      <c r="M31" s="145">
        <f>+M66</f>
        <v>349.8</v>
      </c>
      <c r="N31" s="145">
        <f t="shared" si="1"/>
        <v>19649.8</v>
      </c>
      <c r="O31" s="145">
        <v>0</v>
      </c>
      <c r="P31" s="145">
        <f t="shared" si="2"/>
        <v>19649.8</v>
      </c>
      <c r="Q31" s="145">
        <f>+Q36+Q46+Q62+Q95</f>
        <v>630</v>
      </c>
      <c r="R31" s="145">
        <f t="shared" si="6"/>
        <v>20279.8</v>
      </c>
      <c r="S31" s="145">
        <f>+S46+S52</f>
        <v>0</v>
      </c>
      <c r="T31" s="145">
        <f t="shared" si="3"/>
        <v>20279.8</v>
      </c>
      <c r="U31" s="145">
        <f>+U46+U50</f>
        <v>0</v>
      </c>
      <c r="V31" s="145">
        <f t="shared" si="4"/>
        <v>20279.8</v>
      </c>
      <c r="W31" s="54" t="s">
        <v>90</v>
      </c>
    </row>
    <row r="32" spans="1:23" ht="12.75" customHeight="1">
      <c r="A32" s="330"/>
      <c r="B32" s="88" t="s">
        <v>93</v>
      </c>
      <c r="C32" s="89" t="s">
        <v>116</v>
      </c>
      <c r="D32" s="90" t="s">
        <v>95</v>
      </c>
      <c r="E32" s="91" t="s">
        <v>88</v>
      </c>
      <c r="F32" s="92" t="s">
        <v>88</v>
      </c>
      <c r="G32" s="93" t="s">
        <v>117</v>
      </c>
      <c r="H32" s="147">
        <f>H33+H34+H35</f>
        <v>100</v>
      </c>
      <c r="I32" s="147">
        <f>I33+I34+I35</f>
        <v>0</v>
      </c>
      <c r="J32" s="147">
        <f t="shared" si="5"/>
        <v>100</v>
      </c>
      <c r="K32" s="148">
        <v>0</v>
      </c>
      <c r="L32" s="148">
        <f t="shared" si="0"/>
        <v>100</v>
      </c>
      <c r="M32" s="148">
        <v>0</v>
      </c>
      <c r="N32" s="148">
        <f t="shared" si="1"/>
        <v>100</v>
      </c>
      <c r="O32" s="148">
        <v>0</v>
      </c>
      <c r="P32" s="148">
        <f t="shared" si="2"/>
        <v>100</v>
      </c>
      <c r="Q32" s="148">
        <v>0</v>
      </c>
      <c r="R32" s="148">
        <f t="shared" si="6"/>
        <v>100</v>
      </c>
      <c r="S32" s="148">
        <v>0</v>
      </c>
      <c r="T32" s="148">
        <f t="shared" si="3"/>
        <v>100</v>
      </c>
      <c r="U32" s="148">
        <v>0</v>
      </c>
      <c r="V32" s="148">
        <f t="shared" si="4"/>
        <v>100</v>
      </c>
      <c r="W32" s="54"/>
    </row>
    <row r="33" spans="1:23" ht="12.75" customHeight="1">
      <c r="A33" s="330"/>
      <c r="B33" s="149"/>
      <c r="C33" s="150"/>
      <c r="D33" s="151"/>
      <c r="E33" s="152">
        <v>3299</v>
      </c>
      <c r="F33" s="153">
        <v>5139</v>
      </c>
      <c r="G33" s="101" t="s">
        <v>97</v>
      </c>
      <c r="H33" s="102">
        <v>20</v>
      </c>
      <c r="I33" s="102">
        <v>0</v>
      </c>
      <c r="J33" s="102">
        <f t="shared" si="5"/>
        <v>20</v>
      </c>
      <c r="K33" s="103">
        <v>0</v>
      </c>
      <c r="L33" s="103">
        <f t="shared" si="0"/>
        <v>20</v>
      </c>
      <c r="M33" s="103">
        <v>0</v>
      </c>
      <c r="N33" s="103">
        <f t="shared" si="1"/>
        <v>20</v>
      </c>
      <c r="O33" s="103">
        <v>0</v>
      </c>
      <c r="P33" s="103">
        <f t="shared" si="2"/>
        <v>20</v>
      </c>
      <c r="Q33" s="103">
        <v>0</v>
      </c>
      <c r="R33" s="103">
        <f t="shared" si="6"/>
        <v>20</v>
      </c>
      <c r="S33" s="103">
        <v>0</v>
      </c>
      <c r="T33" s="103">
        <f t="shared" si="3"/>
        <v>20</v>
      </c>
      <c r="U33" s="103">
        <v>0</v>
      </c>
      <c r="V33" s="103">
        <f t="shared" si="4"/>
        <v>20</v>
      </c>
      <c r="W33" s="54"/>
    </row>
    <row r="34" spans="1:23" ht="12.75" customHeight="1">
      <c r="A34" s="330"/>
      <c r="B34" s="149"/>
      <c r="C34" s="150"/>
      <c r="D34" s="151"/>
      <c r="E34" s="152">
        <v>3299</v>
      </c>
      <c r="F34" s="153">
        <v>5169</v>
      </c>
      <c r="G34" s="106" t="s">
        <v>99</v>
      </c>
      <c r="H34" s="102">
        <v>10</v>
      </c>
      <c r="I34" s="102">
        <v>0</v>
      </c>
      <c r="J34" s="102">
        <f t="shared" si="5"/>
        <v>10</v>
      </c>
      <c r="K34" s="103">
        <v>0</v>
      </c>
      <c r="L34" s="103">
        <f t="shared" si="0"/>
        <v>10</v>
      </c>
      <c r="M34" s="103">
        <v>0</v>
      </c>
      <c r="N34" s="103">
        <f t="shared" si="1"/>
        <v>10</v>
      </c>
      <c r="O34" s="103">
        <v>0</v>
      </c>
      <c r="P34" s="103">
        <f t="shared" si="2"/>
        <v>10</v>
      </c>
      <c r="Q34" s="103">
        <v>0</v>
      </c>
      <c r="R34" s="103">
        <f t="shared" si="6"/>
        <v>10</v>
      </c>
      <c r="S34" s="103">
        <v>0</v>
      </c>
      <c r="T34" s="103">
        <f t="shared" si="3"/>
        <v>10</v>
      </c>
      <c r="U34" s="103">
        <v>0</v>
      </c>
      <c r="V34" s="103">
        <f t="shared" si="4"/>
        <v>10</v>
      </c>
      <c r="W34" s="54"/>
    </row>
    <row r="35" spans="1:23" ht="12.75" customHeight="1">
      <c r="A35" s="330"/>
      <c r="B35" s="149"/>
      <c r="C35" s="150"/>
      <c r="D35" s="151"/>
      <c r="E35" s="152">
        <v>3299</v>
      </c>
      <c r="F35" s="153">
        <v>5229</v>
      </c>
      <c r="G35" s="101" t="s">
        <v>118</v>
      </c>
      <c r="H35" s="102">
        <v>70</v>
      </c>
      <c r="I35" s="102">
        <v>0</v>
      </c>
      <c r="J35" s="102">
        <f t="shared" si="5"/>
        <v>70</v>
      </c>
      <c r="K35" s="103">
        <v>0</v>
      </c>
      <c r="L35" s="103">
        <f t="shared" si="0"/>
        <v>70</v>
      </c>
      <c r="M35" s="103">
        <v>0</v>
      </c>
      <c r="N35" s="103">
        <f t="shared" si="1"/>
        <v>70</v>
      </c>
      <c r="O35" s="103">
        <v>0</v>
      </c>
      <c r="P35" s="103">
        <f t="shared" si="2"/>
        <v>70</v>
      </c>
      <c r="Q35" s="103">
        <v>0</v>
      </c>
      <c r="R35" s="103">
        <f t="shared" si="6"/>
        <v>70</v>
      </c>
      <c r="S35" s="103">
        <v>0</v>
      </c>
      <c r="T35" s="103">
        <f t="shared" si="3"/>
        <v>70</v>
      </c>
      <c r="U35" s="103">
        <v>0</v>
      </c>
      <c r="V35" s="103">
        <f t="shared" si="4"/>
        <v>70</v>
      </c>
      <c r="W35" s="54"/>
    </row>
    <row r="36" spans="1:23" ht="12.75" customHeight="1">
      <c r="A36" s="330"/>
      <c r="B36" s="107" t="s">
        <v>93</v>
      </c>
      <c r="C36" s="108" t="s">
        <v>119</v>
      </c>
      <c r="D36" s="109" t="s">
        <v>95</v>
      </c>
      <c r="E36" s="110" t="s">
        <v>88</v>
      </c>
      <c r="F36" s="111" t="s">
        <v>88</v>
      </c>
      <c r="G36" s="154" t="s">
        <v>120</v>
      </c>
      <c r="H36" s="94">
        <f>H37+H38+H39</f>
        <v>100</v>
      </c>
      <c r="I36" s="94">
        <f>I37+I38+I39</f>
        <v>0</v>
      </c>
      <c r="J36" s="94">
        <f t="shared" si="5"/>
        <v>100</v>
      </c>
      <c r="K36" s="95">
        <f>SUM(K37:K39)</f>
        <v>-10</v>
      </c>
      <c r="L36" s="95">
        <f t="shared" si="0"/>
        <v>90</v>
      </c>
      <c r="M36" s="95">
        <v>0</v>
      </c>
      <c r="N36" s="95">
        <f t="shared" si="1"/>
        <v>90</v>
      </c>
      <c r="O36" s="95">
        <v>0</v>
      </c>
      <c r="P36" s="95">
        <f t="shared" si="2"/>
        <v>90</v>
      </c>
      <c r="Q36" s="95">
        <f>SUM(Q37:Q39)</f>
        <v>50</v>
      </c>
      <c r="R36" s="95">
        <f t="shared" si="6"/>
        <v>140</v>
      </c>
      <c r="S36" s="95">
        <v>0</v>
      </c>
      <c r="T36" s="95">
        <f t="shared" si="3"/>
        <v>140</v>
      </c>
      <c r="U36" s="95">
        <v>0</v>
      </c>
      <c r="V36" s="95">
        <f t="shared" si="4"/>
        <v>140</v>
      </c>
      <c r="W36" s="54"/>
    </row>
    <row r="37" spans="1:23" ht="12.75" customHeight="1">
      <c r="A37" s="330"/>
      <c r="B37" s="149"/>
      <c r="C37" s="150"/>
      <c r="D37" s="151"/>
      <c r="E37" s="152">
        <v>3299</v>
      </c>
      <c r="F37" s="153">
        <v>5139</v>
      </c>
      <c r="G37" s="106" t="s">
        <v>97</v>
      </c>
      <c r="H37" s="102">
        <v>10</v>
      </c>
      <c r="I37" s="102">
        <v>0</v>
      </c>
      <c r="J37" s="102">
        <f t="shared" si="5"/>
        <v>10</v>
      </c>
      <c r="K37" s="103">
        <v>0</v>
      </c>
      <c r="L37" s="103">
        <f t="shared" si="0"/>
        <v>10</v>
      </c>
      <c r="M37" s="103">
        <v>0</v>
      </c>
      <c r="N37" s="103">
        <f t="shared" si="1"/>
        <v>10</v>
      </c>
      <c r="O37" s="103">
        <v>0</v>
      </c>
      <c r="P37" s="103">
        <f t="shared" si="2"/>
        <v>10</v>
      </c>
      <c r="Q37" s="103">
        <v>0</v>
      </c>
      <c r="R37" s="103">
        <f t="shared" si="6"/>
        <v>10</v>
      </c>
      <c r="S37" s="103">
        <v>0</v>
      </c>
      <c r="T37" s="103">
        <f t="shared" si="3"/>
        <v>10</v>
      </c>
      <c r="U37" s="103">
        <v>0</v>
      </c>
      <c r="V37" s="103">
        <f t="shared" si="4"/>
        <v>10</v>
      </c>
      <c r="W37" s="54"/>
    </row>
    <row r="38" spans="1:23" ht="12.75" customHeight="1">
      <c r="A38" s="330"/>
      <c r="B38" s="149"/>
      <c r="C38" s="150"/>
      <c r="D38" s="151"/>
      <c r="E38" s="152">
        <v>3299</v>
      </c>
      <c r="F38" s="100">
        <v>5169</v>
      </c>
      <c r="G38" s="106" t="s">
        <v>99</v>
      </c>
      <c r="H38" s="102">
        <v>10</v>
      </c>
      <c r="I38" s="102">
        <v>0</v>
      </c>
      <c r="J38" s="102">
        <f t="shared" si="5"/>
        <v>10</v>
      </c>
      <c r="K38" s="103">
        <v>0</v>
      </c>
      <c r="L38" s="103">
        <f t="shared" si="0"/>
        <v>10</v>
      </c>
      <c r="M38" s="103">
        <v>0</v>
      </c>
      <c r="N38" s="103">
        <f t="shared" si="1"/>
        <v>10</v>
      </c>
      <c r="O38" s="103">
        <v>0</v>
      </c>
      <c r="P38" s="103">
        <f t="shared" si="2"/>
        <v>10</v>
      </c>
      <c r="Q38" s="103">
        <v>50</v>
      </c>
      <c r="R38" s="103">
        <f t="shared" si="6"/>
        <v>60</v>
      </c>
      <c r="S38" s="103">
        <v>0</v>
      </c>
      <c r="T38" s="103">
        <f t="shared" si="3"/>
        <v>60</v>
      </c>
      <c r="U38" s="103">
        <v>0</v>
      </c>
      <c r="V38" s="103">
        <f t="shared" si="4"/>
        <v>60</v>
      </c>
      <c r="W38" s="54"/>
    </row>
    <row r="39" spans="1:23" ht="12.75" customHeight="1">
      <c r="A39" s="330"/>
      <c r="B39" s="149"/>
      <c r="C39" s="150"/>
      <c r="D39" s="151"/>
      <c r="E39" s="152">
        <v>3299</v>
      </c>
      <c r="F39" s="100">
        <v>5331</v>
      </c>
      <c r="G39" s="106" t="s">
        <v>121</v>
      </c>
      <c r="H39" s="102">
        <v>80</v>
      </c>
      <c r="I39" s="102">
        <v>0</v>
      </c>
      <c r="J39" s="102">
        <f t="shared" si="5"/>
        <v>80</v>
      </c>
      <c r="K39" s="103">
        <v>-10</v>
      </c>
      <c r="L39" s="103">
        <f t="shared" si="0"/>
        <v>70</v>
      </c>
      <c r="M39" s="103">
        <v>0</v>
      </c>
      <c r="N39" s="103">
        <f t="shared" si="1"/>
        <v>70</v>
      </c>
      <c r="O39" s="103">
        <v>0</v>
      </c>
      <c r="P39" s="103">
        <f t="shared" si="2"/>
        <v>70</v>
      </c>
      <c r="Q39" s="103">
        <v>0</v>
      </c>
      <c r="R39" s="103">
        <f t="shared" si="6"/>
        <v>70</v>
      </c>
      <c r="S39" s="103">
        <v>0</v>
      </c>
      <c r="T39" s="103">
        <f t="shared" si="3"/>
        <v>70</v>
      </c>
      <c r="U39" s="103">
        <v>0</v>
      </c>
      <c r="V39" s="103">
        <f t="shared" si="4"/>
        <v>70</v>
      </c>
      <c r="W39" s="54"/>
    </row>
    <row r="40" spans="1:23" ht="24.75" customHeight="1">
      <c r="A40" s="330"/>
      <c r="B40" s="107" t="s">
        <v>91</v>
      </c>
      <c r="C40" s="108" t="s">
        <v>122</v>
      </c>
      <c r="D40" s="109" t="s">
        <v>123</v>
      </c>
      <c r="E40" s="110" t="s">
        <v>88</v>
      </c>
      <c r="F40" s="111" t="s">
        <v>88</v>
      </c>
      <c r="G40" s="154" t="s">
        <v>124</v>
      </c>
      <c r="H40" s="94">
        <v>0</v>
      </c>
      <c r="I40" s="94">
        <v>0</v>
      </c>
      <c r="J40" s="94">
        <v>0</v>
      </c>
      <c r="K40" s="95">
        <f>+K41</f>
        <v>10</v>
      </c>
      <c r="L40" s="95">
        <f t="shared" si="0"/>
        <v>10</v>
      </c>
      <c r="M40" s="95">
        <v>0</v>
      </c>
      <c r="N40" s="95">
        <f t="shared" si="1"/>
        <v>10</v>
      </c>
      <c r="O40" s="95">
        <v>0</v>
      </c>
      <c r="P40" s="95">
        <f t="shared" si="2"/>
        <v>10</v>
      </c>
      <c r="Q40" s="95">
        <v>0</v>
      </c>
      <c r="R40" s="95">
        <f t="shared" si="6"/>
        <v>10</v>
      </c>
      <c r="S40" s="95">
        <v>0</v>
      </c>
      <c r="T40" s="95">
        <f t="shared" si="3"/>
        <v>10</v>
      </c>
      <c r="U40" s="95">
        <v>0</v>
      </c>
      <c r="V40" s="95">
        <f t="shared" si="4"/>
        <v>10</v>
      </c>
      <c r="W40" s="54"/>
    </row>
    <row r="41" spans="1:23" ht="12.75" customHeight="1">
      <c r="A41" s="330"/>
      <c r="B41" s="149"/>
      <c r="C41" s="150"/>
      <c r="D41" s="151"/>
      <c r="E41" s="152">
        <v>3299</v>
      </c>
      <c r="F41" s="100">
        <v>5331</v>
      </c>
      <c r="G41" s="106" t="s">
        <v>121</v>
      </c>
      <c r="H41" s="102">
        <v>0</v>
      </c>
      <c r="I41" s="102">
        <v>0</v>
      </c>
      <c r="J41" s="102">
        <v>0</v>
      </c>
      <c r="K41" s="103">
        <v>10</v>
      </c>
      <c r="L41" s="103">
        <f t="shared" si="0"/>
        <v>10</v>
      </c>
      <c r="M41" s="103">
        <v>0</v>
      </c>
      <c r="N41" s="103">
        <f t="shared" si="1"/>
        <v>10</v>
      </c>
      <c r="O41" s="103">
        <v>0</v>
      </c>
      <c r="P41" s="103">
        <f t="shared" si="2"/>
        <v>10</v>
      </c>
      <c r="Q41" s="103">
        <v>0</v>
      </c>
      <c r="R41" s="103">
        <f t="shared" si="6"/>
        <v>10</v>
      </c>
      <c r="S41" s="103">
        <v>0</v>
      </c>
      <c r="T41" s="103">
        <f t="shared" si="3"/>
        <v>10</v>
      </c>
      <c r="U41" s="103">
        <v>0</v>
      </c>
      <c r="V41" s="103">
        <f t="shared" si="4"/>
        <v>10</v>
      </c>
      <c r="W41" s="54"/>
    </row>
    <row r="42" spans="1:23" ht="12.75" customHeight="1">
      <c r="A42" s="330"/>
      <c r="B42" s="107" t="s">
        <v>93</v>
      </c>
      <c r="C42" s="108" t="s">
        <v>125</v>
      </c>
      <c r="D42" s="109" t="s">
        <v>95</v>
      </c>
      <c r="E42" s="110" t="s">
        <v>88</v>
      </c>
      <c r="F42" s="111" t="s">
        <v>88</v>
      </c>
      <c r="G42" s="154" t="s">
        <v>126</v>
      </c>
      <c r="H42" s="94">
        <f>H43+H44+H45</f>
        <v>800</v>
      </c>
      <c r="I42" s="94">
        <f>I43+I44+I45</f>
        <v>0</v>
      </c>
      <c r="J42" s="94">
        <f t="shared" si="5"/>
        <v>800</v>
      </c>
      <c r="K42" s="95">
        <v>0</v>
      </c>
      <c r="L42" s="95">
        <f t="shared" si="0"/>
        <v>800</v>
      </c>
      <c r="M42" s="95">
        <v>0</v>
      </c>
      <c r="N42" s="95">
        <f t="shared" si="1"/>
        <v>800</v>
      </c>
      <c r="O42" s="95">
        <v>0</v>
      </c>
      <c r="P42" s="95">
        <f t="shared" si="2"/>
        <v>800</v>
      </c>
      <c r="Q42" s="95">
        <v>0</v>
      </c>
      <c r="R42" s="95">
        <f t="shared" si="6"/>
        <v>800</v>
      </c>
      <c r="S42" s="95">
        <v>0</v>
      </c>
      <c r="T42" s="95">
        <f t="shared" si="3"/>
        <v>800</v>
      </c>
      <c r="U42" s="95">
        <v>0</v>
      </c>
      <c r="V42" s="95">
        <f t="shared" si="4"/>
        <v>800</v>
      </c>
      <c r="W42" s="54"/>
    </row>
    <row r="43" spans="1:23" ht="12.75" customHeight="1">
      <c r="A43" s="330"/>
      <c r="B43" s="149"/>
      <c r="C43" s="150"/>
      <c r="D43" s="151"/>
      <c r="E43" s="152">
        <v>3299</v>
      </c>
      <c r="F43" s="100">
        <v>5169</v>
      </c>
      <c r="G43" s="106" t="s">
        <v>99</v>
      </c>
      <c r="H43" s="113">
        <v>600</v>
      </c>
      <c r="I43" s="113">
        <v>0</v>
      </c>
      <c r="J43" s="113">
        <f t="shared" si="5"/>
        <v>600</v>
      </c>
      <c r="K43" s="103">
        <v>0</v>
      </c>
      <c r="L43" s="103">
        <f t="shared" si="0"/>
        <v>600</v>
      </c>
      <c r="M43" s="103">
        <v>0</v>
      </c>
      <c r="N43" s="103">
        <f t="shared" si="1"/>
        <v>600</v>
      </c>
      <c r="O43" s="103">
        <v>0</v>
      </c>
      <c r="P43" s="103">
        <f t="shared" si="2"/>
        <v>600</v>
      </c>
      <c r="Q43" s="103">
        <v>0</v>
      </c>
      <c r="R43" s="103">
        <f t="shared" si="6"/>
        <v>600</v>
      </c>
      <c r="S43" s="103">
        <v>0</v>
      </c>
      <c r="T43" s="103">
        <f t="shared" si="3"/>
        <v>600</v>
      </c>
      <c r="U43" s="103">
        <v>0</v>
      </c>
      <c r="V43" s="103">
        <f t="shared" si="4"/>
        <v>600</v>
      </c>
      <c r="W43" s="54"/>
    </row>
    <row r="44" spans="1:23" ht="12.75" customHeight="1">
      <c r="A44" s="330"/>
      <c r="B44" s="149"/>
      <c r="C44" s="150"/>
      <c r="D44" s="151"/>
      <c r="E44" s="152">
        <v>3299</v>
      </c>
      <c r="F44" s="100">
        <v>5321</v>
      </c>
      <c r="G44" s="106" t="s">
        <v>127</v>
      </c>
      <c r="H44" s="113">
        <v>100</v>
      </c>
      <c r="I44" s="113">
        <v>0</v>
      </c>
      <c r="J44" s="113">
        <f t="shared" si="5"/>
        <v>100</v>
      </c>
      <c r="K44" s="103">
        <v>0</v>
      </c>
      <c r="L44" s="103">
        <f t="shared" si="0"/>
        <v>100</v>
      </c>
      <c r="M44" s="103">
        <v>0</v>
      </c>
      <c r="N44" s="103">
        <f t="shared" si="1"/>
        <v>100</v>
      </c>
      <c r="O44" s="103">
        <v>0</v>
      </c>
      <c r="P44" s="103">
        <f t="shared" si="2"/>
        <v>100</v>
      </c>
      <c r="Q44" s="103">
        <v>0</v>
      </c>
      <c r="R44" s="103">
        <f t="shared" si="6"/>
        <v>100</v>
      </c>
      <c r="S44" s="103">
        <v>0</v>
      </c>
      <c r="T44" s="103">
        <f t="shared" si="3"/>
        <v>100</v>
      </c>
      <c r="U44" s="103">
        <v>0</v>
      </c>
      <c r="V44" s="103">
        <f t="shared" si="4"/>
        <v>100</v>
      </c>
      <c r="W44" s="54"/>
    </row>
    <row r="45" spans="1:23" ht="12.75" customHeight="1">
      <c r="A45" s="330"/>
      <c r="B45" s="149"/>
      <c r="C45" s="150"/>
      <c r="D45" s="151"/>
      <c r="E45" s="152">
        <v>3299</v>
      </c>
      <c r="F45" s="100">
        <v>5331</v>
      </c>
      <c r="G45" s="106" t="s">
        <v>121</v>
      </c>
      <c r="H45" s="113">
        <v>100</v>
      </c>
      <c r="I45" s="113">
        <v>0</v>
      </c>
      <c r="J45" s="113">
        <f t="shared" si="5"/>
        <v>100</v>
      </c>
      <c r="K45" s="103">
        <v>0</v>
      </c>
      <c r="L45" s="103">
        <f t="shared" si="0"/>
        <v>100</v>
      </c>
      <c r="M45" s="103">
        <v>0</v>
      </c>
      <c r="N45" s="103">
        <f t="shared" si="1"/>
        <v>100</v>
      </c>
      <c r="O45" s="103">
        <v>0</v>
      </c>
      <c r="P45" s="103">
        <f t="shared" si="2"/>
        <v>100</v>
      </c>
      <c r="Q45" s="103">
        <v>0</v>
      </c>
      <c r="R45" s="103">
        <f t="shared" si="6"/>
        <v>100</v>
      </c>
      <c r="S45" s="103">
        <v>0</v>
      </c>
      <c r="T45" s="103">
        <f t="shared" si="3"/>
        <v>100</v>
      </c>
      <c r="U45" s="103">
        <v>0</v>
      </c>
      <c r="V45" s="103">
        <f t="shared" si="4"/>
        <v>100</v>
      </c>
      <c r="W45" s="54"/>
    </row>
    <row r="46" spans="1:23" s="105" customFormat="1" ht="12.75" customHeight="1">
      <c r="A46" s="330"/>
      <c r="B46" s="107" t="s">
        <v>93</v>
      </c>
      <c r="C46" s="108" t="s">
        <v>128</v>
      </c>
      <c r="D46" s="109" t="s">
        <v>95</v>
      </c>
      <c r="E46" s="110" t="s">
        <v>88</v>
      </c>
      <c r="F46" s="111" t="s">
        <v>88</v>
      </c>
      <c r="G46" s="154" t="s">
        <v>129</v>
      </c>
      <c r="H46" s="94">
        <f>SUM(H47:H49)</f>
        <v>100</v>
      </c>
      <c r="I46" s="94">
        <f>SUM(I47:I49)</f>
        <v>-60</v>
      </c>
      <c r="J46" s="94">
        <f t="shared" si="5"/>
        <v>40</v>
      </c>
      <c r="K46" s="95">
        <v>0</v>
      </c>
      <c r="L46" s="95">
        <f t="shared" si="0"/>
        <v>40</v>
      </c>
      <c r="M46" s="95">
        <v>0</v>
      </c>
      <c r="N46" s="95">
        <f t="shared" si="1"/>
        <v>40</v>
      </c>
      <c r="O46" s="95">
        <v>0</v>
      </c>
      <c r="P46" s="95">
        <f t="shared" si="2"/>
        <v>40</v>
      </c>
      <c r="Q46" s="95">
        <f>SUM(Q47:Q49)</f>
        <v>230</v>
      </c>
      <c r="R46" s="95">
        <f t="shared" si="6"/>
        <v>270</v>
      </c>
      <c r="S46" s="95">
        <f>SUM(S47:S49)</f>
        <v>-10</v>
      </c>
      <c r="T46" s="95">
        <f t="shared" si="3"/>
        <v>260</v>
      </c>
      <c r="U46" s="95">
        <f>SUM(U47:U49)</f>
        <v>-50</v>
      </c>
      <c r="V46" s="95">
        <f t="shared" si="4"/>
        <v>210</v>
      </c>
      <c r="W46" s="54" t="s">
        <v>90</v>
      </c>
    </row>
    <row r="47" spans="1:23" ht="12.75" customHeight="1">
      <c r="A47" s="330"/>
      <c r="B47" s="149"/>
      <c r="C47" s="150"/>
      <c r="D47" s="151"/>
      <c r="E47" s="152">
        <v>3299</v>
      </c>
      <c r="F47" s="153">
        <v>5169</v>
      </c>
      <c r="G47" s="101" t="s">
        <v>99</v>
      </c>
      <c r="H47" s="113">
        <v>40</v>
      </c>
      <c r="I47" s="113">
        <v>0</v>
      </c>
      <c r="J47" s="113">
        <f t="shared" si="5"/>
        <v>40</v>
      </c>
      <c r="K47" s="103">
        <v>0</v>
      </c>
      <c r="L47" s="103">
        <f t="shared" si="0"/>
        <v>40</v>
      </c>
      <c r="M47" s="103">
        <v>0</v>
      </c>
      <c r="N47" s="103">
        <f t="shared" si="1"/>
        <v>40</v>
      </c>
      <c r="O47" s="103">
        <v>0</v>
      </c>
      <c r="P47" s="103">
        <f t="shared" si="2"/>
        <v>40</v>
      </c>
      <c r="Q47" s="103">
        <v>230</v>
      </c>
      <c r="R47" s="103">
        <f t="shared" si="6"/>
        <v>270</v>
      </c>
      <c r="S47" s="103">
        <v>-10</v>
      </c>
      <c r="T47" s="103">
        <f t="shared" si="3"/>
        <v>260</v>
      </c>
      <c r="U47" s="103">
        <v>-50</v>
      </c>
      <c r="V47" s="103">
        <f t="shared" si="4"/>
        <v>210</v>
      </c>
      <c r="W47" s="54" t="s">
        <v>90</v>
      </c>
    </row>
    <row r="48" spans="1:23" ht="12.75" customHeight="1">
      <c r="A48" s="330"/>
      <c r="B48" s="149"/>
      <c r="C48" s="150"/>
      <c r="D48" s="151"/>
      <c r="E48" s="152">
        <v>3299</v>
      </c>
      <c r="F48" s="153">
        <v>5321</v>
      </c>
      <c r="G48" s="101" t="s">
        <v>127</v>
      </c>
      <c r="H48" s="113">
        <v>30</v>
      </c>
      <c r="I48" s="113">
        <v>-30</v>
      </c>
      <c r="J48" s="113">
        <f t="shared" si="5"/>
        <v>0</v>
      </c>
      <c r="K48" s="103">
        <v>0</v>
      </c>
      <c r="L48" s="103">
        <f t="shared" si="0"/>
        <v>0</v>
      </c>
      <c r="M48" s="103">
        <v>0</v>
      </c>
      <c r="N48" s="103">
        <f t="shared" si="1"/>
        <v>0</v>
      </c>
      <c r="O48" s="103">
        <v>0</v>
      </c>
      <c r="P48" s="103">
        <f t="shared" si="2"/>
        <v>0</v>
      </c>
      <c r="Q48" s="103">
        <v>0</v>
      </c>
      <c r="R48" s="103">
        <f t="shared" si="6"/>
        <v>0</v>
      </c>
      <c r="S48" s="103">
        <v>0</v>
      </c>
      <c r="T48" s="103">
        <f t="shared" si="3"/>
        <v>0</v>
      </c>
      <c r="U48" s="103">
        <v>0</v>
      </c>
      <c r="V48" s="103">
        <f t="shared" si="4"/>
        <v>0</v>
      </c>
      <c r="W48" s="54"/>
    </row>
    <row r="49" spans="1:23" ht="12.75" customHeight="1">
      <c r="A49" s="330"/>
      <c r="B49" s="149"/>
      <c r="C49" s="150"/>
      <c r="D49" s="151"/>
      <c r="E49" s="152">
        <v>3299</v>
      </c>
      <c r="F49" s="153">
        <v>5331</v>
      </c>
      <c r="G49" s="101" t="s">
        <v>121</v>
      </c>
      <c r="H49" s="113">
        <v>30</v>
      </c>
      <c r="I49" s="113">
        <v>-30</v>
      </c>
      <c r="J49" s="113">
        <f t="shared" si="5"/>
        <v>0</v>
      </c>
      <c r="K49" s="103">
        <v>0</v>
      </c>
      <c r="L49" s="103">
        <f t="shared" si="0"/>
        <v>0</v>
      </c>
      <c r="M49" s="103">
        <v>0</v>
      </c>
      <c r="N49" s="103">
        <f t="shared" si="1"/>
        <v>0</v>
      </c>
      <c r="O49" s="103">
        <v>0</v>
      </c>
      <c r="P49" s="103">
        <f t="shared" si="2"/>
        <v>0</v>
      </c>
      <c r="Q49" s="103">
        <v>0</v>
      </c>
      <c r="R49" s="103">
        <f t="shared" si="6"/>
        <v>0</v>
      </c>
      <c r="S49" s="103">
        <v>0</v>
      </c>
      <c r="T49" s="103">
        <f t="shared" si="3"/>
        <v>0</v>
      </c>
      <c r="U49" s="103">
        <v>0</v>
      </c>
      <c r="V49" s="103">
        <f t="shared" si="4"/>
        <v>0</v>
      </c>
      <c r="W49" s="54"/>
    </row>
    <row r="50" spans="1:23" ht="12.75" customHeight="1">
      <c r="A50" s="330"/>
      <c r="B50" s="155" t="s">
        <v>87</v>
      </c>
      <c r="C50" s="156" t="s">
        <v>130</v>
      </c>
      <c r="D50" s="109" t="s">
        <v>131</v>
      </c>
      <c r="E50" s="110" t="s">
        <v>88</v>
      </c>
      <c r="F50" s="157" t="s">
        <v>88</v>
      </c>
      <c r="G50" s="158" t="s">
        <v>132</v>
      </c>
      <c r="H50" s="94">
        <v>0</v>
      </c>
      <c r="I50" s="94"/>
      <c r="J50" s="94"/>
      <c r="K50" s="95"/>
      <c r="L50" s="95"/>
      <c r="M50" s="95"/>
      <c r="N50" s="95"/>
      <c r="O50" s="95"/>
      <c r="P50" s="95"/>
      <c r="Q50" s="95"/>
      <c r="R50" s="95">
        <v>0</v>
      </c>
      <c r="S50" s="95">
        <v>0</v>
      </c>
      <c r="T50" s="95">
        <v>0</v>
      </c>
      <c r="U50" s="95">
        <f>+U51</f>
        <v>50</v>
      </c>
      <c r="V50" s="95">
        <f t="shared" si="4"/>
        <v>50</v>
      </c>
      <c r="W50" s="54" t="s">
        <v>90</v>
      </c>
    </row>
    <row r="51" spans="1:23" ht="12.75" customHeight="1">
      <c r="A51" s="330"/>
      <c r="B51" s="159"/>
      <c r="C51" s="160"/>
      <c r="D51" s="151"/>
      <c r="E51" s="152">
        <v>3299</v>
      </c>
      <c r="F51" s="161">
        <v>5321</v>
      </c>
      <c r="G51" s="101" t="s">
        <v>127</v>
      </c>
      <c r="H51" s="113">
        <v>0</v>
      </c>
      <c r="I51" s="113"/>
      <c r="J51" s="113"/>
      <c r="K51" s="103"/>
      <c r="L51" s="103"/>
      <c r="M51" s="103"/>
      <c r="N51" s="103"/>
      <c r="O51" s="103"/>
      <c r="P51" s="103"/>
      <c r="Q51" s="103"/>
      <c r="R51" s="103">
        <v>0</v>
      </c>
      <c r="S51" s="103">
        <v>0</v>
      </c>
      <c r="T51" s="103">
        <v>0</v>
      </c>
      <c r="U51" s="103">
        <v>50</v>
      </c>
      <c r="V51" s="103">
        <f t="shared" si="4"/>
        <v>50</v>
      </c>
      <c r="W51" s="54"/>
    </row>
    <row r="52" spans="1:23" ht="25.5" customHeight="1">
      <c r="A52" s="330"/>
      <c r="B52" s="155" t="s">
        <v>91</v>
      </c>
      <c r="C52" s="156" t="s">
        <v>133</v>
      </c>
      <c r="D52" s="109" t="s">
        <v>95</v>
      </c>
      <c r="E52" s="110" t="s">
        <v>88</v>
      </c>
      <c r="F52" s="157" t="s">
        <v>88</v>
      </c>
      <c r="G52" s="162" t="s">
        <v>134</v>
      </c>
      <c r="H52" s="94">
        <v>0</v>
      </c>
      <c r="I52" s="94"/>
      <c r="J52" s="94"/>
      <c r="K52" s="95"/>
      <c r="L52" s="95"/>
      <c r="M52" s="95"/>
      <c r="N52" s="95"/>
      <c r="O52" s="95"/>
      <c r="P52" s="95">
        <v>0</v>
      </c>
      <c r="Q52" s="95">
        <v>0</v>
      </c>
      <c r="R52" s="95">
        <v>0</v>
      </c>
      <c r="S52" s="95">
        <f>+S53</f>
        <v>10</v>
      </c>
      <c r="T52" s="95">
        <f t="shared" si="3"/>
        <v>10</v>
      </c>
      <c r="U52" s="95">
        <v>0</v>
      </c>
      <c r="V52" s="95">
        <f t="shared" si="4"/>
        <v>10</v>
      </c>
      <c r="W52" s="54"/>
    </row>
    <row r="53" spans="1:23" ht="12.75" customHeight="1">
      <c r="A53" s="330"/>
      <c r="B53" s="159"/>
      <c r="C53" s="160"/>
      <c r="D53" s="151"/>
      <c r="E53" s="152">
        <v>3299</v>
      </c>
      <c r="F53" s="100">
        <v>5229</v>
      </c>
      <c r="G53" s="106" t="s">
        <v>135</v>
      </c>
      <c r="H53" s="113">
        <v>0</v>
      </c>
      <c r="I53" s="113"/>
      <c r="J53" s="113"/>
      <c r="K53" s="103"/>
      <c r="L53" s="103"/>
      <c r="M53" s="103"/>
      <c r="N53" s="103"/>
      <c r="O53" s="103"/>
      <c r="P53" s="103">
        <v>0</v>
      </c>
      <c r="Q53" s="103">
        <v>0</v>
      </c>
      <c r="R53" s="103">
        <v>0</v>
      </c>
      <c r="S53" s="103">
        <v>10</v>
      </c>
      <c r="T53" s="103">
        <f t="shared" si="3"/>
        <v>10</v>
      </c>
      <c r="U53" s="103">
        <v>0</v>
      </c>
      <c r="V53" s="103">
        <f t="shared" si="4"/>
        <v>10</v>
      </c>
      <c r="W53" s="54"/>
    </row>
    <row r="54" spans="1:23" ht="23.25" customHeight="1">
      <c r="A54" s="330"/>
      <c r="B54" s="163" t="s">
        <v>91</v>
      </c>
      <c r="C54" s="164" t="s">
        <v>128</v>
      </c>
      <c r="D54" s="109" t="s">
        <v>136</v>
      </c>
      <c r="E54" s="165" t="s">
        <v>88</v>
      </c>
      <c r="F54" s="165" t="s">
        <v>88</v>
      </c>
      <c r="G54" s="166" t="s">
        <v>137</v>
      </c>
      <c r="H54" s="167">
        <v>0</v>
      </c>
      <c r="I54" s="168">
        <f>+I55</f>
        <v>10</v>
      </c>
      <c r="J54" s="167">
        <f t="shared" si="5"/>
        <v>10</v>
      </c>
      <c r="K54" s="95">
        <v>0</v>
      </c>
      <c r="L54" s="95">
        <f t="shared" si="0"/>
        <v>10</v>
      </c>
      <c r="M54" s="95">
        <v>0</v>
      </c>
      <c r="N54" s="95">
        <f t="shared" si="1"/>
        <v>10</v>
      </c>
      <c r="O54" s="95">
        <v>0</v>
      </c>
      <c r="P54" s="95">
        <f t="shared" si="2"/>
        <v>10</v>
      </c>
      <c r="Q54" s="95">
        <v>0</v>
      </c>
      <c r="R54" s="95">
        <f t="shared" si="6"/>
        <v>10</v>
      </c>
      <c r="S54" s="95">
        <v>0</v>
      </c>
      <c r="T54" s="95">
        <f t="shared" si="3"/>
        <v>10</v>
      </c>
      <c r="U54" s="95">
        <v>0</v>
      </c>
      <c r="V54" s="95">
        <f t="shared" si="4"/>
        <v>10</v>
      </c>
      <c r="W54" s="54"/>
    </row>
    <row r="55" spans="1:23" ht="12.75" customHeight="1">
      <c r="A55" s="330"/>
      <c r="B55" s="169"/>
      <c r="C55" s="170"/>
      <c r="D55" s="151"/>
      <c r="E55" s="171" t="s">
        <v>138</v>
      </c>
      <c r="F55" s="171" t="s">
        <v>139</v>
      </c>
      <c r="G55" s="172" t="s">
        <v>127</v>
      </c>
      <c r="H55" s="173">
        <v>0</v>
      </c>
      <c r="I55" s="174">
        <v>10</v>
      </c>
      <c r="J55" s="173">
        <f t="shared" si="5"/>
        <v>10</v>
      </c>
      <c r="K55" s="103">
        <v>0</v>
      </c>
      <c r="L55" s="103">
        <f t="shared" si="0"/>
        <v>10</v>
      </c>
      <c r="M55" s="103">
        <v>0</v>
      </c>
      <c r="N55" s="103">
        <f t="shared" si="1"/>
        <v>10</v>
      </c>
      <c r="O55" s="103">
        <v>0</v>
      </c>
      <c r="P55" s="103">
        <f t="shared" si="2"/>
        <v>10</v>
      </c>
      <c r="Q55" s="103">
        <v>0</v>
      </c>
      <c r="R55" s="103">
        <f t="shared" si="6"/>
        <v>10</v>
      </c>
      <c r="S55" s="103">
        <v>0</v>
      </c>
      <c r="T55" s="103">
        <f t="shared" si="3"/>
        <v>10</v>
      </c>
      <c r="U55" s="103">
        <v>0</v>
      </c>
      <c r="V55" s="103">
        <f t="shared" si="4"/>
        <v>10</v>
      </c>
      <c r="W55" s="54"/>
    </row>
    <row r="56" spans="1:23" ht="24.75" customHeight="1">
      <c r="A56" s="330"/>
      <c r="B56" s="163" t="s">
        <v>91</v>
      </c>
      <c r="C56" s="164" t="s">
        <v>128</v>
      </c>
      <c r="D56" s="109" t="s">
        <v>140</v>
      </c>
      <c r="E56" s="165" t="s">
        <v>88</v>
      </c>
      <c r="F56" s="165" t="s">
        <v>88</v>
      </c>
      <c r="G56" s="166" t="s">
        <v>141</v>
      </c>
      <c r="H56" s="167">
        <v>0</v>
      </c>
      <c r="I56" s="168">
        <f>+I57</f>
        <v>30</v>
      </c>
      <c r="J56" s="167">
        <f t="shared" si="5"/>
        <v>30</v>
      </c>
      <c r="K56" s="95">
        <v>0</v>
      </c>
      <c r="L56" s="95">
        <f t="shared" si="0"/>
        <v>30</v>
      </c>
      <c r="M56" s="95">
        <v>0</v>
      </c>
      <c r="N56" s="95">
        <f t="shared" si="1"/>
        <v>30</v>
      </c>
      <c r="O56" s="95">
        <v>0</v>
      </c>
      <c r="P56" s="95">
        <f t="shared" si="2"/>
        <v>30</v>
      </c>
      <c r="Q56" s="95">
        <v>0</v>
      </c>
      <c r="R56" s="95">
        <f t="shared" si="6"/>
        <v>30</v>
      </c>
      <c r="S56" s="95">
        <v>0</v>
      </c>
      <c r="T56" s="95">
        <f t="shared" si="3"/>
        <v>30</v>
      </c>
      <c r="U56" s="95">
        <v>0</v>
      </c>
      <c r="V56" s="95">
        <f t="shared" si="4"/>
        <v>30</v>
      </c>
      <c r="W56" s="54"/>
    </row>
    <row r="57" spans="1:23" ht="12.75" customHeight="1">
      <c r="A57" s="330"/>
      <c r="B57" s="169"/>
      <c r="C57" s="170"/>
      <c r="D57" s="151"/>
      <c r="E57" s="171" t="s">
        <v>138</v>
      </c>
      <c r="F57" s="171" t="s">
        <v>142</v>
      </c>
      <c r="G57" s="172" t="s">
        <v>143</v>
      </c>
      <c r="H57" s="173">
        <v>0</v>
      </c>
      <c r="I57" s="174">
        <v>30</v>
      </c>
      <c r="J57" s="173">
        <f t="shared" si="5"/>
        <v>30</v>
      </c>
      <c r="K57" s="103">
        <v>0</v>
      </c>
      <c r="L57" s="103">
        <f t="shared" si="0"/>
        <v>30</v>
      </c>
      <c r="M57" s="103">
        <v>0</v>
      </c>
      <c r="N57" s="103">
        <f t="shared" si="1"/>
        <v>30</v>
      </c>
      <c r="O57" s="103">
        <v>0</v>
      </c>
      <c r="P57" s="103">
        <f t="shared" si="2"/>
        <v>30</v>
      </c>
      <c r="Q57" s="103">
        <v>0</v>
      </c>
      <c r="R57" s="103">
        <f t="shared" si="6"/>
        <v>30</v>
      </c>
      <c r="S57" s="103">
        <v>0</v>
      </c>
      <c r="T57" s="103">
        <f t="shared" si="3"/>
        <v>30</v>
      </c>
      <c r="U57" s="103">
        <v>0</v>
      </c>
      <c r="V57" s="103">
        <f t="shared" si="4"/>
        <v>30</v>
      </c>
      <c r="W57" s="54"/>
    </row>
    <row r="58" spans="1:23" ht="26.25" customHeight="1">
      <c r="A58" s="330"/>
      <c r="B58" s="163" t="s">
        <v>91</v>
      </c>
      <c r="C58" s="164" t="s">
        <v>128</v>
      </c>
      <c r="D58" s="109" t="s">
        <v>144</v>
      </c>
      <c r="E58" s="165" t="s">
        <v>88</v>
      </c>
      <c r="F58" s="165" t="s">
        <v>88</v>
      </c>
      <c r="G58" s="166" t="s">
        <v>145</v>
      </c>
      <c r="H58" s="167">
        <v>0</v>
      </c>
      <c r="I58" s="168">
        <f>+I59</f>
        <v>10</v>
      </c>
      <c r="J58" s="167">
        <f t="shared" si="5"/>
        <v>10</v>
      </c>
      <c r="K58" s="95">
        <v>0</v>
      </c>
      <c r="L58" s="95">
        <f t="shared" si="0"/>
        <v>10</v>
      </c>
      <c r="M58" s="95">
        <v>0</v>
      </c>
      <c r="N58" s="95">
        <f t="shared" si="1"/>
        <v>10</v>
      </c>
      <c r="O58" s="95">
        <v>0</v>
      </c>
      <c r="P58" s="95">
        <f t="shared" si="2"/>
        <v>10</v>
      </c>
      <c r="Q58" s="95">
        <v>0</v>
      </c>
      <c r="R58" s="95">
        <f t="shared" si="6"/>
        <v>10</v>
      </c>
      <c r="S58" s="95">
        <v>0</v>
      </c>
      <c r="T58" s="95">
        <f t="shared" si="3"/>
        <v>10</v>
      </c>
      <c r="U58" s="95">
        <v>0</v>
      </c>
      <c r="V58" s="95">
        <f t="shared" si="4"/>
        <v>10</v>
      </c>
      <c r="W58" s="54"/>
    </row>
    <row r="59" spans="1:23" ht="12.75" customHeight="1">
      <c r="A59" s="330"/>
      <c r="B59" s="169"/>
      <c r="C59" s="170"/>
      <c r="D59" s="151"/>
      <c r="E59" s="171" t="s">
        <v>138</v>
      </c>
      <c r="F59" s="171" t="s">
        <v>139</v>
      </c>
      <c r="G59" s="172" t="s">
        <v>127</v>
      </c>
      <c r="H59" s="173">
        <v>0</v>
      </c>
      <c r="I59" s="174">
        <v>10</v>
      </c>
      <c r="J59" s="173">
        <f t="shared" si="5"/>
        <v>10</v>
      </c>
      <c r="K59" s="103">
        <v>0</v>
      </c>
      <c r="L59" s="103">
        <f t="shared" si="0"/>
        <v>10</v>
      </c>
      <c r="M59" s="103">
        <v>0</v>
      </c>
      <c r="N59" s="103">
        <f t="shared" si="1"/>
        <v>10</v>
      </c>
      <c r="O59" s="103">
        <v>0</v>
      </c>
      <c r="P59" s="103">
        <f t="shared" si="2"/>
        <v>10</v>
      </c>
      <c r="Q59" s="103">
        <v>0</v>
      </c>
      <c r="R59" s="103">
        <f t="shared" si="6"/>
        <v>10</v>
      </c>
      <c r="S59" s="103">
        <v>0</v>
      </c>
      <c r="T59" s="103">
        <f t="shared" si="3"/>
        <v>10</v>
      </c>
      <c r="U59" s="103">
        <v>0</v>
      </c>
      <c r="V59" s="103">
        <f t="shared" si="4"/>
        <v>10</v>
      </c>
      <c r="W59" s="54"/>
    </row>
    <row r="60" spans="1:23" ht="27" customHeight="1">
      <c r="A60" s="330"/>
      <c r="B60" s="163" t="s">
        <v>91</v>
      </c>
      <c r="C60" s="164" t="s">
        <v>128</v>
      </c>
      <c r="D60" s="109" t="s">
        <v>146</v>
      </c>
      <c r="E60" s="165" t="s">
        <v>88</v>
      </c>
      <c r="F60" s="165" t="s">
        <v>88</v>
      </c>
      <c r="G60" s="166" t="s">
        <v>147</v>
      </c>
      <c r="H60" s="167">
        <v>0</v>
      </c>
      <c r="I60" s="168">
        <f>+I61</f>
        <v>10</v>
      </c>
      <c r="J60" s="167">
        <f t="shared" si="5"/>
        <v>10</v>
      </c>
      <c r="K60" s="95">
        <v>0</v>
      </c>
      <c r="L60" s="95">
        <f t="shared" si="0"/>
        <v>10</v>
      </c>
      <c r="M60" s="95">
        <v>0</v>
      </c>
      <c r="N60" s="95">
        <f t="shared" si="1"/>
        <v>10</v>
      </c>
      <c r="O60" s="95">
        <v>0</v>
      </c>
      <c r="P60" s="95">
        <f t="shared" si="2"/>
        <v>10</v>
      </c>
      <c r="Q60" s="95">
        <v>0</v>
      </c>
      <c r="R60" s="95">
        <f t="shared" si="6"/>
        <v>10</v>
      </c>
      <c r="S60" s="95">
        <v>0</v>
      </c>
      <c r="T60" s="95">
        <f t="shared" si="3"/>
        <v>10</v>
      </c>
      <c r="U60" s="95">
        <v>0</v>
      </c>
      <c r="V60" s="95">
        <f t="shared" si="4"/>
        <v>10</v>
      </c>
      <c r="W60" s="54"/>
    </row>
    <row r="61" spans="1:23" ht="12.75" customHeight="1">
      <c r="A61" s="330"/>
      <c r="B61" s="169"/>
      <c r="C61" s="170"/>
      <c r="D61" s="151"/>
      <c r="E61" s="171" t="s">
        <v>148</v>
      </c>
      <c r="F61" s="171" t="s">
        <v>139</v>
      </c>
      <c r="G61" s="172" t="s">
        <v>127</v>
      </c>
      <c r="H61" s="173">
        <v>0</v>
      </c>
      <c r="I61" s="174">
        <v>10</v>
      </c>
      <c r="J61" s="173">
        <f t="shared" si="5"/>
        <v>10</v>
      </c>
      <c r="K61" s="103">
        <v>0</v>
      </c>
      <c r="L61" s="103">
        <f t="shared" si="0"/>
        <v>10</v>
      </c>
      <c r="M61" s="103">
        <v>0</v>
      </c>
      <c r="N61" s="103">
        <f t="shared" si="1"/>
        <v>10</v>
      </c>
      <c r="O61" s="103">
        <v>0</v>
      </c>
      <c r="P61" s="103">
        <f t="shared" si="2"/>
        <v>10</v>
      </c>
      <c r="Q61" s="103">
        <v>0</v>
      </c>
      <c r="R61" s="103">
        <f t="shared" si="6"/>
        <v>10</v>
      </c>
      <c r="S61" s="103">
        <v>0</v>
      </c>
      <c r="T61" s="103">
        <f t="shared" si="3"/>
        <v>10</v>
      </c>
      <c r="U61" s="103">
        <v>0</v>
      </c>
      <c r="V61" s="103">
        <f t="shared" si="4"/>
        <v>10</v>
      </c>
      <c r="W61" s="54"/>
    </row>
    <row r="62" spans="1:23" ht="12.75" customHeight="1">
      <c r="A62" s="330"/>
      <c r="B62" s="107" t="s">
        <v>93</v>
      </c>
      <c r="C62" s="108" t="s">
        <v>149</v>
      </c>
      <c r="D62" s="109" t="s">
        <v>95</v>
      </c>
      <c r="E62" s="110" t="s">
        <v>88</v>
      </c>
      <c r="F62" s="111" t="s">
        <v>88</v>
      </c>
      <c r="G62" s="154" t="s">
        <v>150</v>
      </c>
      <c r="H62" s="94">
        <f>SUM(H63:H65)</f>
        <v>100</v>
      </c>
      <c r="I62" s="94">
        <f>SUM(I63:I65)</f>
        <v>0</v>
      </c>
      <c r="J62" s="94">
        <f t="shared" si="5"/>
        <v>100</v>
      </c>
      <c r="K62" s="95">
        <v>0</v>
      </c>
      <c r="L62" s="95">
        <f t="shared" si="0"/>
        <v>100</v>
      </c>
      <c r="M62" s="95">
        <v>0</v>
      </c>
      <c r="N62" s="95">
        <f t="shared" si="1"/>
        <v>100</v>
      </c>
      <c r="O62" s="95">
        <v>0</v>
      </c>
      <c r="P62" s="95">
        <f t="shared" si="2"/>
        <v>100</v>
      </c>
      <c r="Q62" s="95">
        <f>SUM(Q63:Q65)</f>
        <v>150</v>
      </c>
      <c r="R62" s="95">
        <f t="shared" si="6"/>
        <v>250</v>
      </c>
      <c r="S62" s="95">
        <v>0</v>
      </c>
      <c r="T62" s="95">
        <f t="shared" si="3"/>
        <v>250</v>
      </c>
      <c r="U62" s="95">
        <v>0</v>
      </c>
      <c r="V62" s="95">
        <f t="shared" si="4"/>
        <v>250</v>
      </c>
      <c r="W62" s="54"/>
    </row>
    <row r="63" spans="1:23" ht="12.75" customHeight="1">
      <c r="A63" s="330"/>
      <c r="B63" s="149"/>
      <c r="C63" s="150"/>
      <c r="D63" s="151"/>
      <c r="E63" s="152">
        <v>3299</v>
      </c>
      <c r="F63" s="175">
        <v>5229</v>
      </c>
      <c r="G63" s="106" t="s">
        <v>151</v>
      </c>
      <c r="H63" s="113">
        <v>50</v>
      </c>
      <c r="I63" s="113">
        <v>0</v>
      </c>
      <c r="J63" s="113">
        <f t="shared" si="5"/>
        <v>50</v>
      </c>
      <c r="K63" s="103">
        <v>0</v>
      </c>
      <c r="L63" s="103">
        <f t="shared" si="0"/>
        <v>50</v>
      </c>
      <c r="M63" s="103">
        <v>0</v>
      </c>
      <c r="N63" s="103">
        <f t="shared" si="1"/>
        <v>50</v>
      </c>
      <c r="O63" s="103">
        <v>0</v>
      </c>
      <c r="P63" s="103">
        <f t="shared" si="2"/>
        <v>50</v>
      </c>
      <c r="Q63" s="103">
        <v>150</v>
      </c>
      <c r="R63" s="103">
        <f t="shared" si="6"/>
        <v>200</v>
      </c>
      <c r="S63" s="103">
        <v>0</v>
      </c>
      <c r="T63" s="103">
        <f t="shared" si="3"/>
        <v>200</v>
      </c>
      <c r="U63" s="103">
        <v>0</v>
      </c>
      <c r="V63" s="103">
        <f t="shared" si="4"/>
        <v>200</v>
      </c>
      <c r="W63" s="54"/>
    </row>
    <row r="64" spans="1:23" ht="12.75" customHeight="1">
      <c r="A64" s="330"/>
      <c r="B64" s="149"/>
      <c r="C64" s="150"/>
      <c r="D64" s="151"/>
      <c r="E64" s="152">
        <v>3299</v>
      </c>
      <c r="F64" s="175">
        <v>5321</v>
      </c>
      <c r="G64" s="106" t="s">
        <v>127</v>
      </c>
      <c r="H64" s="113">
        <v>10</v>
      </c>
      <c r="I64" s="113">
        <v>0</v>
      </c>
      <c r="J64" s="113">
        <f t="shared" si="5"/>
        <v>10</v>
      </c>
      <c r="K64" s="103">
        <v>0</v>
      </c>
      <c r="L64" s="103">
        <f t="shared" si="0"/>
        <v>10</v>
      </c>
      <c r="M64" s="103">
        <v>0</v>
      </c>
      <c r="N64" s="103">
        <f t="shared" si="1"/>
        <v>10</v>
      </c>
      <c r="O64" s="103">
        <v>0</v>
      </c>
      <c r="P64" s="103">
        <f t="shared" si="2"/>
        <v>10</v>
      </c>
      <c r="Q64" s="103">
        <v>0</v>
      </c>
      <c r="R64" s="103">
        <f t="shared" si="6"/>
        <v>10</v>
      </c>
      <c r="S64" s="103">
        <v>0</v>
      </c>
      <c r="T64" s="103">
        <f t="shared" si="3"/>
        <v>10</v>
      </c>
      <c r="U64" s="103">
        <v>0</v>
      </c>
      <c r="V64" s="103">
        <f t="shared" si="4"/>
        <v>10</v>
      </c>
      <c r="W64" s="54"/>
    </row>
    <row r="65" spans="1:23" ht="12.75" customHeight="1">
      <c r="A65" s="330"/>
      <c r="B65" s="149"/>
      <c r="C65" s="150"/>
      <c r="D65" s="151"/>
      <c r="E65" s="152">
        <v>3299</v>
      </c>
      <c r="F65" s="175">
        <v>5331</v>
      </c>
      <c r="G65" s="106" t="s">
        <v>121</v>
      </c>
      <c r="H65" s="113">
        <v>40</v>
      </c>
      <c r="I65" s="113">
        <v>0</v>
      </c>
      <c r="J65" s="113">
        <f t="shared" si="5"/>
        <v>40</v>
      </c>
      <c r="K65" s="103">
        <v>0</v>
      </c>
      <c r="L65" s="103">
        <f t="shared" si="0"/>
        <v>40</v>
      </c>
      <c r="M65" s="103">
        <v>0</v>
      </c>
      <c r="N65" s="103">
        <f t="shared" si="1"/>
        <v>40</v>
      </c>
      <c r="O65" s="103">
        <v>0</v>
      </c>
      <c r="P65" s="103">
        <f t="shared" si="2"/>
        <v>40</v>
      </c>
      <c r="Q65" s="103">
        <v>0</v>
      </c>
      <c r="R65" s="103">
        <f t="shared" si="6"/>
        <v>40</v>
      </c>
      <c r="S65" s="103">
        <v>0</v>
      </c>
      <c r="T65" s="103">
        <f t="shared" si="3"/>
        <v>40</v>
      </c>
      <c r="U65" s="103">
        <v>0</v>
      </c>
      <c r="V65" s="103">
        <f t="shared" si="4"/>
        <v>40</v>
      </c>
      <c r="W65" s="54"/>
    </row>
    <row r="66" spans="1:23" ht="12.75" customHeight="1">
      <c r="A66" s="330"/>
      <c r="B66" s="107" t="s">
        <v>87</v>
      </c>
      <c r="C66" s="108" t="s">
        <v>152</v>
      </c>
      <c r="D66" s="109" t="s">
        <v>95</v>
      </c>
      <c r="E66" s="110" t="s">
        <v>88</v>
      </c>
      <c r="F66" s="111" t="s">
        <v>88</v>
      </c>
      <c r="G66" s="154" t="s">
        <v>153</v>
      </c>
      <c r="H66" s="94">
        <f>+H67</f>
        <v>1800</v>
      </c>
      <c r="I66" s="94">
        <f>+I67</f>
        <v>-1800</v>
      </c>
      <c r="J66" s="94">
        <f t="shared" si="5"/>
        <v>0</v>
      </c>
      <c r="K66" s="95">
        <v>0</v>
      </c>
      <c r="L66" s="95">
        <f t="shared" si="0"/>
        <v>0</v>
      </c>
      <c r="M66" s="95">
        <f>+M67</f>
        <v>349.8</v>
      </c>
      <c r="N66" s="95">
        <f t="shared" si="1"/>
        <v>349.8</v>
      </c>
      <c r="O66" s="95">
        <v>0</v>
      </c>
      <c r="P66" s="95">
        <f t="shared" si="2"/>
        <v>349.8</v>
      </c>
      <c r="Q66" s="95">
        <v>0</v>
      </c>
      <c r="R66" s="95">
        <f t="shared" si="6"/>
        <v>349.8</v>
      </c>
      <c r="S66" s="95">
        <v>0</v>
      </c>
      <c r="T66" s="95">
        <f t="shared" si="3"/>
        <v>349.8</v>
      </c>
      <c r="U66" s="95">
        <v>0</v>
      </c>
      <c r="V66" s="95">
        <f t="shared" si="4"/>
        <v>349.8</v>
      </c>
      <c r="W66" s="54"/>
    </row>
    <row r="67" spans="1:23" ht="12.75" customHeight="1">
      <c r="A67" s="330"/>
      <c r="B67" s="176"/>
      <c r="C67" s="177"/>
      <c r="D67" s="178"/>
      <c r="E67" s="179">
        <v>3299</v>
      </c>
      <c r="F67" s="180">
        <v>5331</v>
      </c>
      <c r="G67" s="181" t="s">
        <v>121</v>
      </c>
      <c r="H67" s="113">
        <v>1800</v>
      </c>
      <c r="I67" s="113">
        <v>-1800</v>
      </c>
      <c r="J67" s="113">
        <f t="shared" si="5"/>
        <v>0</v>
      </c>
      <c r="K67" s="103">
        <v>0</v>
      </c>
      <c r="L67" s="103">
        <f t="shared" si="0"/>
        <v>0</v>
      </c>
      <c r="M67" s="103">
        <v>349.8</v>
      </c>
      <c r="N67" s="103">
        <f t="shared" si="1"/>
        <v>349.8</v>
      </c>
      <c r="O67" s="103">
        <v>0</v>
      </c>
      <c r="P67" s="103">
        <f t="shared" si="2"/>
        <v>349.8</v>
      </c>
      <c r="Q67" s="103">
        <v>0</v>
      </c>
      <c r="R67" s="103">
        <f t="shared" si="6"/>
        <v>349.8</v>
      </c>
      <c r="S67" s="103">
        <v>0</v>
      </c>
      <c r="T67" s="103">
        <f t="shared" si="3"/>
        <v>349.8</v>
      </c>
      <c r="U67" s="103">
        <v>0</v>
      </c>
      <c r="V67" s="103">
        <f t="shared" si="4"/>
        <v>349.8</v>
      </c>
      <c r="W67" s="54"/>
    </row>
    <row r="68" spans="1:23" ht="38.25" customHeight="1">
      <c r="A68" s="330"/>
      <c r="B68" s="163" t="s">
        <v>87</v>
      </c>
      <c r="C68" s="164" t="s">
        <v>152</v>
      </c>
      <c r="D68" s="182" t="s">
        <v>154</v>
      </c>
      <c r="E68" s="165" t="s">
        <v>88</v>
      </c>
      <c r="F68" s="165" t="s">
        <v>88</v>
      </c>
      <c r="G68" s="166" t="s">
        <v>155</v>
      </c>
      <c r="H68" s="167">
        <v>0</v>
      </c>
      <c r="I68" s="168">
        <f>+I69</f>
        <v>390</v>
      </c>
      <c r="J68" s="167">
        <f t="shared" si="5"/>
        <v>390</v>
      </c>
      <c r="K68" s="95">
        <v>0</v>
      </c>
      <c r="L68" s="95">
        <f t="shared" si="0"/>
        <v>390</v>
      </c>
      <c r="M68" s="95">
        <v>0</v>
      </c>
      <c r="N68" s="95">
        <f t="shared" si="1"/>
        <v>390</v>
      </c>
      <c r="O68" s="95">
        <v>0</v>
      </c>
      <c r="P68" s="95">
        <f t="shared" si="2"/>
        <v>390</v>
      </c>
      <c r="Q68" s="95">
        <v>0</v>
      </c>
      <c r="R68" s="95">
        <f t="shared" si="6"/>
        <v>390</v>
      </c>
      <c r="S68" s="95">
        <v>0</v>
      </c>
      <c r="T68" s="95">
        <f t="shared" si="3"/>
        <v>390</v>
      </c>
      <c r="U68" s="95">
        <v>0</v>
      </c>
      <c r="V68" s="95">
        <f t="shared" si="4"/>
        <v>390</v>
      </c>
      <c r="W68" s="54"/>
    </row>
    <row r="69" spans="1:23" ht="12.75" customHeight="1">
      <c r="A69" s="330"/>
      <c r="B69" s="169"/>
      <c r="C69" s="170"/>
      <c r="D69" s="183"/>
      <c r="E69" s="171" t="s">
        <v>156</v>
      </c>
      <c r="F69" s="171" t="s">
        <v>142</v>
      </c>
      <c r="G69" s="172" t="s">
        <v>143</v>
      </c>
      <c r="H69" s="173">
        <v>0</v>
      </c>
      <c r="I69" s="174">
        <v>390</v>
      </c>
      <c r="J69" s="173">
        <f t="shared" si="5"/>
        <v>390</v>
      </c>
      <c r="K69" s="103">
        <v>0</v>
      </c>
      <c r="L69" s="103">
        <f t="shared" si="0"/>
        <v>390</v>
      </c>
      <c r="M69" s="103">
        <v>0</v>
      </c>
      <c r="N69" s="103">
        <f t="shared" si="1"/>
        <v>390</v>
      </c>
      <c r="O69" s="103">
        <v>0</v>
      </c>
      <c r="P69" s="103">
        <f t="shared" si="2"/>
        <v>390</v>
      </c>
      <c r="Q69" s="103">
        <v>0</v>
      </c>
      <c r="R69" s="103">
        <f t="shared" si="6"/>
        <v>390</v>
      </c>
      <c r="S69" s="103">
        <v>0</v>
      </c>
      <c r="T69" s="103">
        <f t="shared" si="3"/>
        <v>390</v>
      </c>
      <c r="U69" s="103">
        <v>0</v>
      </c>
      <c r="V69" s="103">
        <f t="shared" si="4"/>
        <v>390</v>
      </c>
      <c r="W69" s="54"/>
    </row>
    <row r="70" spans="1:23" ht="27" customHeight="1">
      <c r="A70" s="330"/>
      <c r="B70" s="163" t="s">
        <v>87</v>
      </c>
      <c r="C70" s="164" t="s">
        <v>152</v>
      </c>
      <c r="D70" s="182" t="s">
        <v>157</v>
      </c>
      <c r="E70" s="165" t="s">
        <v>88</v>
      </c>
      <c r="F70" s="165" t="s">
        <v>88</v>
      </c>
      <c r="G70" s="166" t="s">
        <v>158</v>
      </c>
      <c r="H70" s="167">
        <v>0</v>
      </c>
      <c r="I70" s="168">
        <f>+I71</f>
        <v>410</v>
      </c>
      <c r="J70" s="167">
        <f t="shared" si="5"/>
        <v>410</v>
      </c>
      <c r="K70" s="95">
        <v>0</v>
      </c>
      <c r="L70" s="95">
        <f t="shared" si="0"/>
        <v>410</v>
      </c>
      <c r="M70" s="95">
        <v>0</v>
      </c>
      <c r="N70" s="95">
        <f t="shared" si="1"/>
        <v>410</v>
      </c>
      <c r="O70" s="95">
        <v>0</v>
      </c>
      <c r="P70" s="95">
        <f t="shared" si="2"/>
        <v>410</v>
      </c>
      <c r="Q70" s="95">
        <v>0</v>
      </c>
      <c r="R70" s="95">
        <f t="shared" si="6"/>
        <v>410</v>
      </c>
      <c r="S70" s="95">
        <v>0</v>
      </c>
      <c r="T70" s="95">
        <f t="shared" si="3"/>
        <v>410</v>
      </c>
      <c r="U70" s="95">
        <v>0</v>
      </c>
      <c r="V70" s="95">
        <f t="shared" si="4"/>
        <v>410</v>
      </c>
      <c r="W70" s="54"/>
    </row>
    <row r="71" spans="1:23" ht="12.75" customHeight="1">
      <c r="A71" s="330"/>
      <c r="B71" s="169"/>
      <c r="C71" s="170"/>
      <c r="D71" s="183"/>
      <c r="E71" s="171" t="s">
        <v>156</v>
      </c>
      <c r="F71" s="171" t="s">
        <v>142</v>
      </c>
      <c r="G71" s="172" t="s">
        <v>143</v>
      </c>
      <c r="H71" s="173">
        <v>0</v>
      </c>
      <c r="I71" s="174">
        <v>410</v>
      </c>
      <c r="J71" s="173">
        <f t="shared" si="5"/>
        <v>410</v>
      </c>
      <c r="K71" s="103">
        <v>0</v>
      </c>
      <c r="L71" s="103">
        <f t="shared" si="0"/>
        <v>410</v>
      </c>
      <c r="M71" s="103">
        <v>0</v>
      </c>
      <c r="N71" s="103">
        <f t="shared" si="1"/>
        <v>410</v>
      </c>
      <c r="O71" s="103">
        <v>0</v>
      </c>
      <c r="P71" s="103">
        <f t="shared" si="2"/>
        <v>410</v>
      </c>
      <c r="Q71" s="103">
        <v>0</v>
      </c>
      <c r="R71" s="103">
        <f t="shared" si="6"/>
        <v>410</v>
      </c>
      <c r="S71" s="103">
        <v>0</v>
      </c>
      <c r="T71" s="103">
        <f t="shared" si="3"/>
        <v>410</v>
      </c>
      <c r="U71" s="103">
        <v>0</v>
      </c>
      <c r="V71" s="103">
        <f t="shared" si="4"/>
        <v>410</v>
      </c>
      <c r="W71" s="54"/>
    </row>
    <row r="72" spans="1:23" ht="28.5" customHeight="1">
      <c r="A72" s="330"/>
      <c r="B72" s="163" t="s">
        <v>87</v>
      </c>
      <c r="C72" s="164" t="s">
        <v>152</v>
      </c>
      <c r="D72" s="182" t="s">
        <v>159</v>
      </c>
      <c r="E72" s="165" t="s">
        <v>88</v>
      </c>
      <c r="F72" s="165" t="s">
        <v>88</v>
      </c>
      <c r="G72" s="166" t="s">
        <v>160</v>
      </c>
      <c r="H72" s="167">
        <v>0</v>
      </c>
      <c r="I72" s="168">
        <f>+I73</f>
        <v>60</v>
      </c>
      <c r="J72" s="167">
        <f t="shared" si="5"/>
        <v>60</v>
      </c>
      <c r="K72" s="95">
        <v>0</v>
      </c>
      <c r="L72" s="95">
        <f t="shared" si="0"/>
        <v>60</v>
      </c>
      <c r="M72" s="95">
        <v>0</v>
      </c>
      <c r="N72" s="95">
        <f t="shared" si="1"/>
        <v>60</v>
      </c>
      <c r="O72" s="95">
        <v>0</v>
      </c>
      <c r="P72" s="95">
        <f t="shared" si="2"/>
        <v>60</v>
      </c>
      <c r="Q72" s="95">
        <v>0</v>
      </c>
      <c r="R72" s="95">
        <f t="shared" si="6"/>
        <v>60</v>
      </c>
      <c r="S72" s="95">
        <v>0</v>
      </c>
      <c r="T72" s="95">
        <f t="shared" si="3"/>
        <v>60</v>
      </c>
      <c r="U72" s="95">
        <v>0</v>
      </c>
      <c r="V72" s="95">
        <f t="shared" si="4"/>
        <v>60</v>
      </c>
      <c r="W72" s="54"/>
    </row>
    <row r="73" spans="1:23" ht="12.75" customHeight="1">
      <c r="A73" s="330"/>
      <c r="B73" s="169"/>
      <c r="C73" s="170"/>
      <c r="D73" s="183"/>
      <c r="E73" s="171" t="s">
        <v>156</v>
      </c>
      <c r="F73" s="171" t="s">
        <v>142</v>
      </c>
      <c r="G73" s="172" t="s">
        <v>143</v>
      </c>
      <c r="H73" s="173">
        <v>0</v>
      </c>
      <c r="I73" s="174">
        <v>60</v>
      </c>
      <c r="J73" s="173">
        <f t="shared" si="5"/>
        <v>60</v>
      </c>
      <c r="K73" s="103">
        <v>0</v>
      </c>
      <c r="L73" s="103">
        <f aca="true" t="shared" si="7" ref="L73:L136">+J73+K73</f>
        <v>60</v>
      </c>
      <c r="M73" s="103">
        <v>0</v>
      </c>
      <c r="N73" s="103">
        <f aca="true" t="shared" si="8" ref="N73:N136">+L73+M73</f>
        <v>60</v>
      </c>
      <c r="O73" s="103">
        <v>0</v>
      </c>
      <c r="P73" s="103">
        <f aca="true" t="shared" si="9" ref="P73:P136">+N73+O73</f>
        <v>60</v>
      </c>
      <c r="Q73" s="103">
        <v>0</v>
      </c>
      <c r="R73" s="103">
        <f t="shared" si="6"/>
        <v>60</v>
      </c>
      <c r="S73" s="103">
        <v>0</v>
      </c>
      <c r="T73" s="103">
        <f aca="true" t="shared" si="10" ref="T73:T136">+R73+S73</f>
        <v>60</v>
      </c>
      <c r="U73" s="103">
        <v>0</v>
      </c>
      <c r="V73" s="103">
        <f aca="true" t="shared" si="11" ref="V73:V136">+T73+U73</f>
        <v>60</v>
      </c>
      <c r="W73" s="54"/>
    </row>
    <row r="74" spans="1:23" ht="37.5" customHeight="1">
      <c r="A74" s="330"/>
      <c r="B74" s="163" t="s">
        <v>87</v>
      </c>
      <c r="C74" s="164" t="s">
        <v>152</v>
      </c>
      <c r="D74" s="182" t="s">
        <v>161</v>
      </c>
      <c r="E74" s="165" t="s">
        <v>88</v>
      </c>
      <c r="F74" s="165" t="s">
        <v>88</v>
      </c>
      <c r="G74" s="166" t="s">
        <v>162</v>
      </c>
      <c r="H74" s="167">
        <v>0</v>
      </c>
      <c r="I74" s="168">
        <f>+I75</f>
        <v>40</v>
      </c>
      <c r="J74" s="167">
        <f aca="true" t="shared" si="12" ref="J74:J137">H74+I74</f>
        <v>40</v>
      </c>
      <c r="K74" s="95">
        <v>0</v>
      </c>
      <c r="L74" s="95">
        <f t="shared" si="7"/>
        <v>40</v>
      </c>
      <c r="M74" s="95">
        <v>0</v>
      </c>
      <c r="N74" s="95">
        <f t="shared" si="8"/>
        <v>40</v>
      </c>
      <c r="O74" s="95">
        <v>0</v>
      </c>
      <c r="P74" s="95">
        <f t="shared" si="9"/>
        <v>40</v>
      </c>
      <c r="Q74" s="95">
        <v>0</v>
      </c>
      <c r="R74" s="95">
        <f t="shared" si="6"/>
        <v>40</v>
      </c>
      <c r="S74" s="95">
        <v>0</v>
      </c>
      <c r="T74" s="95">
        <f t="shared" si="10"/>
        <v>40</v>
      </c>
      <c r="U74" s="95">
        <v>0</v>
      </c>
      <c r="V74" s="95">
        <f t="shared" si="11"/>
        <v>40</v>
      </c>
      <c r="W74" s="54"/>
    </row>
    <row r="75" spans="1:23" ht="12.75" customHeight="1">
      <c r="A75" s="330"/>
      <c r="B75" s="169"/>
      <c r="C75" s="170"/>
      <c r="D75" s="183"/>
      <c r="E75" s="171" t="s">
        <v>163</v>
      </c>
      <c r="F75" s="171" t="s">
        <v>142</v>
      </c>
      <c r="G75" s="172" t="s">
        <v>143</v>
      </c>
      <c r="H75" s="173">
        <v>0</v>
      </c>
      <c r="I75" s="174">
        <v>40</v>
      </c>
      <c r="J75" s="173">
        <f t="shared" si="12"/>
        <v>40</v>
      </c>
      <c r="K75" s="103">
        <v>0</v>
      </c>
      <c r="L75" s="103">
        <f t="shared" si="7"/>
        <v>40</v>
      </c>
      <c r="M75" s="103">
        <v>0</v>
      </c>
      <c r="N75" s="103">
        <f t="shared" si="8"/>
        <v>40</v>
      </c>
      <c r="O75" s="103">
        <v>0</v>
      </c>
      <c r="P75" s="103">
        <f t="shared" si="9"/>
        <v>40</v>
      </c>
      <c r="Q75" s="103">
        <v>0</v>
      </c>
      <c r="R75" s="103">
        <f aca="true" t="shared" si="13" ref="R75:R138">+P75+Q75</f>
        <v>40</v>
      </c>
      <c r="S75" s="103">
        <v>0</v>
      </c>
      <c r="T75" s="103">
        <f t="shared" si="10"/>
        <v>40</v>
      </c>
      <c r="U75" s="103">
        <v>0</v>
      </c>
      <c r="V75" s="103">
        <f t="shared" si="11"/>
        <v>40</v>
      </c>
      <c r="W75" s="54"/>
    </row>
    <row r="76" spans="1:23" ht="26.25" customHeight="1">
      <c r="A76" s="330"/>
      <c r="B76" s="163" t="s">
        <v>87</v>
      </c>
      <c r="C76" s="164" t="s">
        <v>152</v>
      </c>
      <c r="D76" s="182" t="s">
        <v>164</v>
      </c>
      <c r="E76" s="165" t="s">
        <v>88</v>
      </c>
      <c r="F76" s="165" t="s">
        <v>88</v>
      </c>
      <c r="G76" s="166" t="s">
        <v>165</v>
      </c>
      <c r="H76" s="167">
        <v>0</v>
      </c>
      <c r="I76" s="168">
        <f>+I77</f>
        <v>490</v>
      </c>
      <c r="J76" s="167">
        <f t="shared" si="12"/>
        <v>490</v>
      </c>
      <c r="K76" s="95">
        <v>0</v>
      </c>
      <c r="L76" s="95">
        <f t="shared" si="7"/>
        <v>490</v>
      </c>
      <c r="M76" s="95">
        <v>0</v>
      </c>
      <c r="N76" s="95">
        <f t="shared" si="8"/>
        <v>490</v>
      </c>
      <c r="O76" s="95">
        <v>0</v>
      </c>
      <c r="P76" s="95">
        <f t="shared" si="9"/>
        <v>490</v>
      </c>
      <c r="Q76" s="95">
        <v>0</v>
      </c>
      <c r="R76" s="95">
        <f t="shared" si="13"/>
        <v>490</v>
      </c>
      <c r="S76" s="95">
        <v>0</v>
      </c>
      <c r="T76" s="95">
        <f t="shared" si="10"/>
        <v>490</v>
      </c>
      <c r="U76" s="95">
        <v>0</v>
      </c>
      <c r="V76" s="95">
        <f t="shared" si="11"/>
        <v>490</v>
      </c>
      <c r="W76" s="54"/>
    </row>
    <row r="77" spans="1:23" ht="12.75" customHeight="1">
      <c r="A77" s="330"/>
      <c r="B77" s="169"/>
      <c r="C77" s="170"/>
      <c r="D77" s="183"/>
      <c r="E77" s="171" t="s">
        <v>156</v>
      </c>
      <c r="F77" s="171" t="s">
        <v>142</v>
      </c>
      <c r="G77" s="172" t="s">
        <v>143</v>
      </c>
      <c r="H77" s="173">
        <v>0</v>
      </c>
      <c r="I77" s="174">
        <v>490</v>
      </c>
      <c r="J77" s="173">
        <f t="shared" si="12"/>
        <v>490</v>
      </c>
      <c r="K77" s="103">
        <v>0</v>
      </c>
      <c r="L77" s="103">
        <f t="shared" si="7"/>
        <v>490</v>
      </c>
      <c r="M77" s="103">
        <v>0</v>
      </c>
      <c r="N77" s="103">
        <f t="shared" si="8"/>
        <v>490</v>
      </c>
      <c r="O77" s="103">
        <v>0</v>
      </c>
      <c r="P77" s="103">
        <f t="shared" si="9"/>
        <v>490</v>
      </c>
      <c r="Q77" s="103">
        <v>0</v>
      </c>
      <c r="R77" s="103">
        <f t="shared" si="13"/>
        <v>490</v>
      </c>
      <c r="S77" s="103">
        <v>0</v>
      </c>
      <c r="T77" s="103">
        <f t="shared" si="10"/>
        <v>490</v>
      </c>
      <c r="U77" s="103">
        <v>0</v>
      </c>
      <c r="V77" s="103">
        <f t="shared" si="11"/>
        <v>490</v>
      </c>
      <c r="W77" s="54"/>
    </row>
    <row r="78" spans="1:23" ht="36.75" customHeight="1">
      <c r="A78" s="330"/>
      <c r="B78" s="163" t="s">
        <v>87</v>
      </c>
      <c r="C78" s="164" t="s">
        <v>152</v>
      </c>
      <c r="D78" s="182" t="s">
        <v>166</v>
      </c>
      <c r="E78" s="165" t="s">
        <v>88</v>
      </c>
      <c r="F78" s="165" t="s">
        <v>88</v>
      </c>
      <c r="G78" s="166" t="s">
        <v>167</v>
      </c>
      <c r="H78" s="167">
        <v>0</v>
      </c>
      <c r="I78" s="168">
        <f>+I79</f>
        <v>200</v>
      </c>
      <c r="J78" s="167">
        <f t="shared" si="12"/>
        <v>200</v>
      </c>
      <c r="K78" s="95">
        <v>0</v>
      </c>
      <c r="L78" s="95">
        <f t="shared" si="7"/>
        <v>200</v>
      </c>
      <c r="M78" s="95">
        <v>0</v>
      </c>
      <c r="N78" s="95">
        <f t="shared" si="8"/>
        <v>200</v>
      </c>
      <c r="O78" s="95">
        <v>0</v>
      </c>
      <c r="P78" s="95">
        <f t="shared" si="9"/>
        <v>200</v>
      </c>
      <c r="Q78" s="95">
        <v>0</v>
      </c>
      <c r="R78" s="95">
        <f t="shared" si="13"/>
        <v>200</v>
      </c>
      <c r="S78" s="95">
        <v>0</v>
      </c>
      <c r="T78" s="95">
        <f t="shared" si="10"/>
        <v>200</v>
      </c>
      <c r="U78" s="95">
        <v>0</v>
      </c>
      <c r="V78" s="95">
        <f t="shared" si="11"/>
        <v>200</v>
      </c>
      <c r="W78" s="54"/>
    </row>
    <row r="79" spans="1:23" ht="12.75" customHeight="1">
      <c r="A79" s="330"/>
      <c r="B79" s="169"/>
      <c r="C79" s="170"/>
      <c r="D79" s="183"/>
      <c r="E79" s="171" t="s">
        <v>163</v>
      </c>
      <c r="F79" s="171" t="s">
        <v>142</v>
      </c>
      <c r="G79" s="172" t="s">
        <v>143</v>
      </c>
      <c r="H79" s="173">
        <v>0</v>
      </c>
      <c r="I79" s="174">
        <v>200</v>
      </c>
      <c r="J79" s="173">
        <f t="shared" si="12"/>
        <v>200</v>
      </c>
      <c r="K79" s="103">
        <v>0</v>
      </c>
      <c r="L79" s="103">
        <f t="shared" si="7"/>
        <v>200</v>
      </c>
      <c r="M79" s="103">
        <v>0</v>
      </c>
      <c r="N79" s="103">
        <f t="shared" si="8"/>
        <v>200</v>
      </c>
      <c r="O79" s="103">
        <v>0</v>
      </c>
      <c r="P79" s="103">
        <f t="shared" si="9"/>
        <v>200</v>
      </c>
      <c r="Q79" s="103">
        <v>0</v>
      </c>
      <c r="R79" s="103">
        <f t="shared" si="13"/>
        <v>200</v>
      </c>
      <c r="S79" s="103">
        <v>0</v>
      </c>
      <c r="T79" s="103">
        <f t="shared" si="10"/>
        <v>200</v>
      </c>
      <c r="U79" s="103">
        <v>0</v>
      </c>
      <c r="V79" s="103">
        <f t="shared" si="11"/>
        <v>200</v>
      </c>
      <c r="W79" s="54"/>
    </row>
    <row r="80" spans="1:23" ht="36.75" customHeight="1">
      <c r="A80" s="330"/>
      <c r="B80" s="163" t="s">
        <v>87</v>
      </c>
      <c r="C80" s="164" t="s">
        <v>152</v>
      </c>
      <c r="D80" s="182" t="s">
        <v>123</v>
      </c>
      <c r="E80" s="165" t="s">
        <v>88</v>
      </c>
      <c r="F80" s="165" t="s">
        <v>88</v>
      </c>
      <c r="G80" s="166" t="s">
        <v>168</v>
      </c>
      <c r="H80" s="167">
        <v>0</v>
      </c>
      <c r="I80" s="168">
        <f>+I81</f>
        <v>70</v>
      </c>
      <c r="J80" s="167">
        <f t="shared" si="12"/>
        <v>70</v>
      </c>
      <c r="K80" s="95">
        <v>0</v>
      </c>
      <c r="L80" s="95">
        <f t="shared" si="7"/>
        <v>70</v>
      </c>
      <c r="M80" s="95">
        <v>0</v>
      </c>
      <c r="N80" s="95">
        <f t="shared" si="8"/>
        <v>70</v>
      </c>
      <c r="O80" s="95">
        <v>0</v>
      </c>
      <c r="P80" s="95">
        <f t="shared" si="9"/>
        <v>70</v>
      </c>
      <c r="Q80" s="95">
        <v>0</v>
      </c>
      <c r="R80" s="95">
        <f t="shared" si="13"/>
        <v>70</v>
      </c>
      <c r="S80" s="95">
        <v>0</v>
      </c>
      <c r="T80" s="95">
        <f t="shared" si="10"/>
        <v>70</v>
      </c>
      <c r="U80" s="95">
        <v>0</v>
      </c>
      <c r="V80" s="95">
        <f t="shared" si="11"/>
        <v>70</v>
      </c>
      <c r="W80" s="54"/>
    </row>
    <row r="81" spans="1:23" ht="12.75" customHeight="1">
      <c r="A81" s="330"/>
      <c r="B81" s="169"/>
      <c r="C81" s="170"/>
      <c r="D81" s="183"/>
      <c r="E81" s="171" t="s">
        <v>156</v>
      </c>
      <c r="F81" s="171" t="s">
        <v>142</v>
      </c>
      <c r="G81" s="172" t="s">
        <v>143</v>
      </c>
      <c r="H81" s="173">
        <v>0</v>
      </c>
      <c r="I81" s="174">
        <v>70</v>
      </c>
      <c r="J81" s="173">
        <f t="shared" si="12"/>
        <v>70</v>
      </c>
      <c r="K81" s="103">
        <v>0</v>
      </c>
      <c r="L81" s="103">
        <f t="shared" si="7"/>
        <v>70</v>
      </c>
      <c r="M81" s="103">
        <v>0</v>
      </c>
      <c r="N81" s="103">
        <f t="shared" si="8"/>
        <v>70</v>
      </c>
      <c r="O81" s="103">
        <v>0</v>
      </c>
      <c r="P81" s="103">
        <f t="shared" si="9"/>
        <v>70</v>
      </c>
      <c r="Q81" s="103">
        <v>0</v>
      </c>
      <c r="R81" s="103">
        <f t="shared" si="13"/>
        <v>70</v>
      </c>
      <c r="S81" s="103">
        <v>0</v>
      </c>
      <c r="T81" s="103">
        <f t="shared" si="10"/>
        <v>70</v>
      </c>
      <c r="U81" s="103">
        <v>0</v>
      </c>
      <c r="V81" s="103">
        <f t="shared" si="11"/>
        <v>70</v>
      </c>
      <c r="W81" s="54"/>
    </row>
    <row r="82" spans="1:23" ht="33.75" customHeight="1">
      <c r="A82" s="330"/>
      <c r="B82" s="163" t="s">
        <v>87</v>
      </c>
      <c r="C82" s="164" t="s">
        <v>152</v>
      </c>
      <c r="D82" s="182" t="s">
        <v>169</v>
      </c>
      <c r="E82" s="165" t="s">
        <v>88</v>
      </c>
      <c r="F82" s="165" t="s">
        <v>88</v>
      </c>
      <c r="G82" s="166" t="s">
        <v>170</v>
      </c>
      <c r="H82" s="167">
        <v>0</v>
      </c>
      <c r="I82" s="168">
        <f>+I83</f>
        <v>120</v>
      </c>
      <c r="J82" s="167">
        <f t="shared" si="12"/>
        <v>120</v>
      </c>
      <c r="K82" s="95">
        <v>0</v>
      </c>
      <c r="L82" s="95">
        <f t="shared" si="7"/>
        <v>120</v>
      </c>
      <c r="M82" s="95">
        <v>0</v>
      </c>
      <c r="N82" s="95">
        <f t="shared" si="8"/>
        <v>120</v>
      </c>
      <c r="O82" s="95">
        <v>0</v>
      </c>
      <c r="P82" s="95">
        <f t="shared" si="9"/>
        <v>120</v>
      </c>
      <c r="Q82" s="95">
        <v>0</v>
      </c>
      <c r="R82" s="95">
        <f t="shared" si="13"/>
        <v>120</v>
      </c>
      <c r="S82" s="95">
        <v>0</v>
      </c>
      <c r="T82" s="95">
        <f t="shared" si="10"/>
        <v>120</v>
      </c>
      <c r="U82" s="95">
        <v>0</v>
      </c>
      <c r="V82" s="95">
        <f t="shared" si="11"/>
        <v>120</v>
      </c>
      <c r="W82" s="54"/>
    </row>
    <row r="83" spans="1:23" ht="12.75" customHeight="1">
      <c r="A83" s="330"/>
      <c r="B83" s="169"/>
      <c r="C83" s="170"/>
      <c r="D83" s="183"/>
      <c r="E83" s="171" t="s">
        <v>156</v>
      </c>
      <c r="F83" s="171" t="s">
        <v>142</v>
      </c>
      <c r="G83" s="172" t="s">
        <v>143</v>
      </c>
      <c r="H83" s="173">
        <v>0</v>
      </c>
      <c r="I83" s="174">
        <v>120</v>
      </c>
      <c r="J83" s="173">
        <f t="shared" si="12"/>
        <v>120</v>
      </c>
      <c r="K83" s="103">
        <v>0</v>
      </c>
      <c r="L83" s="103">
        <f t="shared" si="7"/>
        <v>120</v>
      </c>
      <c r="M83" s="103">
        <v>0</v>
      </c>
      <c r="N83" s="103">
        <f t="shared" si="8"/>
        <v>120</v>
      </c>
      <c r="O83" s="103">
        <v>0</v>
      </c>
      <c r="P83" s="103">
        <f t="shared" si="9"/>
        <v>120</v>
      </c>
      <c r="Q83" s="103">
        <v>0</v>
      </c>
      <c r="R83" s="103">
        <f t="shared" si="13"/>
        <v>120</v>
      </c>
      <c r="S83" s="103">
        <v>0</v>
      </c>
      <c r="T83" s="103">
        <f t="shared" si="10"/>
        <v>120</v>
      </c>
      <c r="U83" s="103">
        <v>0</v>
      </c>
      <c r="V83" s="103">
        <f t="shared" si="11"/>
        <v>120</v>
      </c>
      <c r="W83" s="54"/>
    </row>
    <row r="84" spans="1:23" ht="38.25" customHeight="1">
      <c r="A84" s="330"/>
      <c r="B84" s="163" t="s">
        <v>87</v>
      </c>
      <c r="C84" s="164" t="s">
        <v>152</v>
      </c>
      <c r="D84" s="182" t="s">
        <v>171</v>
      </c>
      <c r="E84" s="165" t="s">
        <v>88</v>
      </c>
      <c r="F84" s="165" t="s">
        <v>88</v>
      </c>
      <c r="G84" s="166" t="s">
        <v>172</v>
      </c>
      <c r="H84" s="167">
        <v>0</v>
      </c>
      <c r="I84" s="168">
        <f>+I85</f>
        <v>20</v>
      </c>
      <c r="J84" s="167">
        <f t="shared" si="12"/>
        <v>20</v>
      </c>
      <c r="K84" s="95">
        <v>0</v>
      </c>
      <c r="L84" s="95">
        <f t="shared" si="7"/>
        <v>20</v>
      </c>
      <c r="M84" s="95">
        <v>0</v>
      </c>
      <c r="N84" s="95">
        <f t="shared" si="8"/>
        <v>20</v>
      </c>
      <c r="O84" s="95">
        <v>0</v>
      </c>
      <c r="P84" s="95">
        <f t="shared" si="9"/>
        <v>20</v>
      </c>
      <c r="Q84" s="95">
        <v>0</v>
      </c>
      <c r="R84" s="95">
        <f t="shared" si="13"/>
        <v>20</v>
      </c>
      <c r="S84" s="95">
        <v>0</v>
      </c>
      <c r="T84" s="95">
        <f t="shared" si="10"/>
        <v>20</v>
      </c>
      <c r="U84" s="95">
        <v>0</v>
      </c>
      <c r="V84" s="95">
        <f t="shared" si="11"/>
        <v>20</v>
      </c>
      <c r="W84" s="54"/>
    </row>
    <row r="85" spans="1:23" ht="12.75" customHeight="1">
      <c r="A85" s="330"/>
      <c r="B85" s="169"/>
      <c r="C85" s="170"/>
      <c r="D85" s="98"/>
      <c r="E85" s="171" t="s">
        <v>156</v>
      </c>
      <c r="F85" s="171" t="s">
        <v>142</v>
      </c>
      <c r="G85" s="172" t="s">
        <v>143</v>
      </c>
      <c r="H85" s="173">
        <v>0</v>
      </c>
      <c r="I85" s="174">
        <v>20</v>
      </c>
      <c r="J85" s="173">
        <f t="shared" si="12"/>
        <v>20</v>
      </c>
      <c r="K85" s="103">
        <v>0</v>
      </c>
      <c r="L85" s="103">
        <f t="shared" si="7"/>
        <v>20</v>
      </c>
      <c r="M85" s="103">
        <v>0</v>
      </c>
      <c r="N85" s="103">
        <f t="shared" si="8"/>
        <v>20</v>
      </c>
      <c r="O85" s="103">
        <v>0</v>
      </c>
      <c r="P85" s="103">
        <f t="shared" si="9"/>
        <v>20</v>
      </c>
      <c r="Q85" s="103">
        <v>0</v>
      </c>
      <c r="R85" s="103">
        <f t="shared" si="13"/>
        <v>20</v>
      </c>
      <c r="S85" s="103">
        <v>0</v>
      </c>
      <c r="T85" s="103">
        <f t="shared" si="10"/>
        <v>20</v>
      </c>
      <c r="U85" s="103">
        <v>0</v>
      </c>
      <c r="V85" s="103">
        <f t="shared" si="11"/>
        <v>20</v>
      </c>
      <c r="W85" s="54"/>
    </row>
    <row r="86" spans="1:23" ht="12.75" customHeight="1">
      <c r="A86" s="330"/>
      <c r="B86" s="107" t="s">
        <v>93</v>
      </c>
      <c r="C86" s="108" t="s">
        <v>173</v>
      </c>
      <c r="D86" s="109" t="s">
        <v>95</v>
      </c>
      <c r="E86" s="110" t="s">
        <v>88</v>
      </c>
      <c r="F86" s="111" t="s">
        <v>88</v>
      </c>
      <c r="G86" s="154" t="s">
        <v>174</v>
      </c>
      <c r="H86" s="94">
        <f>+H87</f>
        <v>50</v>
      </c>
      <c r="I86" s="94">
        <f>+I87</f>
        <v>0</v>
      </c>
      <c r="J86" s="94">
        <f t="shared" si="12"/>
        <v>50</v>
      </c>
      <c r="K86" s="95">
        <v>0</v>
      </c>
      <c r="L86" s="95">
        <f t="shared" si="7"/>
        <v>50</v>
      </c>
      <c r="M86" s="95">
        <v>0</v>
      </c>
      <c r="N86" s="95">
        <f t="shared" si="8"/>
        <v>50</v>
      </c>
      <c r="O86" s="95">
        <v>0</v>
      </c>
      <c r="P86" s="95">
        <f t="shared" si="9"/>
        <v>50</v>
      </c>
      <c r="Q86" s="95">
        <v>0</v>
      </c>
      <c r="R86" s="95">
        <f t="shared" si="13"/>
        <v>50</v>
      </c>
      <c r="S86" s="95">
        <v>0</v>
      </c>
      <c r="T86" s="95">
        <f t="shared" si="10"/>
        <v>50</v>
      </c>
      <c r="U86" s="95">
        <v>0</v>
      </c>
      <c r="V86" s="95">
        <f t="shared" si="11"/>
        <v>50</v>
      </c>
      <c r="W86" s="54"/>
    </row>
    <row r="87" spans="1:23" ht="12.75" customHeight="1">
      <c r="A87" s="330"/>
      <c r="B87" s="149"/>
      <c r="C87" s="150"/>
      <c r="D87" s="151"/>
      <c r="E87" s="152">
        <v>3299</v>
      </c>
      <c r="F87" s="100">
        <v>5321</v>
      </c>
      <c r="G87" s="106" t="s">
        <v>127</v>
      </c>
      <c r="H87" s="102">
        <v>50</v>
      </c>
      <c r="I87" s="102">
        <v>0</v>
      </c>
      <c r="J87" s="102">
        <f t="shared" si="12"/>
        <v>50</v>
      </c>
      <c r="K87" s="103">
        <v>0</v>
      </c>
      <c r="L87" s="103">
        <f t="shared" si="7"/>
        <v>50</v>
      </c>
      <c r="M87" s="103">
        <v>0</v>
      </c>
      <c r="N87" s="103">
        <f t="shared" si="8"/>
        <v>50</v>
      </c>
      <c r="O87" s="103">
        <v>0</v>
      </c>
      <c r="P87" s="103">
        <f t="shared" si="9"/>
        <v>50</v>
      </c>
      <c r="Q87" s="103">
        <v>0</v>
      </c>
      <c r="R87" s="103">
        <f t="shared" si="13"/>
        <v>50</v>
      </c>
      <c r="S87" s="103">
        <v>0</v>
      </c>
      <c r="T87" s="103">
        <f t="shared" si="10"/>
        <v>50</v>
      </c>
      <c r="U87" s="103">
        <v>0</v>
      </c>
      <c r="V87" s="103">
        <f t="shared" si="11"/>
        <v>50</v>
      </c>
      <c r="W87" s="54"/>
    </row>
    <row r="88" spans="1:23" ht="12.75" customHeight="1">
      <c r="A88" s="330"/>
      <c r="B88" s="88" t="s">
        <v>93</v>
      </c>
      <c r="C88" s="89" t="s">
        <v>175</v>
      </c>
      <c r="D88" s="90" t="s">
        <v>95</v>
      </c>
      <c r="E88" s="91" t="s">
        <v>88</v>
      </c>
      <c r="F88" s="92" t="s">
        <v>88</v>
      </c>
      <c r="G88" s="184" t="s">
        <v>176</v>
      </c>
      <c r="H88" s="94">
        <f>H89</f>
        <v>50</v>
      </c>
      <c r="I88" s="94">
        <f>I89</f>
        <v>0</v>
      </c>
      <c r="J88" s="94">
        <f t="shared" si="12"/>
        <v>50</v>
      </c>
      <c r="K88" s="95">
        <v>0</v>
      </c>
      <c r="L88" s="95">
        <f t="shared" si="7"/>
        <v>50</v>
      </c>
      <c r="M88" s="95">
        <v>0</v>
      </c>
      <c r="N88" s="95">
        <f t="shared" si="8"/>
        <v>50</v>
      </c>
      <c r="O88" s="95">
        <v>0</v>
      </c>
      <c r="P88" s="95">
        <f t="shared" si="9"/>
        <v>50</v>
      </c>
      <c r="Q88" s="95">
        <v>0</v>
      </c>
      <c r="R88" s="95">
        <f t="shared" si="13"/>
        <v>50</v>
      </c>
      <c r="S88" s="95">
        <v>0</v>
      </c>
      <c r="T88" s="95">
        <f t="shared" si="10"/>
        <v>50</v>
      </c>
      <c r="U88" s="95">
        <v>0</v>
      </c>
      <c r="V88" s="95">
        <f t="shared" si="11"/>
        <v>50</v>
      </c>
      <c r="W88" s="54"/>
    </row>
    <row r="89" spans="1:23" ht="12.75" customHeight="1">
      <c r="A89" s="330"/>
      <c r="B89" s="107"/>
      <c r="C89" s="185"/>
      <c r="D89" s="186"/>
      <c r="E89" s="187">
        <v>3299</v>
      </c>
      <c r="F89" s="188">
        <v>5021</v>
      </c>
      <c r="G89" s="189" t="s">
        <v>104</v>
      </c>
      <c r="H89" s="113">
        <v>50</v>
      </c>
      <c r="I89" s="113">
        <v>0</v>
      </c>
      <c r="J89" s="113">
        <f t="shared" si="12"/>
        <v>50</v>
      </c>
      <c r="K89" s="103">
        <v>0</v>
      </c>
      <c r="L89" s="103">
        <f t="shared" si="7"/>
        <v>50</v>
      </c>
      <c r="M89" s="103">
        <v>0</v>
      </c>
      <c r="N89" s="103">
        <f t="shared" si="8"/>
        <v>50</v>
      </c>
      <c r="O89" s="103">
        <v>0</v>
      </c>
      <c r="P89" s="103">
        <f t="shared" si="9"/>
        <v>50</v>
      </c>
      <c r="Q89" s="103">
        <v>0</v>
      </c>
      <c r="R89" s="103">
        <f t="shared" si="13"/>
        <v>50</v>
      </c>
      <c r="S89" s="103">
        <v>0</v>
      </c>
      <c r="T89" s="103">
        <f t="shared" si="10"/>
        <v>50</v>
      </c>
      <c r="U89" s="103">
        <v>0</v>
      </c>
      <c r="V89" s="103">
        <f t="shared" si="11"/>
        <v>50</v>
      </c>
      <c r="W89" s="54"/>
    </row>
    <row r="90" spans="1:23" s="195" customFormat="1" ht="12.75" customHeight="1">
      <c r="A90" s="330"/>
      <c r="B90" s="88" t="s">
        <v>93</v>
      </c>
      <c r="C90" s="190" t="s">
        <v>177</v>
      </c>
      <c r="D90" s="191" t="s">
        <v>95</v>
      </c>
      <c r="E90" s="192" t="s">
        <v>88</v>
      </c>
      <c r="F90" s="192" t="s">
        <v>88</v>
      </c>
      <c r="G90" s="193" t="s">
        <v>178</v>
      </c>
      <c r="H90" s="94">
        <f>H91+H92+H93+H94</f>
        <v>0</v>
      </c>
      <c r="I90" s="94">
        <f>I91+I92+I93+I94</f>
        <v>1000</v>
      </c>
      <c r="J90" s="94">
        <f>H90+I90</f>
        <v>1000</v>
      </c>
      <c r="K90" s="95">
        <v>0</v>
      </c>
      <c r="L90" s="95">
        <f t="shared" si="7"/>
        <v>1000</v>
      </c>
      <c r="M90" s="95">
        <v>0</v>
      </c>
      <c r="N90" s="95">
        <f t="shared" si="8"/>
        <v>1000</v>
      </c>
      <c r="O90" s="95">
        <v>0</v>
      </c>
      <c r="P90" s="95">
        <f t="shared" si="9"/>
        <v>1000</v>
      </c>
      <c r="Q90" s="95">
        <v>0</v>
      </c>
      <c r="R90" s="95">
        <f t="shared" si="13"/>
        <v>1000</v>
      </c>
      <c r="S90" s="95">
        <v>0</v>
      </c>
      <c r="T90" s="95">
        <f t="shared" si="10"/>
        <v>1000</v>
      </c>
      <c r="U90" s="95">
        <v>0</v>
      </c>
      <c r="V90" s="95">
        <f t="shared" si="11"/>
        <v>1000</v>
      </c>
      <c r="W90" s="194"/>
    </row>
    <row r="91" spans="1:23" ht="12.75" customHeight="1">
      <c r="A91" s="330"/>
      <c r="B91" s="196"/>
      <c r="C91" s="197"/>
      <c r="D91" s="198"/>
      <c r="E91" s="199">
        <v>3299</v>
      </c>
      <c r="F91" s="199">
        <v>5139</v>
      </c>
      <c r="G91" s="200" t="s">
        <v>97</v>
      </c>
      <c r="H91" s="113">
        <v>0</v>
      </c>
      <c r="I91" s="113">
        <f>15+300+3</f>
        <v>318</v>
      </c>
      <c r="J91" s="113">
        <f>H91+I91</f>
        <v>318</v>
      </c>
      <c r="K91" s="103">
        <v>0</v>
      </c>
      <c r="L91" s="103">
        <f t="shared" si="7"/>
        <v>318</v>
      </c>
      <c r="M91" s="103">
        <v>0</v>
      </c>
      <c r="N91" s="103">
        <f t="shared" si="8"/>
        <v>318</v>
      </c>
      <c r="O91" s="103">
        <v>0</v>
      </c>
      <c r="P91" s="103">
        <f t="shared" si="9"/>
        <v>318</v>
      </c>
      <c r="Q91" s="103">
        <v>0</v>
      </c>
      <c r="R91" s="103">
        <f t="shared" si="13"/>
        <v>318</v>
      </c>
      <c r="S91" s="103">
        <v>0</v>
      </c>
      <c r="T91" s="103">
        <f t="shared" si="10"/>
        <v>318</v>
      </c>
      <c r="U91" s="103">
        <v>0</v>
      </c>
      <c r="V91" s="103">
        <f t="shared" si="11"/>
        <v>318</v>
      </c>
      <c r="W91" s="54"/>
    </row>
    <row r="92" spans="1:23" ht="12.75" customHeight="1">
      <c r="A92" s="330"/>
      <c r="B92" s="196"/>
      <c r="C92" s="201"/>
      <c r="D92" s="202"/>
      <c r="E92" s="203">
        <v>3299</v>
      </c>
      <c r="F92" s="204">
        <v>5169</v>
      </c>
      <c r="G92" s="205" t="s">
        <v>99</v>
      </c>
      <c r="H92" s="113">
        <v>0</v>
      </c>
      <c r="I92" s="113">
        <f>14+40+10+10+7</f>
        <v>81</v>
      </c>
      <c r="J92" s="113">
        <f>H92+I92</f>
        <v>81</v>
      </c>
      <c r="K92" s="103">
        <v>0</v>
      </c>
      <c r="L92" s="103">
        <f t="shared" si="7"/>
        <v>81</v>
      </c>
      <c r="M92" s="103">
        <v>0</v>
      </c>
      <c r="N92" s="103">
        <f t="shared" si="8"/>
        <v>81</v>
      </c>
      <c r="O92" s="103">
        <v>0</v>
      </c>
      <c r="P92" s="103">
        <f t="shared" si="9"/>
        <v>81</v>
      </c>
      <c r="Q92" s="103">
        <v>0</v>
      </c>
      <c r="R92" s="103">
        <f t="shared" si="13"/>
        <v>81</v>
      </c>
      <c r="S92" s="103">
        <v>0</v>
      </c>
      <c r="T92" s="103">
        <f t="shared" si="10"/>
        <v>81</v>
      </c>
      <c r="U92" s="103">
        <v>0</v>
      </c>
      <c r="V92" s="103">
        <f t="shared" si="11"/>
        <v>81</v>
      </c>
      <c r="W92" s="54"/>
    </row>
    <row r="93" spans="1:23" ht="12.75" customHeight="1">
      <c r="A93" s="330"/>
      <c r="B93" s="206"/>
      <c r="C93" s="207"/>
      <c r="D93" s="208"/>
      <c r="E93" s="209">
        <v>3299</v>
      </c>
      <c r="F93" s="199">
        <v>5331</v>
      </c>
      <c r="G93" s="210" t="s">
        <v>143</v>
      </c>
      <c r="H93" s="113">
        <v>0</v>
      </c>
      <c r="I93" s="113">
        <v>581</v>
      </c>
      <c r="J93" s="113">
        <f>H93+I93</f>
        <v>581</v>
      </c>
      <c r="K93" s="103">
        <v>0</v>
      </c>
      <c r="L93" s="103">
        <f t="shared" si="7"/>
        <v>581</v>
      </c>
      <c r="M93" s="103">
        <v>0</v>
      </c>
      <c r="N93" s="103">
        <f t="shared" si="8"/>
        <v>581</v>
      </c>
      <c r="O93" s="103">
        <v>0</v>
      </c>
      <c r="P93" s="103">
        <f t="shared" si="9"/>
        <v>581</v>
      </c>
      <c r="Q93" s="103">
        <v>0</v>
      </c>
      <c r="R93" s="103">
        <f t="shared" si="13"/>
        <v>581</v>
      </c>
      <c r="S93" s="103">
        <v>0</v>
      </c>
      <c r="T93" s="103">
        <f t="shared" si="10"/>
        <v>581</v>
      </c>
      <c r="U93" s="103">
        <v>0</v>
      </c>
      <c r="V93" s="103">
        <f t="shared" si="11"/>
        <v>581</v>
      </c>
      <c r="W93" s="54"/>
    </row>
    <row r="94" spans="1:23" ht="12.75" customHeight="1">
      <c r="A94" s="330"/>
      <c r="B94" s="107"/>
      <c r="C94" s="108"/>
      <c r="D94" s="109"/>
      <c r="E94" s="209">
        <v>3299</v>
      </c>
      <c r="F94" s="99">
        <v>5164</v>
      </c>
      <c r="G94" s="211" t="s">
        <v>179</v>
      </c>
      <c r="H94" s="113">
        <v>0</v>
      </c>
      <c r="I94" s="113">
        <v>20</v>
      </c>
      <c r="J94" s="113">
        <f>H94+I94</f>
        <v>20</v>
      </c>
      <c r="K94" s="103">
        <v>0</v>
      </c>
      <c r="L94" s="103">
        <f t="shared" si="7"/>
        <v>20</v>
      </c>
      <c r="M94" s="103">
        <v>0</v>
      </c>
      <c r="N94" s="103">
        <f t="shared" si="8"/>
        <v>20</v>
      </c>
      <c r="O94" s="103">
        <v>0</v>
      </c>
      <c r="P94" s="103">
        <f t="shared" si="9"/>
        <v>20</v>
      </c>
      <c r="Q94" s="103">
        <v>0</v>
      </c>
      <c r="R94" s="103">
        <f t="shared" si="13"/>
        <v>20</v>
      </c>
      <c r="S94" s="103">
        <v>0</v>
      </c>
      <c r="T94" s="103">
        <f t="shared" si="10"/>
        <v>20</v>
      </c>
      <c r="U94" s="103">
        <v>0</v>
      </c>
      <c r="V94" s="103">
        <f t="shared" si="11"/>
        <v>20</v>
      </c>
      <c r="W94" s="54"/>
    </row>
    <row r="95" spans="1:23" ht="24" customHeight="1">
      <c r="A95" s="330"/>
      <c r="B95" s="107" t="s">
        <v>93</v>
      </c>
      <c r="C95" s="212" t="s">
        <v>180</v>
      </c>
      <c r="D95" s="213" t="s">
        <v>95</v>
      </c>
      <c r="E95" s="214" t="s">
        <v>88</v>
      </c>
      <c r="F95" s="214" t="s">
        <v>88</v>
      </c>
      <c r="G95" s="215" t="s">
        <v>181</v>
      </c>
      <c r="H95" s="94">
        <v>0</v>
      </c>
      <c r="I95" s="94"/>
      <c r="J95" s="94"/>
      <c r="K95" s="95"/>
      <c r="L95" s="95"/>
      <c r="M95" s="95"/>
      <c r="N95" s="95"/>
      <c r="O95" s="95"/>
      <c r="P95" s="95">
        <v>0</v>
      </c>
      <c r="Q95" s="95">
        <f>+Q96</f>
        <v>200</v>
      </c>
      <c r="R95" s="95">
        <f t="shared" si="13"/>
        <v>200</v>
      </c>
      <c r="S95" s="95">
        <v>0</v>
      </c>
      <c r="T95" s="95">
        <f t="shared" si="10"/>
        <v>200</v>
      </c>
      <c r="U95" s="95">
        <v>0</v>
      </c>
      <c r="V95" s="95">
        <f t="shared" si="11"/>
        <v>200</v>
      </c>
      <c r="W95" s="54"/>
    </row>
    <row r="96" spans="1:23" ht="12.75" customHeight="1">
      <c r="A96" s="330"/>
      <c r="B96" s="88"/>
      <c r="C96" s="89"/>
      <c r="D96" s="90"/>
      <c r="E96" s="216">
        <v>3269</v>
      </c>
      <c r="F96" s="216">
        <v>5169</v>
      </c>
      <c r="G96" s="217" t="s">
        <v>99</v>
      </c>
      <c r="H96" s="113">
        <v>0</v>
      </c>
      <c r="I96" s="113"/>
      <c r="J96" s="113"/>
      <c r="K96" s="103"/>
      <c r="L96" s="103"/>
      <c r="M96" s="103"/>
      <c r="N96" s="103"/>
      <c r="O96" s="103"/>
      <c r="P96" s="103">
        <v>0</v>
      </c>
      <c r="Q96" s="103">
        <v>200</v>
      </c>
      <c r="R96" s="103">
        <f t="shared" si="13"/>
        <v>200</v>
      </c>
      <c r="S96" s="103">
        <v>0</v>
      </c>
      <c r="T96" s="103">
        <f t="shared" si="10"/>
        <v>200</v>
      </c>
      <c r="U96" s="103">
        <v>0</v>
      </c>
      <c r="V96" s="103">
        <f t="shared" si="11"/>
        <v>200</v>
      </c>
      <c r="W96" s="54"/>
    </row>
    <row r="97" spans="1:23" ht="12.75" customHeight="1">
      <c r="A97" s="330"/>
      <c r="B97" s="218" t="s">
        <v>87</v>
      </c>
      <c r="C97" s="219" t="s">
        <v>182</v>
      </c>
      <c r="D97" s="220" t="s">
        <v>95</v>
      </c>
      <c r="E97" s="221" t="s">
        <v>88</v>
      </c>
      <c r="F97" s="222" t="s">
        <v>88</v>
      </c>
      <c r="G97" s="223" t="s">
        <v>183</v>
      </c>
      <c r="H97" s="224">
        <f>H98</f>
        <v>15200</v>
      </c>
      <c r="I97" s="224">
        <f>I98</f>
        <v>0</v>
      </c>
      <c r="J97" s="224">
        <f t="shared" si="12"/>
        <v>15200</v>
      </c>
      <c r="K97" s="225">
        <v>0</v>
      </c>
      <c r="L97" s="225">
        <f t="shared" si="7"/>
        <v>15200</v>
      </c>
      <c r="M97" s="225">
        <v>0</v>
      </c>
      <c r="N97" s="225">
        <f t="shared" si="8"/>
        <v>15200</v>
      </c>
      <c r="O97" s="225">
        <v>0</v>
      </c>
      <c r="P97" s="225">
        <f t="shared" si="9"/>
        <v>15200</v>
      </c>
      <c r="Q97" s="225">
        <v>0</v>
      </c>
      <c r="R97" s="225">
        <f t="shared" si="13"/>
        <v>15200</v>
      </c>
      <c r="S97" s="225">
        <v>0</v>
      </c>
      <c r="T97" s="225">
        <f t="shared" si="10"/>
        <v>15200</v>
      </c>
      <c r="U97" s="225">
        <v>0</v>
      </c>
      <c r="V97" s="225">
        <f t="shared" si="11"/>
        <v>15200</v>
      </c>
      <c r="W97" s="54"/>
    </row>
    <row r="98" spans="1:23" ht="12.75" customHeight="1" thickBot="1">
      <c r="A98" s="330"/>
      <c r="B98" s="226"/>
      <c r="C98" s="227"/>
      <c r="D98" s="186"/>
      <c r="E98" s="228">
        <v>3299</v>
      </c>
      <c r="F98" s="229">
        <v>5171</v>
      </c>
      <c r="G98" s="230" t="s">
        <v>184</v>
      </c>
      <c r="H98" s="231">
        <v>15200</v>
      </c>
      <c r="I98" s="231">
        <v>0</v>
      </c>
      <c r="J98" s="231">
        <f t="shared" si="12"/>
        <v>15200</v>
      </c>
      <c r="K98" s="139">
        <v>0</v>
      </c>
      <c r="L98" s="138">
        <f t="shared" si="7"/>
        <v>15200</v>
      </c>
      <c r="M98" s="138">
        <v>0</v>
      </c>
      <c r="N98" s="138">
        <f t="shared" si="8"/>
        <v>15200</v>
      </c>
      <c r="O98" s="139">
        <v>0</v>
      </c>
      <c r="P98" s="139">
        <f t="shared" si="9"/>
        <v>15200</v>
      </c>
      <c r="Q98" s="138">
        <v>0</v>
      </c>
      <c r="R98" s="138">
        <f t="shared" si="13"/>
        <v>15200</v>
      </c>
      <c r="S98" s="138">
        <v>0</v>
      </c>
      <c r="T98" s="138">
        <f t="shared" si="10"/>
        <v>15200</v>
      </c>
      <c r="U98" s="139">
        <v>0</v>
      </c>
      <c r="V98" s="139">
        <f t="shared" si="11"/>
        <v>15200</v>
      </c>
      <c r="W98" s="194"/>
    </row>
    <row r="99" spans="1:23" s="146" customFormat="1" ht="16.5" customHeight="1" thickBot="1">
      <c r="A99" s="330"/>
      <c r="B99" s="232" t="s">
        <v>91</v>
      </c>
      <c r="C99" s="341" t="s">
        <v>88</v>
      </c>
      <c r="D99" s="342"/>
      <c r="E99" s="233" t="s">
        <v>88</v>
      </c>
      <c r="F99" s="234" t="s">
        <v>88</v>
      </c>
      <c r="G99" s="235" t="s">
        <v>185</v>
      </c>
      <c r="H99" s="236">
        <f>H100+H109+H121+H131+H140</f>
        <v>14800</v>
      </c>
      <c r="I99" s="236">
        <f>+I100+I109+I121+I131+I140</f>
        <v>0</v>
      </c>
      <c r="J99" s="236">
        <f t="shared" si="12"/>
        <v>14800</v>
      </c>
      <c r="K99" s="145">
        <f>+K100+K109+K121+K131+K140</f>
        <v>0</v>
      </c>
      <c r="L99" s="237">
        <f t="shared" si="7"/>
        <v>14800</v>
      </c>
      <c r="M99" s="145">
        <f>+M100+M109+M121+M131+M140</f>
        <v>0</v>
      </c>
      <c r="N99" s="145">
        <f t="shared" si="8"/>
        <v>14800</v>
      </c>
      <c r="O99" s="145">
        <f>+O100+O109+O121+O131+O140</f>
        <v>0</v>
      </c>
      <c r="P99" s="145">
        <f t="shared" si="9"/>
        <v>14800</v>
      </c>
      <c r="Q99" s="145">
        <f>+Q100+Q109+Q121+Q131+Q140</f>
        <v>0</v>
      </c>
      <c r="R99" s="145">
        <f t="shared" si="13"/>
        <v>14800</v>
      </c>
      <c r="S99" s="145">
        <f>+S100+S109+S121+S131+S140</f>
        <v>0</v>
      </c>
      <c r="T99" s="145">
        <f t="shared" si="10"/>
        <v>14800</v>
      </c>
      <c r="U99" s="145">
        <v>0</v>
      </c>
      <c r="V99" s="145">
        <f t="shared" si="11"/>
        <v>14800</v>
      </c>
      <c r="W99" s="86"/>
    </row>
    <row r="100" spans="1:23" ht="12.75" customHeight="1">
      <c r="A100" s="330"/>
      <c r="B100" s="238" t="s">
        <v>91</v>
      </c>
      <c r="C100" s="343" t="s">
        <v>88</v>
      </c>
      <c r="D100" s="344"/>
      <c r="E100" s="239" t="s">
        <v>88</v>
      </c>
      <c r="F100" s="240" t="s">
        <v>88</v>
      </c>
      <c r="G100" s="241" t="s">
        <v>186</v>
      </c>
      <c r="H100" s="242">
        <f>+H101</f>
        <v>2000</v>
      </c>
      <c r="I100" s="242">
        <f>+I101</f>
        <v>0</v>
      </c>
      <c r="J100" s="242">
        <f t="shared" si="12"/>
        <v>2000</v>
      </c>
      <c r="K100" s="243">
        <f>+K101+K107</f>
        <v>0</v>
      </c>
      <c r="L100" s="244">
        <f t="shared" si="7"/>
        <v>2000</v>
      </c>
      <c r="M100" s="244">
        <f>+M101+M105</f>
        <v>0</v>
      </c>
      <c r="N100" s="244">
        <f t="shared" si="8"/>
        <v>2000</v>
      </c>
      <c r="O100" s="244">
        <v>0</v>
      </c>
      <c r="P100" s="244">
        <f t="shared" si="9"/>
        <v>2000</v>
      </c>
      <c r="Q100" s="243">
        <v>0</v>
      </c>
      <c r="R100" s="243">
        <f t="shared" si="13"/>
        <v>2000</v>
      </c>
      <c r="S100" s="243">
        <v>0</v>
      </c>
      <c r="T100" s="243">
        <f t="shared" si="10"/>
        <v>2000</v>
      </c>
      <c r="U100" s="243">
        <v>0</v>
      </c>
      <c r="V100" s="243">
        <f t="shared" si="11"/>
        <v>2000</v>
      </c>
      <c r="W100" s="54"/>
    </row>
    <row r="101" spans="1:23" ht="12.75" customHeight="1">
      <c r="A101" s="330"/>
      <c r="B101" s="88" t="s">
        <v>91</v>
      </c>
      <c r="C101" s="89" t="s">
        <v>187</v>
      </c>
      <c r="D101" s="90" t="s">
        <v>95</v>
      </c>
      <c r="E101" s="91" t="s">
        <v>88</v>
      </c>
      <c r="F101" s="92" t="s">
        <v>88</v>
      </c>
      <c r="G101" s="184" t="s">
        <v>186</v>
      </c>
      <c r="H101" s="94">
        <f>H102+H103+H104</f>
        <v>2000</v>
      </c>
      <c r="I101" s="94">
        <f>I102+I103+I104</f>
        <v>0</v>
      </c>
      <c r="J101" s="94">
        <f t="shared" si="12"/>
        <v>2000</v>
      </c>
      <c r="K101" s="95">
        <f>SUM(K102:K104)</f>
        <v>-2.6</v>
      </c>
      <c r="L101" s="95">
        <f t="shared" si="7"/>
        <v>1997.4</v>
      </c>
      <c r="M101" s="95">
        <f>SUM(M102:M104)</f>
        <v>-300</v>
      </c>
      <c r="N101" s="95">
        <f t="shared" si="8"/>
        <v>1697.4</v>
      </c>
      <c r="O101" s="95">
        <v>0</v>
      </c>
      <c r="P101" s="95">
        <f t="shared" si="9"/>
        <v>1697.4</v>
      </c>
      <c r="Q101" s="95">
        <v>0</v>
      </c>
      <c r="R101" s="95">
        <f t="shared" si="13"/>
        <v>1697.4</v>
      </c>
      <c r="S101" s="95">
        <v>0</v>
      </c>
      <c r="T101" s="95">
        <f t="shared" si="10"/>
        <v>1697.4</v>
      </c>
      <c r="U101" s="95">
        <v>0</v>
      </c>
      <c r="V101" s="95">
        <f t="shared" si="11"/>
        <v>1697.4</v>
      </c>
      <c r="W101" s="54"/>
    </row>
    <row r="102" spans="1:23" ht="12.75" customHeight="1">
      <c r="A102" s="330"/>
      <c r="B102" s="88"/>
      <c r="C102" s="89"/>
      <c r="D102" s="90"/>
      <c r="E102" s="245">
        <v>3419</v>
      </c>
      <c r="F102" s="153">
        <v>5212</v>
      </c>
      <c r="G102" s="106" t="s">
        <v>188</v>
      </c>
      <c r="H102" s="113">
        <v>100</v>
      </c>
      <c r="I102" s="113">
        <v>0</v>
      </c>
      <c r="J102" s="113">
        <f t="shared" si="12"/>
        <v>100</v>
      </c>
      <c r="K102" s="103">
        <v>0</v>
      </c>
      <c r="L102" s="103">
        <f t="shared" si="7"/>
        <v>100</v>
      </c>
      <c r="M102" s="103">
        <v>0</v>
      </c>
      <c r="N102" s="103">
        <f t="shared" si="8"/>
        <v>100</v>
      </c>
      <c r="O102" s="103">
        <v>0</v>
      </c>
      <c r="P102" s="103">
        <f t="shared" si="9"/>
        <v>100</v>
      </c>
      <c r="Q102" s="103">
        <v>0</v>
      </c>
      <c r="R102" s="103">
        <f t="shared" si="13"/>
        <v>100</v>
      </c>
      <c r="S102" s="103">
        <v>0</v>
      </c>
      <c r="T102" s="103">
        <f t="shared" si="10"/>
        <v>100</v>
      </c>
      <c r="U102" s="103">
        <v>0</v>
      </c>
      <c r="V102" s="103">
        <f t="shared" si="11"/>
        <v>100</v>
      </c>
      <c r="W102" s="54"/>
    </row>
    <row r="103" spans="1:23" ht="12.75" customHeight="1">
      <c r="A103" s="330"/>
      <c r="B103" s="149"/>
      <c r="C103" s="150"/>
      <c r="D103" s="151"/>
      <c r="E103" s="152">
        <v>3419</v>
      </c>
      <c r="F103" s="153">
        <v>5213</v>
      </c>
      <c r="G103" s="106" t="s">
        <v>189</v>
      </c>
      <c r="H103" s="113">
        <v>100</v>
      </c>
      <c r="I103" s="113">
        <v>0</v>
      </c>
      <c r="J103" s="113">
        <f t="shared" si="12"/>
        <v>100</v>
      </c>
      <c r="K103" s="103">
        <v>0</v>
      </c>
      <c r="L103" s="103">
        <f t="shared" si="7"/>
        <v>100</v>
      </c>
      <c r="M103" s="103">
        <v>0</v>
      </c>
      <c r="N103" s="103">
        <f t="shared" si="8"/>
        <v>100</v>
      </c>
      <c r="O103" s="103">
        <v>0</v>
      </c>
      <c r="P103" s="103">
        <f t="shared" si="9"/>
        <v>100</v>
      </c>
      <c r="Q103" s="103">
        <v>0</v>
      </c>
      <c r="R103" s="103">
        <f t="shared" si="13"/>
        <v>100</v>
      </c>
      <c r="S103" s="103">
        <v>0</v>
      </c>
      <c r="T103" s="103">
        <f t="shared" si="10"/>
        <v>100</v>
      </c>
      <c r="U103" s="103">
        <v>0</v>
      </c>
      <c r="V103" s="103">
        <f t="shared" si="11"/>
        <v>100</v>
      </c>
      <c r="W103" s="54"/>
    </row>
    <row r="104" spans="1:23" ht="12.75" customHeight="1">
      <c r="A104" s="330"/>
      <c r="B104" s="246"/>
      <c r="C104" s="247"/>
      <c r="D104" s="248"/>
      <c r="E104" s="249">
        <v>3419</v>
      </c>
      <c r="F104" s="250">
        <v>5229</v>
      </c>
      <c r="G104" s="251" t="s">
        <v>151</v>
      </c>
      <c r="H104" s="231">
        <v>1800</v>
      </c>
      <c r="I104" s="231">
        <v>0</v>
      </c>
      <c r="J104" s="231">
        <f t="shared" si="12"/>
        <v>1800</v>
      </c>
      <c r="K104" s="139">
        <v>-2.6</v>
      </c>
      <c r="L104" s="139">
        <f t="shared" si="7"/>
        <v>1797.4</v>
      </c>
      <c r="M104" s="139">
        <v>-300</v>
      </c>
      <c r="N104" s="139">
        <f t="shared" si="8"/>
        <v>1497.4</v>
      </c>
      <c r="O104" s="103">
        <v>0</v>
      </c>
      <c r="P104" s="103">
        <f t="shared" si="9"/>
        <v>1497.4</v>
      </c>
      <c r="Q104" s="103">
        <v>0</v>
      </c>
      <c r="R104" s="103">
        <f t="shared" si="13"/>
        <v>1497.4</v>
      </c>
      <c r="S104" s="103">
        <v>0</v>
      </c>
      <c r="T104" s="103">
        <f t="shared" si="10"/>
        <v>1497.4</v>
      </c>
      <c r="U104" s="103">
        <v>0</v>
      </c>
      <c r="V104" s="103">
        <f t="shared" si="11"/>
        <v>1497.4</v>
      </c>
      <c r="W104" s="54"/>
    </row>
    <row r="105" spans="1:23" ht="12.75" customHeight="1">
      <c r="A105" s="330"/>
      <c r="B105" s="155" t="s">
        <v>87</v>
      </c>
      <c r="C105" s="156" t="s">
        <v>190</v>
      </c>
      <c r="D105" s="252" t="s">
        <v>95</v>
      </c>
      <c r="E105" s="110" t="s">
        <v>88</v>
      </c>
      <c r="F105" s="253" t="s">
        <v>88</v>
      </c>
      <c r="G105" s="254" t="s">
        <v>191</v>
      </c>
      <c r="H105" s="94">
        <v>0</v>
      </c>
      <c r="I105" s="94">
        <v>0</v>
      </c>
      <c r="J105" s="94">
        <v>0</v>
      </c>
      <c r="K105" s="95">
        <v>0</v>
      </c>
      <c r="L105" s="95">
        <v>0</v>
      </c>
      <c r="M105" s="95">
        <f>+M106</f>
        <v>300</v>
      </c>
      <c r="N105" s="95">
        <f t="shared" si="8"/>
        <v>300</v>
      </c>
      <c r="O105" s="95">
        <v>0</v>
      </c>
      <c r="P105" s="95">
        <f t="shared" si="9"/>
        <v>300</v>
      </c>
      <c r="Q105" s="95">
        <v>0</v>
      </c>
      <c r="R105" s="95">
        <f t="shared" si="13"/>
        <v>300</v>
      </c>
      <c r="S105" s="95">
        <v>0</v>
      </c>
      <c r="T105" s="95">
        <f t="shared" si="10"/>
        <v>300</v>
      </c>
      <c r="U105" s="95">
        <v>0</v>
      </c>
      <c r="V105" s="95">
        <f t="shared" si="11"/>
        <v>300</v>
      </c>
      <c r="W105" s="54"/>
    </row>
    <row r="106" spans="1:23" ht="12.75" customHeight="1">
      <c r="A106" s="330"/>
      <c r="B106" s="159"/>
      <c r="C106" s="160"/>
      <c r="D106" s="255"/>
      <c r="E106" s="152">
        <v>3419</v>
      </c>
      <c r="F106" s="256">
        <v>5222</v>
      </c>
      <c r="G106" s="257" t="s">
        <v>192</v>
      </c>
      <c r="H106" s="113">
        <v>0</v>
      </c>
      <c r="I106" s="113">
        <v>0</v>
      </c>
      <c r="J106" s="113">
        <v>0</v>
      </c>
      <c r="K106" s="103">
        <v>0</v>
      </c>
      <c r="L106" s="103">
        <v>0</v>
      </c>
      <c r="M106" s="103">
        <v>300</v>
      </c>
      <c r="N106" s="103">
        <f t="shared" si="8"/>
        <v>300</v>
      </c>
      <c r="O106" s="103">
        <v>0</v>
      </c>
      <c r="P106" s="103">
        <f t="shared" si="9"/>
        <v>300</v>
      </c>
      <c r="Q106" s="103">
        <v>0</v>
      </c>
      <c r="R106" s="103">
        <f t="shared" si="13"/>
        <v>300</v>
      </c>
      <c r="S106" s="103">
        <v>0</v>
      </c>
      <c r="T106" s="103">
        <f t="shared" si="10"/>
        <v>300</v>
      </c>
      <c r="U106" s="103">
        <v>0</v>
      </c>
      <c r="V106" s="103">
        <f t="shared" si="11"/>
        <v>300</v>
      </c>
      <c r="W106" s="54"/>
    </row>
    <row r="107" spans="1:23" ht="25.5" customHeight="1">
      <c r="A107" s="330"/>
      <c r="B107" s="155" t="s">
        <v>91</v>
      </c>
      <c r="C107" s="156" t="s">
        <v>193</v>
      </c>
      <c r="D107" s="252" t="s">
        <v>95</v>
      </c>
      <c r="E107" s="110" t="s">
        <v>88</v>
      </c>
      <c r="F107" s="253" t="s">
        <v>88</v>
      </c>
      <c r="G107" s="258" t="s">
        <v>194</v>
      </c>
      <c r="H107" s="94">
        <v>0</v>
      </c>
      <c r="I107" s="94"/>
      <c r="J107" s="94">
        <v>0</v>
      </c>
      <c r="K107" s="95">
        <f>+K108</f>
        <v>2.6</v>
      </c>
      <c r="L107" s="95">
        <f t="shared" si="7"/>
        <v>2.6</v>
      </c>
      <c r="M107" s="95">
        <v>0</v>
      </c>
      <c r="N107" s="95">
        <f t="shared" si="8"/>
        <v>2.6</v>
      </c>
      <c r="O107" s="95">
        <v>0</v>
      </c>
      <c r="P107" s="95">
        <f t="shared" si="9"/>
        <v>2.6</v>
      </c>
      <c r="Q107" s="95">
        <v>0</v>
      </c>
      <c r="R107" s="95">
        <f t="shared" si="13"/>
        <v>2.6</v>
      </c>
      <c r="S107" s="95">
        <v>0</v>
      </c>
      <c r="T107" s="95">
        <f t="shared" si="10"/>
        <v>2.6</v>
      </c>
      <c r="U107" s="95">
        <v>0</v>
      </c>
      <c r="V107" s="95">
        <f t="shared" si="11"/>
        <v>2.6</v>
      </c>
      <c r="W107" s="54"/>
    </row>
    <row r="108" spans="1:23" ht="12.75" customHeight="1" thickBot="1">
      <c r="A108" s="330"/>
      <c r="B108" s="259"/>
      <c r="C108" s="260"/>
      <c r="D108" s="261"/>
      <c r="E108" s="262">
        <v>3419</v>
      </c>
      <c r="F108" s="161">
        <v>5222</v>
      </c>
      <c r="G108" s="101" t="s">
        <v>192</v>
      </c>
      <c r="H108" s="263">
        <v>0</v>
      </c>
      <c r="I108" s="263"/>
      <c r="J108" s="263">
        <v>0</v>
      </c>
      <c r="K108" s="264">
        <v>2.6</v>
      </c>
      <c r="L108" s="264">
        <f t="shared" si="7"/>
        <v>2.6</v>
      </c>
      <c r="M108" s="138">
        <v>0</v>
      </c>
      <c r="N108" s="138">
        <f t="shared" si="8"/>
        <v>2.6</v>
      </c>
      <c r="O108" s="138">
        <v>0</v>
      </c>
      <c r="P108" s="138">
        <f t="shared" si="9"/>
        <v>2.6</v>
      </c>
      <c r="Q108" s="139">
        <v>0</v>
      </c>
      <c r="R108" s="139">
        <f t="shared" si="13"/>
        <v>2.6</v>
      </c>
      <c r="S108" s="139">
        <v>0</v>
      </c>
      <c r="T108" s="139">
        <f t="shared" si="10"/>
        <v>2.6</v>
      </c>
      <c r="U108" s="139">
        <v>0</v>
      </c>
      <c r="V108" s="139">
        <f t="shared" si="11"/>
        <v>2.6</v>
      </c>
      <c r="W108" s="54"/>
    </row>
    <row r="109" spans="1:23" ht="12.75" customHeight="1">
      <c r="A109" s="330"/>
      <c r="B109" s="238" t="s">
        <v>91</v>
      </c>
      <c r="C109" s="343" t="s">
        <v>88</v>
      </c>
      <c r="D109" s="344"/>
      <c r="E109" s="239" t="s">
        <v>88</v>
      </c>
      <c r="F109" s="240" t="s">
        <v>88</v>
      </c>
      <c r="G109" s="241" t="s">
        <v>195</v>
      </c>
      <c r="H109" s="265">
        <f>H110+H115</f>
        <v>2300</v>
      </c>
      <c r="I109" s="265">
        <f>I110+I115</f>
        <v>0</v>
      </c>
      <c r="J109" s="265">
        <f t="shared" si="12"/>
        <v>2300</v>
      </c>
      <c r="K109" s="244">
        <f>+K115+K119</f>
        <v>0</v>
      </c>
      <c r="L109" s="244">
        <f t="shared" si="7"/>
        <v>2300</v>
      </c>
      <c r="M109" s="243">
        <v>0</v>
      </c>
      <c r="N109" s="243">
        <f t="shared" si="8"/>
        <v>2300</v>
      </c>
      <c r="O109" s="243">
        <v>0</v>
      </c>
      <c r="P109" s="243">
        <f t="shared" si="9"/>
        <v>2300</v>
      </c>
      <c r="Q109" s="244">
        <v>0</v>
      </c>
      <c r="R109" s="244">
        <f t="shared" si="13"/>
        <v>2300</v>
      </c>
      <c r="S109" s="244">
        <v>0</v>
      </c>
      <c r="T109" s="244">
        <f t="shared" si="10"/>
        <v>2300</v>
      </c>
      <c r="U109" s="244">
        <v>0</v>
      </c>
      <c r="V109" s="244">
        <f t="shared" si="11"/>
        <v>2300</v>
      </c>
      <c r="W109" s="54"/>
    </row>
    <row r="110" spans="1:23" ht="12.75" customHeight="1">
      <c r="A110" s="330"/>
      <c r="B110" s="88" t="s">
        <v>87</v>
      </c>
      <c r="C110" s="89" t="s">
        <v>196</v>
      </c>
      <c r="D110" s="90" t="s">
        <v>95</v>
      </c>
      <c r="E110" s="91" t="s">
        <v>88</v>
      </c>
      <c r="F110" s="92" t="s">
        <v>88</v>
      </c>
      <c r="G110" s="184" t="s">
        <v>197</v>
      </c>
      <c r="H110" s="94">
        <f>H111+H112+H113+H114</f>
        <v>1300</v>
      </c>
      <c r="I110" s="94">
        <f>I111+I112+I113+I114</f>
        <v>0</v>
      </c>
      <c r="J110" s="94">
        <f t="shared" si="12"/>
        <v>1300</v>
      </c>
      <c r="K110" s="95">
        <f>SUM(K111:K114)</f>
        <v>0</v>
      </c>
      <c r="L110" s="95">
        <f t="shared" si="7"/>
        <v>1300</v>
      </c>
      <c r="M110" s="95">
        <v>0</v>
      </c>
      <c r="N110" s="95">
        <f t="shared" si="8"/>
        <v>1300</v>
      </c>
      <c r="O110" s="95">
        <v>0</v>
      </c>
      <c r="P110" s="95">
        <f t="shared" si="9"/>
        <v>1300</v>
      </c>
      <c r="Q110" s="95">
        <v>0</v>
      </c>
      <c r="R110" s="95">
        <f t="shared" si="13"/>
        <v>1300</v>
      </c>
      <c r="S110" s="95">
        <v>0</v>
      </c>
      <c r="T110" s="95">
        <f t="shared" si="10"/>
        <v>1300</v>
      </c>
      <c r="U110" s="95">
        <v>0</v>
      </c>
      <c r="V110" s="95">
        <f t="shared" si="11"/>
        <v>1300</v>
      </c>
      <c r="W110" s="54"/>
    </row>
    <row r="111" spans="1:23" ht="12.75" customHeight="1">
      <c r="A111" s="330"/>
      <c r="B111" s="149"/>
      <c r="C111" s="150"/>
      <c r="D111" s="151"/>
      <c r="E111" s="152">
        <v>3419</v>
      </c>
      <c r="F111" s="100">
        <v>5139</v>
      </c>
      <c r="G111" s="106" t="s">
        <v>97</v>
      </c>
      <c r="H111" s="102">
        <v>330</v>
      </c>
      <c r="I111" s="102">
        <v>0</v>
      </c>
      <c r="J111" s="102">
        <f t="shared" si="12"/>
        <v>330</v>
      </c>
      <c r="K111" s="103">
        <v>0</v>
      </c>
      <c r="L111" s="103">
        <f t="shared" si="7"/>
        <v>330</v>
      </c>
      <c r="M111" s="103">
        <v>0</v>
      </c>
      <c r="N111" s="103">
        <f t="shared" si="8"/>
        <v>330</v>
      </c>
      <c r="O111" s="103">
        <v>0</v>
      </c>
      <c r="P111" s="103">
        <f t="shared" si="9"/>
        <v>330</v>
      </c>
      <c r="Q111" s="103">
        <v>0</v>
      </c>
      <c r="R111" s="103">
        <f t="shared" si="13"/>
        <v>330</v>
      </c>
      <c r="S111" s="103">
        <v>0</v>
      </c>
      <c r="T111" s="103">
        <f t="shared" si="10"/>
        <v>330</v>
      </c>
      <c r="U111" s="103">
        <v>0</v>
      </c>
      <c r="V111" s="103">
        <f t="shared" si="11"/>
        <v>330</v>
      </c>
      <c r="W111" s="54"/>
    </row>
    <row r="112" spans="1:23" ht="12.75" customHeight="1">
      <c r="A112" s="330"/>
      <c r="B112" s="266"/>
      <c r="C112" s="267"/>
      <c r="D112" s="268"/>
      <c r="E112" s="269">
        <v>3419</v>
      </c>
      <c r="F112" s="153">
        <v>5169</v>
      </c>
      <c r="G112" s="101" t="s">
        <v>99</v>
      </c>
      <c r="H112" s="102">
        <v>780</v>
      </c>
      <c r="I112" s="102">
        <v>0</v>
      </c>
      <c r="J112" s="102">
        <f t="shared" si="12"/>
        <v>780</v>
      </c>
      <c r="K112" s="103">
        <v>0</v>
      </c>
      <c r="L112" s="103">
        <f t="shared" si="7"/>
        <v>780</v>
      </c>
      <c r="M112" s="103">
        <v>0</v>
      </c>
      <c r="N112" s="103">
        <f t="shared" si="8"/>
        <v>780</v>
      </c>
      <c r="O112" s="103">
        <v>0</v>
      </c>
      <c r="P112" s="103">
        <f t="shared" si="9"/>
        <v>780</v>
      </c>
      <c r="Q112" s="103">
        <v>0</v>
      </c>
      <c r="R112" s="103">
        <f t="shared" si="13"/>
        <v>780</v>
      </c>
      <c r="S112" s="103">
        <v>0</v>
      </c>
      <c r="T112" s="103">
        <f t="shared" si="10"/>
        <v>780</v>
      </c>
      <c r="U112" s="103">
        <v>0</v>
      </c>
      <c r="V112" s="103">
        <f t="shared" si="11"/>
        <v>780</v>
      </c>
      <c r="W112" s="54"/>
    </row>
    <row r="113" spans="1:23" ht="12.75" customHeight="1">
      <c r="A113" s="330"/>
      <c r="B113" s="266"/>
      <c r="C113" s="267"/>
      <c r="D113" s="268"/>
      <c r="E113" s="269">
        <v>3419</v>
      </c>
      <c r="F113" s="100">
        <v>5021</v>
      </c>
      <c r="G113" s="211" t="s">
        <v>104</v>
      </c>
      <c r="H113" s="102">
        <v>150</v>
      </c>
      <c r="I113" s="102">
        <v>0</v>
      </c>
      <c r="J113" s="102">
        <f t="shared" si="12"/>
        <v>150</v>
      </c>
      <c r="K113" s="103">
        <v>0</v>
      </c>
      <c r="L113" s="103">
        <f t="shared" si="7"/>
        <v>150</v>
      </c>
      <c r="M113" s="103">
        <v>0</v>
      </c>
      <c r="N113" s="103">
        <f t="shared" si="8"/>
        <v>150</v>
      </c>
      <c r="O113" s="103">
        <v>0</v>
      </c>
      <c r="P113" s="103">
        <f t="shared" si="9"/>
        <v>150</v>
      </c>
      <c r="Q113" s="103">
        <v>0</v>
      </c>
      <c r="R113" s="103">
        <f t="shared" si="13"/>
        <v>150</v>
      </c>
      <c r="S113" s="103">
        <v>0</v>
      </c>
      <c r="T113" s="103">
        <f t="shared" si="10"/>
        <v>150</v>
      </c>
      <c r="U113" s="103">
        <v>0</v>
      </c>
      <c r="V113" s="103">
        <f t="shared" si="11"/>
        <v>150</v>
      </c>
      <c r="W113" s="54"/>
    </row>
    <row r="114" spans="1:23" ht="12.75" customHeight="1">
      <c r="A114" s="330"/>
      <c r="B114" s="266"/>
      <c r="C114" s="267"/>
      <c r="D114" s="268"/>
      <c r="E114" s="269">
        <v>3419</v>
      </c>
      <c r="F114" s="153">
        <v>5492</v>
      </c>
      <c r="G114" s="101" t="s">
        <v>198</v>
      </c>
      <c r="H114" s="102">
        <v>40</v>
      </c>
      <c r="I114" s="102">
        <v>0</v>
      </c>
      <c r="J114" s="102">
        <f t="shared" si="12"/>
        <v>40</v>
      </c>
      <c r="K114" s="103">
        <v>0</v>
      </c>
      <c r="L114" s="103">
        <f t="shared" si="7"/>
        <v>40</v>
      </c>
      <c r="M114" s="103">
        <v>0</v>
      </c>
      <c r="N114" s="103">
        <f t="shared" si="8"/>
        <v>40</v>
      </c>
      <c r="O114" s="103">
        <v>0</v>
      </c>
      <c r="P114" s="103">
        <f t="shared" si="9"/>
        <v>40</v>
      </c>
      <c r="Q114" s="103">
        <v>0</v>
      </c>
      <c r="R114" s="103">
        <f t="shared" si="13"/>
        <v>40</v>
      </c>
      <c r="S114" s="103">
        <v>0</v>
      </c>
      <c r="T114" s="103">
        <f t="shared" si="10"/>
        <v>40</v>
      </c>
      <c r="U114" s="103">
        <v>0</v>
      </c>
      <c r="V114" s="103">
        <f t="shared" si="11"/>
        <v>40</v>
      </c>
      <c r="W114" s="54"/>
    </row>
    <row r="115" spans="1:23" ht="12.75" customHeight="1">
      <c r="A115" s="330"/>
      <c r="B115" s="88" t="s">
        <v>93</v>
      </c>
      <c r="C115" s="89" t="s">
        <v>199</v>
      </c>
      <c r="D115" s="90" t="s">
        <v>95</v>
      </c>
      <c r="E115" s="91" t="s">
        <v>88</v>
      </c>
      <c r="F115" s="92" t="s">
        <v>88</v>
      </c>
      <c r="G115" s="184" t="s">
        <v>200</v>
      </c>
      <c r="H115" s="147">
        <f>H116+H117+H118</f>
        <v>1000</v>
      </c>
      <c r="I115" s="147">
        <f>I116+I117+I118</f>
        <v>0</v>
      </c>
      <c r="J115" s="147">
        <f t="shared" si="12"/>
        <v>1000</v>
      </c>
      <c r="K115" s="148">
        <f>SUM(K116:K118)</f>
        <v>-12</v>
      </c>
      <c r="L115" s="148">
        <f t="shared" si="7"/>
        <v>988</v>
      </c>
      <c r="M115" s="95">
        <v>0</v>
      </c>
      <c r="N115" s="95">
        <f t="shared" si="8"/>
        <v>988</v>
      </c>
      <c r="O115" s="95">
        <v>0</v>
      </c>
      <c r="P115" s="95">
        <f t="shared" si="9"/>
        <v>988</v>
      </c>
      <c r="Q115" s="95">
        <v>0</v>
      </c>
      <c r="R115" s="95">
        <f t="shared" si="13"/>
        <v>988</v>
      </c>
      <c r="S115" s="95">
        <v>0</v>
      </c>
      <c r="T115" s="95">
        <f t="shared" si="10"/>
        <v>988</v>
      </c>
      <c r="U115" s="95">
        <v>0</v>
      </c>
      <c r="V115" s="95">
        <f t="shared" si="11"/>
        <v>988</v>
      </c>
      <c r="W115" s="54"/>
    </row>
    <row r="116" spans="1:23" ht="12.75" customHeight="1">
      <c r="A116" s="330"/>
      <c r="B116" s="88"/>
      <c r="C116" s="89"/>
      <c r="D116" s="90"/>
      <c r="E116" s="245">
        <v>3419</v>
      </c>
      <c r="F116" s="153">
        <v>5229</v>
      </c>
      <c r="G116" s="106" t="s">
        <v>151</v>
      </c>
      <c r="H116" s="113">
        <v>800</v>
      </c>
      <c r="I116" s="113">
        <v>0</v>
      </c>
      <c r="J116" s="113">
        <f t="shared" si="12"/>
        <v>800</v>
      </c>
      <c r="K116" s="103">
        <v>0</v>
      </c>
      <c r="L116" s="103">
        <f t="shared" si="7"/>
        <v>800</v>
      </c>
      <c r="M116" s="103">
        <v>0</v>
      </c>
      <c r="N116" s="103">
        <f t="shared" si="8"/>
        <v>800</v>
      </c>
      <c r="O116" s="103">
        <v>0</v>
      </c>
      <c r="P116" s="103">
        <f t="shared" si="9"/>
        <v>800</v>
      </c>
      <c r="Q116" s="103">
        <v>0</v>
      </c>
      <c r="R116" s="103">
        <f t="shared" si="13"/>
        <v>800</v>
      </c>
      <c r="S116" s="103">
        <v>0</v>
      </c>
      <c r="T116" s="103">
        <f t="shared" si="10"/>
        <v>800</v>
      </c>
      <c r="U116" s="103">
        <v>0</v>
      </c>
      <c r="V116" s="103">
        <f t="shared" si="11"/>
        <v>800</v>
      </c>
      <c r="W116" s="54"/>
    </row>
    <row r="117" spans="1:23" ht="12.75" customHeight="1">
      <c r="A117" s="330"/>
      <c r="B117" s="88"/>
      <c r="C117" s="89"/>
      <c r="D117" s="90"/>
      <c r="E117" s="245">
        <v>3419</v>
      </c>
      <c r="F117" s="153">
        <v>5321</v>
      </c>
      <c r="G117" s="270" t="s">
        <v>127</v>
      </c>
      <c r="H117" s="113">
        <v>150</v>
      </c>
      <c r="I117" s="113">
        <v>0</v>
      </c>
      <c r="J117" s="113">
        <f t="shared" si="12"/>
        <v>150</v>
      </c>
      <c r="K117" s="103">
        <v>0</v>
      </c>
      <c r="L117" s="103">
        <f t="shared" si="7"/>
        <v>150</v>
      </c>
      <c r="M117" s="103">
        <v>0</v>
      </c>
      <c r="N117" s="103">
        <f t="shared" si="8"/>
        <v>150</v>
      </c>
      <c r="O117" s="103">
        <v>0</v>
      </c>
      <c r="P117" s="103">
        <f t="shared" si="9"/>
        <v>150</v>
      </c>
      <c r="Q117" s="103">
        <v>0</v>
      </c>
      <c r="R117" s="103">
        <f t="shared" si="13"/>
        <v>150</v>
      </c>
      <c r="S117" s="103">
        <v>0</v>
      </c>
      <c r="T117" s="103">
        <f t="shared" si="10"/>
        <v>150</v>
      </c>
      <c r="U117" s="103">
        <v>0</v>
      </c>
      <c r="V117" s="103">
        <f t="shared" si="11"/>
        <v>150</v>
      </c>
      <c r="W117" s="54"/>
    </row>
    <row r="118" spans="1:23" ht="12.75" customHeight="1">
      <c r="A118" s="330"/>
      <c r="B118" s="271"/>
      <c r="C118" s="272"/>
      <c r="D118" s="273"/>
      <c r="E118" s="187">
        <v>3419</v>
      </c>
      <c r="F118" s="274">
        <v>5331</v>
      </c>
      <c r="G118" s="275" t="s">
        <v>121</v>
      </c>
      <c r="H118" s="276">
        <v>50</v>
      </c>
      <c r="I118" s="276">
        <v>0</v>
      </c>
      <c r="J118" s="276">
        <f t="shared" si="12"/>
        <v>50</v>
      </c>
      <c r="K118" s="139">
        <v>-12</v>
      </c>
      <c r="L118" s="139">
        <f t="shared" si="7"/>
        <v>38</v>
      </c>
      <c r="M118" s="103">
        <v>0</v>
      </c>
      <c r="N118" s="103">
        <f t="shared" si="8"/>
        <v>38</v>
      </c>
      <c r="O118" s="103">
        <v>0</v>
      </c>
      <c r="P118" s="103">
        <f t="shared" si="9"/>
        <v>38</v>
      </c>
      <c r="Q118" s="103">
        <v>0</v>
      </c>
      <c r="R118" s="103">
        <f t="shared" si="13"/>
        <v>38</v>
      </c>
      <c r="S118" s="103">
        <v>0</v>
      </c>
      <c r="T118" s="103">
        <f t="shared" si="10"/>
        <v>38</v>
      </c>
      <c r="U118" s="103">
        <v>0</v>
      </c>
      <c r="V118" s="103">
        <f t="shared" si="11"/>
        <v>38</v>
      </c>
      <c r="W118" s="54"/>
    </row>
    <row r="119" spans="1:23" ht="24" customHeight="1">
      <c r="A119" s="330"/>
      <c r="B119" s="155" t="s">
        <v>91</v>
      </c>
      <c r="C119" s="156" t="s">
        <v>201</v>
      </c>
      <c r="D119" s="252" t="s">
        <v>140</v>
      </c>
      <c r="E119" s="99" t="s">
        <v>88</v>
      </c>
      <c r="F119" s="256" t="s">
        <v>88</v>
      </c>
      <c r="G119" s="258" t="s">
        <v>202</v>
      </c>
      <c r="H119" s="94">
        <v>0</v>
      </c>
      <c r="I119" s="94"/>
      <c r="J119" s="94">
        <v>0</v>
      </c>
      <c r="K119" s="95">
        <f>+K120</f>
        <v>12</v>
      </c>
      <c r="L119" s="95">
        <f>+J119+K119</f>
        <v>12</v>
      </c>
      <c r="M119" s="95">
        <v>0</v>
      </c>
      <c r="N119" s="95">
        <f t="shared" si="8"/>
        <v>12</v>
      </c>
      <c r="O119" s="95">
        <v>0</v>
      </c>
      <c r="P119" s="95">
        <f t="shared" si="9"/>
        <v>12</v>
      </c>
      <c r="Q119" s="95">
        <v>0</v>
      </c>
      <c r="R119" s="95">
        <f t="shared" si="13"/>
        <v>12</v>
      </c>
      <c r="S119" s="95">
        <v>0</v>
      </c>
      <c r="T119" s="95">
        <f t="shared" si="10"/>
        <v>12</v>
      </c>
      <c r="U119" s="95">
        <v>0</v>
      </c>
      <c r="V119" s="95">
        <f t="shared" si="11"/>
        <v>12</v>
      </c>
      <c r="W119" s="54"/>
    </row>
    <row r="120" spans="1:23" ht="12.75" customHeight="1" thickBot="1">
      <c r="A120" s="330"/>
      <c r="B120" s="277"/>
      <c r="C120" s="278"/>
      <c r="D120" s="279"/>
      <c r="E120" s="134">
        <v>3419</v>
      </c>
      <c r="F120" s="135">
        <v>5331</v>
      </c>
      <c r="G120" s="136" t="s">
        <v>121</v>
      </c>
      <c r="H120" s="137">
        <v>0</v>
      </c>
      <c r="I120" s="137"/>
      <c r="J120" s="137">
        <v>0</v>
      </c>
      <c r="K120" s="138">
        <v>12</v>
      </c>
      <c r="L120" s="138">
        <f>+J120+K120</f>
        <v>12</v>
      </c>
      <c r="M120" s="139">
        <v>0</v>
      </c>
      <c r="N120" s="139">
        <f t="shared" si="8"/>
        <v>12</v>
      </c>
      <c r="O120" s="139">
        <v>0</v>
      </c>
      <c r="P120" s="139">
        <f t="shared" si="9"/>
        <v>12</v>
      </c>
      <c r="Q120" s="138">
        <v>0</v>
      </c>
      <c r="R120" s="138">
        <f t="shared" si="13"/>
        <v>12</v>
      </c>
      <c r="S120" s="138">
        <v>0</v>
      </c>
      <c r="T120" s="138">
        <f t="shared" si="10"/>
        <v>12</v>
      </c>
      <c r="U120" s="138">
        <v>0</v>
      </c>
      <c r="V120" s="138">
        <f t="shared" si="11"/>
        <v>12</v>
      </c>
      <c r="W120" s="54"/>
    </row>
    <row r="121" spans="1:23" ht="12.75" customHeight="1">
      <c r="A121" s="330"/>
      <c r="B121" s="280" t="s">
        <v>91</v>
      </c>
      <c r="C121" s="313" t="s">
        <v>88</v>
      </c>
      <c r="D121" s="314"/>
      <c r="E121" s="281" t="s">
        <v>88</v>
      </c>
      <c r="F121" s="282" t="s">
        <v>88</v>
      </c>
      <c r="G121" s="283" t="s">
        <v>203</v>
      </c>
      <c r="H121" s="242">
        <f>+H122+H126+H128</f>
        <v>2200</v>
      </c>
      <c r="I121" s="242">
        <f>+I122+I126+I128</f>
        <v>0</v>
      </c>
      <c r="J121" s="242">
        <f t="shared" si="12"/>
        <v>2200</v>
      </c>
      <c r="K121" s="243">
        <v>0</v>
      </c>
      <c r="L121" s="243">
        <f t="shared" si="7"/>
        <v>2200</v>
      </c>
      <c r="M121" s="244">
        <f>+M122+M124</f>
        <v>0</v>
      </c>
      <c r="N121" s="244">
        <f t="shared" si="8"/>
        <v>2200</v>
      </c>
      <c r="O121" s="244">
        <v>0</v>
      </c>
      <c r="P121" s="244">
        <f t="shared" si="9"/>
        <v>2200</v>
      </c>
      <c r="Q121" s="243">
        <v>0</v>
      </c>
      <c r="R121" s="243">
        <f t="shared" si="13"/>
        <v>2200</v>
      </c>
      <c r="S121" s="243">
        <v>0</v>
      </c>
      <c r="T121" s="243">
        <f t="shared" si="10"/>
        <v>2200</v>
      </c>
      <c r="U121" s="244">
        <v>0</v>
      </c>
      <c r="V121" s="244">
        <f t="shared" si="11"/>
        <v>2200</v>
      </c>
      <c r="W121" s="54"/>
    </row>
    <row r="122" spans="1:23" ht="12.75" customHeight="1">
      <c r="A122" s="330"/>
      <c r="B122" s="88" t="s">
        <v>93</v>
      </c>
      <c r="C122" s="89" t="s">
        <v>204</v>
      </c>
      <c r="D122" s="90" t="s">
        <v>95</v>
      </c>
      <c r="E122" s="91" t="s">
        <v>88</v>
      </c>
      <c r="F122" s="92" t="s">
        <v>88</v>
      </c>
      <c r="G122" s="184" t="s">
        <v>205</v>
      </c>
      <c r="H122" s="94">
        <f>H123</f>
        <v>200</v>
      </c>
      <c r="I122" s="94">
        <f>I123</f>
        <v>0</v>
      </c>
      <c r="J122" s="94">
        <f t="shared" si="12"/>
        <v>200</v>
      </c>
      <c r="K122" s="95">
        <v>0</v>
      </c>
      <c r="L122" s="95">
        <f t="shared" si="7"/>
        <v>200</v>
      </c>
      <c r="M122" s="95">
        <f>+M123</f>
        <v>-200</v>
      </c>
      <c r="N122" s="95">
        <f t="shared" si="8"/>
        <v>0</v>
      </c>
      <c r="O122" s="95">
        <v>0</v>
      </c>
      <c r="P122" s="95">
        <f t="shared" si="9"/>
        <v>0</v>
      </c>
      <c r="Q122" s="95">
        <v>0</v>
      </c>
      <c r="R122" s="95">
        <f t="shared" si="13"/>
        <v>0</v>
      </c>
      <c r="S122" s="95">
        <v>0</v>
      </c>
      <c r="T122" s="95">
        <f t="shared" si="10"/>
        <v>0</v>
      </c>
      <c r="U122" s="95">
        <v>0</v>
      </c>
      <c r="V122" s="95">
        <f t="shared" si="11"/>
        <v>0</v>
      </c>
      <c r="W122" s="54"/>
    </row>
    <row r="123" spans="1:23" s="195" customFormat="1" ht="12.75" customHeight="1">
      <c r="A123" s="330"/>
      <c r="B123" s="149"/>
      <c r="C123" s="150"/>
      <c r="D123" s="151"/>
      <c r="E123" s="152">
        <v>3419</v>
      </c>
      <c r="F123" s="153">
        <v>5229</v>
      </c>
      <c r="G123" s="106" t="s">
        <v>151</v>
      </c>
      <c r="H123" s="113">
        <v>200</v>
      </c>
      <c r="I123" s="113">
        <v>0</v>
      </c>
      <c r="J123" s="113">
        <f t="shared" si="12"/>
        <v>200</v>
      </c>
      <c r="K123" s="103">
        <v>0</v>
      </c>
      <c r="L123" s="103">
        <f t="shared" si="7"/>
        <v>200</v>
      </c>
      <c r="M123" s="103">
        <v>-200</v>
      </c>
      <c r="N123" s="103">
        <f t="shared" si="8"/>
        <v>0</v>
      </c>
      <c r="O123" s="103">
        <v>0</v>
      </c>
      <c r="P123" s="103">
        <f t="shared" si="9"/>
        <v>0</v>
      </c>
      <c r="Q123" s="103">
        <v>0</v>
      </c>
      <c r="R123" s="103">
        <f t="shared" si="13"/>
        <v>0</v>
      </c>
      <c r="S123" s="103">
        <v>0</v>
      </c>
      <c r="T123" s="103">
        <f t="shared" si="10"/>
        <v>0</v>
      </c>
      <c r="U123" s="103">
        <v>0</v>
      </c>
      <c r="V123" s="103">
        <f t="shared" si="11"/>
        <v>0</v>
      </c>
      <c r="W123" s="194"/>
    </row>
    <row r="124" spans="1:23" s="195" customFormat="1" ht="12.75" customHeight="1">
      <c r="A124" s="330"/>
      <c r="B124" s="88" t="s">
        <v>87</v>
      </c>
      <c r="C124" s="89" t="s">
        <v>206</v>
      </c>
      <c r="D124" s="90" t="s">
        <v>95</v>
      </c>
      <c r="E124" s="284" t="s">
        <v>88</v>
      </c>
      <c r="F124" s="92" t="s">
        <v>88</v>
      </c>
      <c r="G124" s="184" t="s">
        <v>207</v>
      </c>
      <c r="H124" s="94">
        <v>0</v>
      </c>
      <c r="I124" s="94">
        <v>0</v>
      </c>
      <c r="J124" s="94">
        <v>0</v>
      </c>
      <c r="K124" s="95">
        <v>0</v>
      </c>
      <c r="L124" s="95">
        <v>0</v>
      </c>
      <c r="M124" s="95">
        <f>+M125</f>
        <v>200</v>
      </c>
      <c r="N124" s="95">
        <f t="shared" si="8"/>
        <v>200</v>
      </c>
      <c r="O124" s="95">
        <v>0</v>
      </c>
      <c r="P124" s="95">
        <f t="shared" si="9"/>
        <v>200</v>
      </c>
      <c r="Q124" s="95">
        <v>0</v>
      </c>
      <c r="R124" s="95">
        <f t="shared" si="13"/>
        <v>200</v>
      </c>
      <c r="S124" s="95">
        <v>0</v>
      </c>
      <c r="T124" s="95">
        <f t="shared" si="10"/>
        <v>200</v>
      </c>
      <c r="U124" s="95">
        <v>0</v>
      </c>
      <c r="V124" s="95">
        <f t="shared" si="11"/>
        <v>200</v>
      </c>
      <c r="W124" s="194"/>
    </row>
    <row r="125" spans="1:23" s="195" customFormat="1" ht="12.75" customHeight="1">
      <c r="A125" s="330"/>
      <c r="B125" s="266"/>
      <c r="C125" s="267"/>
      <c r="D125" s="268"/>
      <c r="E125" s="262">
        <v>3419</v>
      </c>
      <c r="F125" s="153">
        <v>5222</v>
      </c>
      <c r="G125" s="101" t="s">
        <v>192</v>
      </c>
      <c r="H125" s="113">
        <v>0</v>
      </c>
      <c r="I125" s="113">
        <v>0</v>
      </c>
      <c r="J125" s="113">
        <v>0</v>
      </c>
      <c r="K125" s="103">
        <v>0</v>
      </c>
      <c r="L125" s="103">
        <v>0</v>
      </c>
      <c r="M125" s="103">
        <v>200</v>
      </c>
      <c r="N125" s="103">
        <f t="shared" si="8"/>
        <v>200</v>
      </c>
      <c r="O125" s="103">
        <v>0</v>
      </c>
      <c r="P125" s="103">
        <f t="shared" si="9"/>
        <v>200</v>
      </c>
      <c r="Q125" s="103">
        <v>0</v>
      </c>
      <c r="R125" s="103">
        <f t="shared" si="13"/>
        <v>200</v>
      </c>
      <c r="S125" s="103">
        <v>0</v>
      </c>
      <c r="T125" s="103">
        <f t="shared" si="10"/>
        <v>200</v>
      </c>
      <c r="U125" s="103">
        <v>0</v>
      </c>
      <c r="V125" s="103">
        <f t="shared" si="11"/>
        <v>200</v>
      </c>
      <c r="W125" s="194"/>
    </row>
    <row r="126" spans="1:23" ht="12.75" customHeight="1">
      <c r="A126" s="330"/>
      <c r="B126" s="88" t="s">
        <v>93</v>
      </c>
      <c r="C126" s="89" t="s">
        <v>208</v>
      </c>
      <c r="D126" s="90" t="s">
        <v>95</v>
      </c>
      <c r="E126" s="91" t="s">
        <v>88</v>
      </c>
      <c r="F126" s="92" t="s">
        <v>88</v>
      </c>
      <c r="G126" s="184" t="s">
        <v>209</v>
      </c>
      <c r="H126" s="94">
        <f>H127</f>
        <v>1000</v>
      </c>
      <c r="I126" s="94">
        <f>I127</f>
        <v>0</v>
      </c>
      <c r="J126" s="94">
        <f t="shared" si="12"/>
        <v>1000</v>
      </c>
      <c r="K126" s="95">
        <v>0</v>
      </c>
      <c r="L126" s="95">
        <f t="shared" si="7"/>
        <v>1000</v>
      </c>
      <c r="M126" s="95">
        <v>0</v>
      </c>
      <c r="N126" s="95">
        <f t="shared" si="8"/>
        <v>1000</v>
      </c>
      <c r="O126" s="95">
        <v>0</v>
      </c>
      <c r="P126" s="95">
        <f t="shared" si="9"/>
        <v>1000</v>
      </c>
      <c r="Q126" s="95">
        <v>0</v>
      </c>
      <c r="R126" s="95">
        <f t="shared" si="13"/>
        <v>1000</v>
      </c>
      <c r="S126" s="95">
        <v>0</v>
      </c>
      <c r="T126" s="95">
        <f t="shared" si="10"/>
        <v>1000</v>
      </c>
      <c r="U126" s="95">
        <v>0</v>
      </c>
      <c r="V126" s="95">
        <f t="shared" si="11"/>
        <v>1000</v>
      </c>
      <c r="W126" s="54"/>
    </row>
    <row r="127" spans="1:23" s="195" customFormat="1" ht="12.75" customHeight="1">
      <c r="A127" s="330"/>
      <c r="B127" s="149"/>
      <c r="C127" s="150"/>
      <c r="D127" s="151"/>
      <c r="E127" s="152">
        <v>3419</v>
      </c>
      <c r="F127" s="100">
        <v>5331</v>
      </c>
      <c r="G127" s="106" t="s">
        <v>121</v>
      </c>
      <c r="H127" s="102">
        <v>1000</v>
      </c>
      <c r="I127" s="102">
        <v>0</v>
      </c>
      <c r="J127" s="102">
        <f t="shared" si="12"/>
        <v>1000</v>
      </c>
      <c r="K127" s="103">
        <v>0</v>
      </c>
      <c r="L127" s="103">
        <f t="shared" si="7"/>
        <v>1000</v>
      </c>
      <c r="M127" s="103">
        <v>0</v>
      </c>
      <c r="N127" s="103">
        <f t="shared" si="8"/>
        <v>1000</v>
      </c>
      <c r="O127" s="103">
        <v>0</v>
      </c>
      <c r="P127" s="103">
        <f t="shared" si="9"/>
        <v>1000</v>
      </c>
      <c r="Q127" s="103">
        <v>0</v>
      </c>
      <c r="R127" s="103">
        <f t="shared" si="13"/>
        <v>1000</v>
      </c>
      <c r="S127" s="103">
        <v>0</v>
      </c>
      <c r="T127" s="103">
        <f t="shared" si="10"/>
        <v>1000</v>
      </c>
      <c r="U127" s="103">
        <v>0</v>
      </c>
      <c r="V127" s="103">
        <f t="shared" si="11"/>
        <v>1000</v>
      </c>
      <c r="W127" s="194"/>
    </row>
    <row r="128" spans="1:23" ht="12.75" customHeight="1">
      <c r="A128" s="330"/>
      <c r="B128" s="88" t="s">
        <v>93</v>
      </c>
      <c r="C128" s="89" t="s">
        <v>210</v>
      </c>
      <c r="D128" s="90" t="s">
        <v>95</v>
      </c>
      <c r="E128" s="91" t="s">
        <v>88</v>
      </c>
      <c r="F128" s="92" t="s">
        <v>88</v>
      </c>
      <c r="G128" s="184" t="s">
        <v>211</v>
      </c>
      <c r="H128" s="94">
        <f>SUM(H129:H130)</f>
        <v>1000</v>
      </c>
      <c r="I128" s="94">
        <f>SUM(I129:I130)</f>
        <v>0</v>
      </c>
      <c r="J128" s="94">
        <f t="shared" si="12"/>
        <v>1000</v>
      </c>
      <c r="K128" s="95">
        <v>0</v>
      </c>
      <c r="L128" s="95">
        <f t="shared" si="7"/>
        <v>1000</v>
      </c>
      <c r="M128" s="95">
        <v>0</v>
      </c>
      <c r="N128" s="95">
        <f t="shared" si="8"/>
        <v>1000</v>
      </c>
      <c r="O128" s="95">
        <v>0</v>
      </c>
      <c r="P128" s="95">
        <f t="shared" si="9"/>
        <v>1000</v>
      </c>
      <c r="Q128" s="95">
        <v>0</v>
      </c>
      <c r="R128" s="95">
        <f t="shared" si="13"/>
        <v>1000</v>
      </c>
      <c r="S128" s="95">
        <v>0</v>
      </c>
      <c r="T128" s="95">
        <f t="shared" si="10"/>
        <v>1000</v>
      </c>
      <c r="U128" s="95">
        <v>0</v>
      </c>
      <c r="V128" s="95">
        <f t="shared" si="11"/>
        <v>1000</v>
      </c>
      <c r="W128" s="54"/>
    </row>
    <row r="129" spans="1:23" ht="12.75" customHeight="1">
      <c r="A129" s="330"/>
      <c r="B129" s="88"/>
      <c r="C129" s="89"/>
      <c r="D129" s="90"/>
      <c r="E129" s="245">
        <v>3419</v>
      </c>
      <c r="F129" s="153">
        <v>5321</v>
      </c>
      <c r="G129" s="270" t="s">
        <v>127</v>
      </c>
      <c r="H129" s="113">
        <v>500</v>
      </c>
      <c r="I129" s="113">
        <v>0</v>
      </c>
      <c r="J129" s="113">
        <f t="shared" si="12"/>
        <v>500</v>
      </c>
      <c r="K129" s="103">
        <v>0</v>
      </c>
      <c r="L129" s="103">
        <f t="shared" si="7"/>
        <v>500</v>
      </c>
      <c r="M129" s="103">
        <v>0</v>
      </c>
      <c r="N129" s="103">
        <f t="shared" si="8"/>
        <v>500</v>
      </c>
      <c r="O129" s="103">
        <v>0</v>
      </c>
      <c r="P129" s="103">
        <f t="shared" si="9"/>
        <v>500</v>
      </c>
      <c r="Q129" s="103">
        <v>0</v>
      </c>
      <c r="R129" s="103">
        <f t="shared" si="13"/>
        <v>500</v>
      </c>
      <c r="S129" s="103">
        <v>0</v>
      </c>
      <c r="T129" s="103">
        <f t="shared" si="10"/>
        <v>500</v>
      </c>
      <c r="U129" s="103">
        <v>0</v>
      </c>
      <c r="V129" s="103">
        <f t="shared" si="11"/>
        <v>500</v>
      </c>
      <c r="W129" s="54"/>
    </row>
    <row r="130" spans="1:23" s="195" customFormat="1" ht="12.75" customHeight="1" thickBot="1">
      <c r="A130" s="330"/>
      <c r="B130" s="88"/>
      <c r="C130" s="89"/>
      <c r="D130" s="90"/>
      <c r="E130" s="245">
        <v>3419</v>
      </c>
      <c r="F130" s="153">
        <v>5331</v>
      </c>
      <c r="G130" s="106" t="s">
        <v>121</v>
      </c>
      <c r="H130" s="231">
        <v>500</v>
      </c>
      <c r="I130" s="231">
        <v>0</v>
      </c>
      <c r="J130" s="231">
        <f t="shared" si="12"/>
        <v>500</v>
      </c>
      <c r="K130" s="139">
        <v>0</v>
      </c>
      <c r="L130" s="138">
        <f t="shared" si="7"/>
        <v>500</v>
      </c>
      <c r="M130" s="138">
        <v>0</v>
      </c>
      <c r="N130" s="138">
        <f t="shared" si="8"/>
        <v>500</v>
      </c>
      <c r="O130" s="138">
        <v>0</v>
      </c>
      <c r="P130" s="138">
        <f t="shared" si="9"/>
        <v>500</v>
      </c>
      <c r="Q130" s="139">
        <v>0</v>
      </c>
      <c r="R130" s="139">
        <f t="shared" si="13"/>
        <v>500</v>
      </c>
      <c r="S130" s="139">
        <v>0</v>
      </c>
      <c r="T130" s="139">
        <f t="shared" si="10"/>
        <v>500</v>
      </c>
      <c r="U130" s="138">
        <v>0</v>
      </c>
      <c r="V130" s="138">
        <f t="shared" si="11"/>
        <v>500</v>
      </c>
      <c r="W130" s="194"/>
    </row>
    <row r="131" spans="1:23" ht="12.75" customHeight="1">
      <c r="A131" s="330"/>
      <c r="B131" s="238" t="s">
        <v>91</v>
      </c>
      <c r="C131" s="343" t="s">
        <v>88</v>
      </c>
      <c r="D131" s="344"/>
      <c r="E131" s="239" t="s">
        <v>88</v>
      </c>
      <c r="F131" s="240" t="s">
        <v>88</v>
      </c>
      <c r="G131" s="241" t="s">
        <v>212</v>
      </c>
      <c r="H131" s="265">
        <f>H132+H134+H136+H138</f>
        <v>2500</v>
      </c>
      <c r="I131" s="265">
        <f>I132+I134+I136+I138</f>
        <v>0</v>
      </c>
      <c r="J131" s="265">
        <f t="shared" si="12"/>
        <v>2500</v>
      </c>
      <c r="K131" s="244">
        <v>0</v>
      </c>
      <c r="L131" s="244">
        <f t="shared" si="7"/>
        <v>2500</v>
      </c>
      <c r="M131" s="243">
        <v>0</v>
      </c>
      <c r="N131" s="243">
        <f t="shared" si="8"/>
        <v>2500</v>
      </c>
      <c r="O131" s="243">
        <v>0</v>
      </c>
      <c r="P131" s="243">
        <f t="shared" si="9"/>
        <v>2500</v>
      </c>
      <c r="Q131" s="244">
        <v>0</v>
      </c>
      <c r="R131" s="244">
        <f t="shared" si="13"/>
        <v>2500</v>
      </c>
      <c r="S131" s="244">
        <v>0</v>
      </c>
      <c r="T131" s="244">
        <f t="shared" si="10"/>
        <v>2500</v>
      </c>
      <c r="U131" s="243">
        <v>0</v>
      </c>
      <c r="V131" s="243">
        <f t="shared" si="11"/>
        <v>2500</v>
      </c>
      <c r="W131" s="54"/>
    </row>
    <row r="132" spans="1:23" s="195" customFormat="1" ht="12.75" customHeight="1">
      <c r="A132" s="330"/>
      <c r="B132" s="88" t="s">
        <v>87</v>
      </c>
      <c r="C132" s="89" t="s">
        <v>213</v>
      </c>
      <c r="D132" s="90" t="s">
        <v>95</v>
      </c>
      <c r="E132" s="91" t="s">
        <v>88</v>
      </c>
      <c r="F132" s="92" t="s">
        <v>88</v>
      </c>
      <c r="G132" s="93" t="s">
        <v>212</v>
      </c>
      <c r="H132" s="94">
        <f>H133</f>
        <v>1500</v>
      </c>
      <c r="I132" s="94">
        <f>I133</f>
        <v>0</v>
      </c>
      <c r="J132" s="94">
        <f t="shared" si="12"/>
        <v>1500</v>
      </c>
      <c r="K132" s="95">
        <v>0</v>
      </c>
      <c r="L132" s="95">
        <f t="shared" si="7"/>
        <v>1500</v>
      </c>
      <c r="M132" s="95">
        <v>0</v>
      </c>
      <c r="N132" s="95">
        <f t="shared" si="8"/>
        <v>1500</v>
      </c>
      <c r="O132" s="95">
        <v>0</v>
      </c>
      <c r="P132" s="95">
        <f t="shared" si="9"/>
        <v>1500</v>
      </c>
      <c r="Q132" s="95">
        <v>0</v>
      </c>
      <c r="R132" s="95">
        <f t="shared" si="13"/>
        <v>1500</v>
      </c>
      <c r="S132" s="95">
        <v>0</v>
      </c>
      <c r="T132" s="95">
        <f t="shared" si="10"/>
        <v>1500</v>
      </c>
      <c r="U132" s="95">
        <v>0</v>
      </c>
      <c r="V132" s="95">
        <f t="shared" si="11"/>
        <v>1500</v>
      </c>
      <c r="W132" s="194"/>
    </row>
    <row r="133" spans="1:23" ht="12.75" customHeight="1">
      <c r="A133" s="330"/>
      <c r="B133" s="149"/>
      <c r="C133" s="150"/>
      <c r="D133" s="151"/>
      <c r="E133" s="152">
        <v>3419</v>
      </c>
      <c r="F133" s="153">
        <v>5221</v>
      </c>
      <c r="G133" s="106" t="s">
        <v>214</v>
      </c>
      <c r="H133" s="113">
        <v>1500</v>
      </c>
      <c r="I133" s="113">
        <v>0</v>
      </c>
      <c r="J133" s="113">
        <f t="shared" si="12"/>
        <v>1500</v>
      </c>
      <c r="K133" s="103">
        <v>0</v>
      </c>
      <c r="L133" s="103">
        <f t="shared" si="7"/>
        <v>1500</v>
      </c>
      <c r="M133" s="103">
        <v>0</v>
      </c>
      <c r="N133" s="103">
        <f t="shared" si="8"/>
        <v>1500</v>
      </c>
      <c r="O133" s="103">
        <v>0</v>
      </c>
      <c r="P133" s="103">
        <f t="shared" si="9"/>
        <v>1500</v>
      </c>
      <c r="Q133" s="103">
        <v>0</v>
      </c>
      <c r="R133" s="103">
        <f t="shared" si="13"/>
        <v>1500</v>
      </c>
      <c r="S133" s="103">
        <v>0</v>
      </c>
      <c r="T133" s="103">
        <f t="shared" si="10"/>
        <v>1500</v>
      </c>
      <c r="U133" s="103">
        <v>0</v>
      </c>
      <c r="V133" s="103">
        <f t="shared" si="11"/>
        <v>1500</v>
      </c>
      <c r="W133" s="54"/>
    </row>
    <row r="134" spans="1:23" ht="12.75" customHeight="1">
      <c r="A134" s="330"/>
      <c r="B134" s="88" t="s">
        <v>87</v>
      </c>
      <c r="C134" s="89" t="s">
        <v>215</v>
      </c>
      <c r="D134" s="90" t="s">
        <v>95</v>
      </c>
      <c r="E134" s="91" t="s">
        <v>88</v>
      </c>
      <c r="F134" s="92" t="s">
        <v>88</v>
      </c>
      <c r="G134" s="184" t="s">
        <v>216</v>
      </c>
      <c r="H134" s="94">
        <f>H135</f>
        <v>600</v>
      </c>
      <c r="I134" s="94">
        <f>I135</f>
        <v>0</v>
      </c>
      <c r="J134" s="94">
        <f t="shared" si="12"/>
        <v>600</v>
      </c>
      <c r="K134" s="95">
        <v>0</v>
      </c>
      <c r="L134" s="95">
        <f t="shared" si="7"/>
        <v>600</v>
      </c>
      <c r="M134" s="95">
        <v>0</v>
      </c>
      <c r="N134" s="95">
        <f t="shared" si="8"/>
        <v>600</v>
      </c>
      <c r="O134" s="95">
        <v>0</v>
      </c>
      <c r="P134" s="95">
        <f t="shared" si="9"/>
        <v>600</v>
      </c>
      <c r="Q134" s="95">
        <v>0</v>
      </c>
      <c r="R134" s="95">
        <f t="shared" si="13"/>
        <v>600</v>
      </c>
      <c r="S134" s="95">
        <v>0</v>
      </c>
      <c r="T134" s="95">
        <f t="shared" si="10"/>
        <v>600</v>
      </c>
      <c r="U134" s="95">
        <v>0</v>
      </c>
      <c r="V134" s="95">
        <f t="shared" si="11"/>
        <v>600</v>
      </c>
      <c r="W134" s="54"/>
    </row>
    <row r="135" spans="1:23" ht="12.75" customHeight="1">
      <c r="A135" s="330"/>
      <c r="B135" s="88"/>
      <c r="C135" s="89"/>
      <c r="D135" s="90"/>
      <c r="E135" s="245">
        <v>3419</v>
      </c>
      <c r="F135" s="100">
        <v>5221</v>
      </c>
      <c r="G135" s="106" t="s">
        <v>214</v>
      </c>
      <c r="H135" s="113">
        <v>600</v>
      </c>
      <c r="I135" s="113">
        <v>0</v>
      </c>
      <c r="J135" s="113">
        <f t="shared" si="12"/>
        <v>600</v>
      </c>
      <c r="K135" s="103">
        <v>0</v>
      </c>
      <c r="L135" s="103">
        <f t="shared" si="7"/>
        <v>600</v>
      </c>
      <c r="M135" s="103">
        <v>0</v>
      </c>
      <c r="N135" s="103">
        <f t="shared" si="8"/>
        <v>600</v>
      </c>
      <c r="O135" s="103">
        <v>0</v>
      </c>
      <c r="P135" s="103">
        <f t="shared" si="9"/>
        <v>600</v>
      </c>
      <c r="Q135" s="103">
        <v>0</v>
      </c>
      <c r="R135" s="103">
        <f t="shared" si="13"/>
        <v>600</v>
      </c>
      <c r="S135" s="103">
        <v>0</v>
      </c>
      <c r="T135" s="103">
        <f t="shared" si="10"/>
        <v>600</v>
      </c>
      <c r="U135" s="103">
        <v>0</v>
      </c>
      <c r="V135" s="103">
        <f t="shared" si="11"/>
        <v>600</v>
      </c>
      <c r="W135" s="54"/>
    </row>
    <row r="136" spans="1:23" ht="12.75" customHeight="1">
      <c r="A136" s="330"/>
      <c r="B136" s="88" t="s">
        <v>87</v>
      </c>
      <c r="C136" s="89" t="s">
        <v>217</v>
      </c>
      <c r="D136" s="90" t="s">
        <v>95</v>
      </c>
      <c r="E136" s="91" t="s">
        <v>88</v>
      </c>
      <c r="F136" s="92" t="s">
        <v>88</v>
      </c>
      <c r="G136" s="184" t="s">
        <v>218</v>
      </c>
      <c r="H136" s="94">
        <f>H137</f>
        <v>300</v>
      </c>
      <c r="I136" s="94">
        <f>I137</f>
        <v>0</v>
      </c>
      <c r="J136" s="94">
        <f t="shared" si="12"/>
        <v>300</v>
      </c>
      <c r="K136" s="95">
        <v>0</v>
      </c>
      <c r="L136" s="95">
        <f t="shared" si="7"/>
        <v>300</v>
      </c>
      <c r="M136" s="95">
        <v>0</v>
      </c>
      <c r="N136" s="95">
        <f t="shared" si="8"/>
        <v>300</v>
      </c>
      <c r="O136" s="95">
        <v>0</v>
      </c>
      <c r="P136" s="95">
        <f t="shared" si="9"/>
        <v>300</v>
      </c>
      <c r="Q136" s="95">
        <v>0</v>
      </c>
      <c r="R136" s="95">
        <f t="shared" si="13"/>
        <v>300</v>
      </c>
      <c r="S136" s="95">
        <v>0</v>
      </c>
      <c r="T136" s="95">
        <f t="shared" si="10"/>
        <v>300</v>
      </c>
      <c r="U136" s="95">
        <v>0</v>
      </c>
      <c r="V136" s="95">
        <f t="shared" si="11"/>
        <v>300</v>
      </c>
      <c r="W136" s="54"/>
    </row>
    <row r="137" spans="1:23" ht="12.75" customHeight="1">
      <c r="A137" s="330"/>
      <c r="B137" s="88"/>
      <c r="C137" s="89"/>
      <c r="D137" s="90"/>
      <c r="E137" s="245">
        <v>3419</v>
      </c>
      <c r="F137" s="100">
        <v>5229</v>
      </c>
      <c r="G137" s="106" t="s">
        <v>151</v>
      </c>
      <c r="H137" s="113">
        <v>300</v>
      </c>
      <c r="I137" s="113">
        <v>0</v>
      </c>
      <c r="J137" s="113">
        <f t="shared" si="12"/>
        <v>300</v>
      </c>
      <c r="K137" s="103">
        <v>0</v>
      </c>
      <c r="L137" s="103">
        <f aca="true" t="shared" si="14" ref="L137:L144">+J137+K137</f>
        <v>300</v>
      </c>
      <c r="M137" s="103">
        <v>0</v>
      </c>
      <c r="N137" s="103">
        <f aca="true" t="shared" si="15" ref="N137:N146">+L137+M137</f>
        <v>300</v>
      </c>
      <c r="O137" s="103">
        <v>0</v>
      </c>
      <c r="P137" s="103">
        <f aca="true" t="shared" si="16" ref="P137:P146">+N137+O137</f>
        <v>300</v>
      </c>
      <c r="Q137" s="103">
        <v>0</v>
      </c>
      <c r="R137" s="103">
        <f t="shared" si="13"/>
        <v>300</v>
      </c>
      <c r="S137" s="103">
        <v>0</v>
      </c>
      <c r="T137" s="103">
        <f aca="true" t="shared" si="17" ref="T137:T146">+R137+S137</f>
        <v>300</v>
      </c>
      <c r="U137" s="103">
        <v>0</v>
      </c>
      <c r="V137" s="103">
        <f aca="true" t="shared" si="18" ref="V137:V146">+T137+U137</f>
        <v>300</v>
      </c>
      <c r="W137" s="54"/>
    </row>
    <row r="138" spans="1:23" ht="12.75" customHeight="1">
      <c r="A138" s="330"/>
      <c r="B138" s="88" t="s">
        <v>87</v>
      </c>
      <c r="C138" s="89" t="s">
        <v>219</v>
      </c>
      <c r="D138" s="90" t="s">
        <v>95</v>
      </c>
      <c r="E138" s="91" t="s">
        <v>88</v>
      </c>
      <c r="F138" s="92" t="s">
        <v>88</v>
      </c>
      <c r="G138" s="184" t="s">
        <v>220</v>
      </c>
      <c r="H138" s="94">
        <f>H139</f>
        <v>100</v>
      </c>
      <c r="I138" s="94">
        <f>I139</f>
        <v>0</v>
      </c>
      <c r="J138" s="94">
        <f aca="true" t="shared" si="19" ref="J138:J144">H138+I138</f>
        <v>100</v>
      </c>
      <c r="K138" s="95">
        <v>0</v>
      </c>
      <c r="L138" s="95">
        <f t="shared" si="14"/>
        <v>100</v>
      </c>
      <c r="M138" s="95">
        <v>0</v>
      </c>
      <c r="N138" s="95">
        <f t="shared" si="15"/>
        <v>100</v>
      </c>
      <c r="O138" s="95">
        <v>0</v>
      </c>
      <c r="P138" s="95">
        <f t="shared" si="16"/>
        <v>100</v>
      </c>
      <c r="Q138" s="95">
        <v>0</v>
      </c>
      <c r="R138" s="95">
        <f t="shared" si="13"/>
        <v>100</v>
      </c>
      <c r="S138" s="95">
        <v>0</v>
      </c>
      <c r="T138" s="95">
        <f t="shared" si="17"/>
        <v>100</v>
      </c>
      <c r="U138" s="95">
        <v>0</v>
      </c>
      <c r="V138" s="95">
        <f t="shared" si="18"/>
        <v>100</v>
      </c>
      <c r="W138" s="54"/>
    </row>
    <row r="139" spans="1:23" ht="12.75" customHeight="1" thickBot="1">
      <c r="A139" s="330"/>
      <c r="B139" s="88"/>
      <c r="C139" s="89"/>
      <c r="D139" s="90"/>
      <c r="E139" s="245">
        <v>3419</v>
      </c>
      <c r="F139" s="100">
        <v>5222</v>
      </c>
      <c r="G139" s="106" t="s">
        <v>221</v>
      </c>
      <c r="H139" s="285">
        <v>100</v>
      </c>
      <c r="I139" s="285">
        <v>0</v>
      </c>
      <c r="J139" s="285">
        <f t="shared" si="19"/>
        <v>100</v>
      </c>
      <c r="K139" s="138">
        <v>0</v>
      </c>
      <c r="L139" s="138">
        <f t="shared" si="14"/>
        <v>100</v>
      </c>
      <c r="M139" s="139">
        <v>0</v>
      </c>
      <c r="N139" s="139">
        <f t="shared" si="15"/>
        <v>100</v>
      </c>
      <c r="O139" s="139">
        <v>0</v>
      </c>
      <c r="P139" s="139">
        <f t="shared" si="16"/>
        <v>100</v>
      </c>
      <c r="Q139" s="138">
        <v>0</v>
      </c>
      <c r="R139" s="138">
        <f aca="true" t="shared" si="20" ref="R139:R146">+P139+Q139</f>
        <v>100</v>
      </c>
      <c r="S139" s="138">
        <v>0</v>
      </c>
      <c r="T139" s="138">
        <f t="shared" si="17"/>
        <v>100</v>
      </c>
      <c r="U139" s="139">
        <v>0</v>
      </c>
      <c r="V139" s="139">
        <f t="shared" si="18"/>
        <v>100</v>
      </c>
      <c r="W139" s="54"/>
    </row>
    <row r="140" spans="1:23" ht="12.75" customHeight="1">
      <c r="A140" s="330"/>
      <c r="B140" s="238" t="s">
        <v>91</v>
      </c>
      <c r="C140" s="343" t="s">
        <v>88</v>
      </c>
      <c r="D140" s="344"/>
      <c r="E140" s="239" t="s">
        <v>88</v>
      </c>
      <c r="F140" s="240" t="s">
        <v>88</v>
      </c>
      <c r="G140" s="241" t="s">
        <v>222</v>
      </c>
      <c r="H140" s="286">
        <f>H141+H143</f>
        <v>5800</v>
      </c>
      <c r="I140" s="286">
        <f>I141+I143</f>
        <v>0</v>
      </c>
      <c r="J140" s="286">
        <f t="shared" si="19"/>
        <v>5800</v>
      </c>
      <c r="K140" s="243">
        <v>0</v>
      </c>
      <c r="L140" s="244">
        <f t="shared" si="14"/>
        <v>5800</v>
      </c>
      <c r="M140" s="244">
        <f>+M143+M145</f>
        <v>0</v>
      </c>
      <c r="N140" s="244">
        <f t="shared" si="15"/>
        <v>5800</v>
      </c>
      <c r="O140" s="244">
        <v>0</v>
      </c>
      <c r="P140" s="244">
        <f t="shared" si="16"/>
        <v>5800</v>
      </c>
      <c r="Q140" s="243">
        <v>0</v>
      </c>
      <c r="R140" s="243">
        <f t="shared" si="20"/>
        <v>5800</v>
      </c>
      <c r="S140" s="243">
        <v>0</v>
      </c>
      <c r="T140" s="243">
        <f t="shared" si="17"/>
        <v>5800</v>
      </c>
      <c r="U140" s="244">
        <v>0</v>
      </c>
      <c r="V140" s="244">
        <f t="shared" si="18"/>
        <v>5800</v>
      </c>
      <c r="W140" s="54"/>
    </row>
    <row r="141" spans="1:23" ht="12.75" customHeight="1">
      <c r="A141" s="330"/>
      <c r="B141" s="88" t="s">
        <v>87</v>
      </c>
      <c r="C141" s="89" t="s">
        <v>223</v>
      </c>
      <c r="D141" s="90" t="s">
        <v>95</v>
      </c>
      <c r="E141" s="91" t="s">
        <v>88</v>
      </c>
      <c r="F141" s="92" t="s">
        <v>88</v>
      </c>
      <c r="G141" s="93" t="s">
        <v>224</v>
      </c>
      <c r="H141" s="94">
        <f>H142</f>
        <v>5500</v>
      </c>
      <c r="I141" s="94">
        <f>I142</f>
        <v>0</v>
      </c>
      <c r="J141" s="94">
        <f t="shared" si="19"/>
        <v>5500</v>
      </c>
      <c r="K141" s="95">
        <v>0</v>
      </c>
      <c r="L141" s="95">
        <f t="shared" si="14"/>
        <v>5500</v>
      </c>
      <c r="M141" s="95">
        <v>0</v>
      </c>
      <c r="N141" s="95">
        <f t="shared" si="15"/>
        <v>5500</v>
      </c>
      <c r="O141" s="95">
        <v>0</v>
      </c>
      <c r="P141" s="95">
        <f t="shared" si="16"/>
        <v>5500</v>
      </c>
      <c r="Q141" s="95">
        <v>0</v>
      </c>
      <c r="R141" s="95">
        <f t="shared" si="20"/>
        <v>5500</v>
      </c>
      <c r="S141" s="95">
        <v>0</v>
      </c>
      <c r="T141" s="95">
        <f t="shared" si="17"/>
        <v>5500</v>
      </c>
      <c r="U141" s="95">
        <v>0</v>
      </c>
      <c r="V141" s="95">
        <f t="shared" si="18"/>
        <v>5500</v>
      </c>
      <c r="W141" s="54"/>
    </row>
    <row r="142" spans="1:23" ht="12.75" customHeight="1">
      <c r="A142" s="330"/>
      <c r="B142" s="107"/>
      <c r="C142" s="287"/>
      <c r="D142" s="287"/>
      <c r="E142" s="99">
        <v>3419</v>
      </c>
      <c r="F142" s="100">
        <v>5222</v>
      </c>
      <c r="G142" s="106" t="s">
        <v>192</v>
      </c>
      <c r="H142" s="113">
        <v>5500</v>
      </c>
      <c r="I142" s="113">
        <v>0</v>
      </c>
      <c r="J142" s="113">
        <f t="shared" si="19"/>
        <v>5500</v>
      </c>
      <c r="K142" s="103">
        <v>0</v>
      </c>
      <c r="L142" s="103">
        <f t="shared" si="14"/>
        <v>5500</v>
      </c>
      <c r="M142" s="103">
        <v>0</v>
      </c>
      <c r="N142" s="103">
        <f t="shared" si="15"/>
        <v>5500</v>
      </c>
      <c r="O142" s="103">
        <v>0</v>
      </c>
      <c r="P142" s="103">
        <f t="shared" si="16"/>
        <v>5500</v>
      </c>
      <c r="Q142" s="103">
        <v>0</v>
      </c>
      <c r="R142" s="103">
        <f t="shared" si="20"/>
        <v>5500</v>
      </c>
      <c r="S142" s="103">
        <v>0</v>
      </c>
      <c r="T142" s="103">
        <f t="shared" si="17"/>
        <v>5500</v>
      </c>
      <c r="U142" s="103">
        <v>0</v>
      </c>
      <c r="V142" s="103">
        <f t="shared" si="18"/>
        <v>5500</v>
      </c>
      <c r="W142" s="54"/>
    </row>
    <row r="143" spans="1:23" ht="12.75" customHeight="1">
      <c r="A143" s="330"/>
      <c r="B143" s="88" t="s">
        <v>87</v>
      </c>
      <c r="C143" s="89" t="s">
        <v>225</v>
      </c>
      <c r="D143" s="90" t="s">
        <v>95</v>
      </c>
      <c r="E143" s="91" t="s">
        <v>88</v>
      </c>
      <c r="F143" s="92" t="s">
        <v>88</v>
      </c>
      <c r="G143" s="184" t="s">
        <v>226</v>
      </c>
      <c r="H143" s="94">
        <f>H144</f>
        <v>300</v>
      </c>
      <c r="I143" s="94">
        <f>I144</f>
        <v>0</v>
      </c>
      <c r="J143" s="94">
        <f t="shared" si="19"/>
        <v>300</v>
      </c>
      <c r="K143" s="95">
        <v>0</v>
      </c>
      <c r="L143" s="95">
        <f t="shared" si="14"/>
        <v>300</v>
      </c>
      <c r="M143" s="95">
        <f>+M144</f>
        <v>-300</v>
      </c>
      <c r="N143" s="95">
        <f t="shared" si="15"/>
        <v>0</v>
      </c>
      <c r="O143" s="95">
        <v>0</v>
      </c>
      <c r="P143" s="95">
        <f t="shared" si="16"/>
        <v>0</v>
      </c>
      <c r="Q143" s="95">
        <v>0</v>
      </c>
      <c r="R143" s="95">
        <f t="shared" si="20"/>
        <v>0</v>
      </c>
      <c r="S143" s="95">
        <v>0</v>
      </c>
      <c r="T143" s="95">
        <f t="shared" si="17"/>
        <v>0</v>
      </c>
      <c r="U143" s="95">
        <v>0</v>
      </c>
      <c r="V143" s="95">
        <f t="shared" si="18"/>
        <v>0</v>
      </c>
      <c r="W143" s="54"/>
    </row>
    <row r="144" spans="1:23" ht="12.75" customHeight="1">
      <c r="A144" s="330"/>
      <c r="B144" s="271"/>
      <c r="C144" s="272"/>
      <c r="D144" s="273"/>
      <c r="E144" s="187">
        <v>3419</v>
      </c>
      <c r="F144" s="288">
        <v>5229</v>
      </c>
      <c r="G144" s="275" t="s">
        <v>151</v>
      </c>
      <c r="H144" s="276">
        <v>300</v>
      </c>
      <c r="I144" s="276">
        <v>0</v>
      </c>
      <c r="J144" s="276">
        <f t="shared" si="19"/>
        <v>300</v>
      </c>
      <c r="K144" s="139">
        <v>0</v>
      </c>
      <c r="L144" s="139">
        <f t="shared" si="14"/>
        <v>300</v>
      </c>
      <c r="M144" s="103">
        <v>-300</v>
      </c>
      <c r="N144" s="103">
        <f t="shared" si="15"/>
        <v>0</v>
      </c>
      <c r="O144" s="103">
        <v>0</v>
      </c>
      <c r="P144" s="103">
        <f t="shared" si="16"/>
        <v>0</v>
      </c>
      <c r="Q144" s="103">
        <v>0</v>
      </c>
      <c r="R144" s="103">
        <f t="shared" si="20"/>
        <v>0</v>
      </c>
      <c r="S144" s="103">
        <v>0</v>
      </c>
      <c r="T144" s="103">
        <f t="shared" si="17"/>
        <v>0</v>
      </c>
      <c r="U144" s="103">
        <v>0</v>
      </c>
      <c r="V144" s="103">
        <f t="shared" si="18"/>
        <v>0</v>
      </c>
      <c r="W144" s="54"/>
    </row>
    <row r="145" spans="1:23" ht="12.75" customHeight="1">
      <c r="A145" s="331"/>
      <c r="B145" s="107" t="s">
        <v>87</v>
      </c>
      <c r="C145" s="289" t="s">
        <v>227</v>
      </c>
      <c r="D145" s="289" t="s">
        <v>95</v>
      </c>
      <c r="E145" s="214" t="s">
        <v>88</v>
      </c>
      <c r="F145" s="214" t="s">
        <v>88</v>
      </c>
      <c r="G145" s="290" t="s">
        <v>228</v>
      </c>
      <c r="H145" s="94">
        <v>0</v>
      </c>
      <c r="I145" s="94">
        <v>0</v>
      </c>
      <c r="J145" s="94">
        <v>0</v>
      </c>
      <c r="K145" s="95">
        <v>0</v>
      </c>
      <c r="L145" s="95">
        <v>0</v>
      </c>
      <c r="M145" s="95">
        <f>+M146</f>
        <v>300</v>
      </c>
      <c r="N145" s="95">
        <f t="shared" si="15"/>
        <v>300</v>
      </c>
      <c r="O145" s="95">
        <v>0</v>
      </c>
      <c r="P145" s="95">
        <f t="shared" si="16"/>
        <v>300</v>
      </c>
      <c r="Q145" s="95">
        <v>0</v>
      </c>
      <c r="R145" s="95">
        <f t="shared" si="20"/>
        <v>300</v>
      </c>
      <c r="S145" s="95">
        <v>0</v>
      </c>
      <c r="T145" s="95">
        <f t="shared" si="17"/>
        <v>300</v>
      </c>
      <c r="U145" s="95">
        <v>0</v>
      </c>
      <c r="V145" s="95">
        <f t="shared" si="18"/>
        <v>300</v>
      </c>
      <c r="W145" s="54"/>
    </row>
    <row r="146" spans="1:23" ht="12.75" customHeight="1" thickBot="1">
      <c r="A146" s="332"/>
      <c r="B146" s="277"/>
      <c r="C146" s="291"/>
      <c r="D146" s="291"/>
      <c r="E146" s="292">
        <v>3419</v>
      </c>
      <c r="F146" s="134">
        <v>5222</v>
      </c>
      <c r="G146" s="293" t="s">
        <v>151</v>
      </c>
      <c r="H146" s="285">
        <v>0</v>
      </c>
      <c r="I146" s="285">
        <v>0</v>
      </c>
      <c r="J146" s="285">
        <v>0</v>
      </c>
      <c r="K146" s="138">
        <v>0</v>
      </c>
      <c r="L146" s="138">
        <v>0</v>
      </c>
      <c r="M146" s="138">
        <v>300</v>
      </c>
      <c r="N146" s="138">
        <f t="shared" si="15"/>
        <v>300</v>
      </c>
      <c r="O146" s="138">
        <v>0</v>
      </c>
      <c r="P146" s="138">
        <f t="shared" si="16"/>
        <v>300</v>
      </c>
      <c r="Q146" s="138">
        <v>0</v>
      </c>
      <c r="R146" s="138">
        <f t="shared" si="20"/>
        <v>300</v>
      </c>
      <c r="S146" s="138">
        <v>0</v>
      </c>
      <c r="T146" s="138">
        <f t="shared" si="17"/>
        <v>300</v>
      </c>
      <c r="U146" s="138">
        <v>0</v>
      </c>
      <c r="V146" s="138">
        <f t="shared" si="18"/>
        <v>300</v>
      </c>
      <c r="W146" s="54"/>
    </row>
    <row r="147" spans="1:23" ht="12.75" customHeight="1">
      <c r="A147" s="294"/>
      <c r="B147" s="295"/>
      <c r="C147" s="296"/>
      <c r="D147" s="296"/>
      <c r="E147" s="297"/>
      <c r="F147" s="297"/>
      <c r="G147" s="298"/>
      <c r="H147" s="299"/>
      <c r="I147" s="299"/>
      <c r="J147" s="299"/>
      <c r="K147" s="300"/>
      <c r="L147" s="300"/>
      <c r="M147" s="301"/>
      <c r="N147" s="301"/>
      <c r="O147" s="54"/>
      <c r="P147" s="54"/>
      <c r="Q147" s="54"/>
      <c r="R147" s="54"/>
      <c r="S147" s="54"/>
      <c r="T147" s="54"/>
      <c r="U147" s="301"/>
      <c r="V147" s="301"/>
      <c r="W147" s="54"/>
    </row>
    <row r="148" spans="1:23" ht="12.75" customHeight="1">
      <c r="A148" s="54"/>
      <c r="B148" s="54"/>
      <c r="C148" s="315"/>
      <c r="D148" s="316"/>
      <c r="E148" s="316"/>
      <c r="F148" s="316"/>
      <c r="G148" s="304">
        <v>41418</v>
      </c>
      <c r="H148" s="305"/>
      <c r="I148" s="306"/>
      <c r="J148" s="306"/>
      <c r="K148" s="306"/>
      <c r="L148" s="306"/>
      <c r="M148" s="305"/>
      <c r="N148" s="305"/>
      <c r="O148" s="54"/>
      <c r="P148" s="54"/>
      <c r="Q148" s="54"/>
      <c r="R148" s="54"/>
      <c r="S148" s="54"/>
      <c r="T148" s="54"/>
      <c r="U148" s="301"/>
      <c r="V148" s="301"/>
      <c r="W148" s="54"/>
    </row>
    <row r="149" spans="1:23" ht="12.75" customHeight="1">
      <c r="A149" s="54"/>
      <c r="B149" s="54"/>
      <c r="C149" s="306"/>
      <c r="D149" s="306"/>
      <c r="E149" s="306"/>
      <c r="F149" s="306"/>
      <c r="G149" s="306"/>
      <c r="H149" s="305"/>
      <c r="I149" s="306"/>
      <c r="J149" s="306"/>
      <c r="K149" s="306"/>
      <c r="L149" s="306"/>
      <c r="M149" s="305"/>
      <c r="N149" s="305"/>
      <c r="O149" s="54"/>
      <c r="P149" s="54"/>
      <c r="Q149" s="54"/>
      <c r="R149" s="54"/>
      <c r="S149" s="54"/>
      <c r="T149" s="54"/>
      <c r="U149" s="301"/>
      <c r="V149" s="301"/>
      <c r="W149" s="54"/>
    </row>
    <row r="150" spans="1:23" ht="12.75" customHeight="1">
      <c r="A150" s="54"/>
      <c r="B150" s="54"/>
      <c r="C150" s="315"/>
      <c r="D150" s="316"/>
      <c r="E150" s="316"/>
      <c r="F150" s="316"/>
      <c r="G150" s="302"/>
      <c r="H150" s="305"/>
      <c r="I150" s="306"/>
      <c r="J150" s="306"/>
      <c r="K150" s="306"/>
      <c r="L150" s="306"/>
      <c r="M150" s="305"/>
      <c r="N150" s="305"/>
      <c r="O150" s="54"/>
      <c r="P150" s="54"/>
      <c r="Q150" s="54"/>
      <c r="R150" s="54"/>
      <c r="S150" s="54"/>
      <c r="T150" s="54"/>
      <c r="U150" s="301"/>
      <c r="V150" s="301"/>
      <c r="W150" s="54"/>
    </row>
    <row r="151" spans="1:23" ht="12.75" customHeight="1">
      <c r="A151" s="54"/>
      <c r="B151" s="54"/>
      <c r="C151" s="306"/>
      <c r="D151" s="306"/>
      <c r="E151" s="306"/>
      <c r="F151" s="306"/>
      <c r="G151" s="303"/>
      <c r="H151" s="305"/>
      <c r="I151" s="306"/>
      <c r="J151" s="306"/>
      <c r="K151" s="306"/>
      <c r="L151" s="306"/>
      <c r="M151" s="305"/>
      <c r="N151" s="305"/>
      <c r="O151" s="54"/>
      <c r="P151" s="54"/>
      <c r="Q151" s="54"/>
      <c r="R151" s="54"/>
      <c r="S151" s="54"/>
      <c r="T151" s="54"/>
      <c r="U151" s="301"/>
      <c r="V151" s="301"/>
      <c r="W151" s="54"/>
    </row>
    <row r="152" spans="1:23" ht="12.75" customHeight="1">
      <c r="A152" s="54"/>
      <c r="B152" s="54"/>
      <c r="C152" s="315"/>
      <c r="D152" s="316"/>
      <c r="E152" s="316"/>
      <c r="F152" s="316"/>
      <c r="G152" s="345"/>
      <c r="H152" s="346"/>
      <c r="I152" s="346"/>
      <c r="J152" s="346"/>
      <c r="K152" s="346"/>
      <c r="L152" s="346"/>
      <c r="M152" s="346"/>
      <c r="N152" s="346"/>
      <c r="O152" s="54"/>
      <c r="P152" s="54"/>
      <c r="Q152" s="54"/>
      <c r="R152" s="54"/>
      <c r="S152" s="194"/>
      <c r="T152" s="54"/>
      <c r="U152" s="301"/>
      <c r="V152" s="301"/>
      <c r="W152" s="54"/>
    </row>
    <row r="153" spans="1:23" ht="12.75" customHeight="1">
      <c r="A153" s="54"/>
      <c r="B153" s="54"/>
      <c r="C153" s="306"/>
      <c r="D153" s="306"/>
      <c r="E153" s="306"/>
      <c r="F153" s="306"/>
      <c r="G153" s="346"/>
      <c r="H153" s="346"/>
      <c r="I153" s="346"/>
      <c r="J153" s="346"/>
      <c r="K153" s="346"/>
      <c r="L153" s="346"/>
      <c r="M153" s="346"/>
      <c r="N153" s="346"/>
      <c r="O153" s="54"/>
      <c r="P153" s="54"/>
      <c r="Q153" s="54"/>
      <c r="R153" s="54"/>
      <c r="S153" s="54"/>
      <c r="T153" s="54"/>
      <c r="U153" s="301"/>
      <c r="V153" s="301"/>
      <c r="W153" s="54"/>
    </row>
    <row r="154" spans="1:23" ht="12.75" customHeight="1">
      <c r="A154" s="54"/>
      <c r="B154" s="54"/>
      <c r="C154" s="315"/>
      <c r="D154" s="316"/>
      <c r="E154" s="316"/>
      <c r="F154" s="316"/>
      <c r="G154" s="345"/>
      <c r="H154" s="346"/>
      <c r="I154" s="346"/>
      <c r="J154" s="346"/>
      <c r="K154" s="346"/>
      <c r="L154" s="346"/>
      <c r="M154" s="346"/>
      <c r="N154" s="346"/>
      <c r="O154" s="54"/>
      <c r="P154" s="54"/>
      <c r="Q154" s="54"/>
      <c r="R154" s="54"/>
      <c r="S154" s="54"/>
      <c r="T154" s="54"/>
      <c r="U154" s="301"/>
      <c r="V154" s="301"/>
      <c r="W154" s="54"/>
    </row>
    <row r="155" spans="1:23" ht="12.75" customHeight="1">
      <c r="A155" s="54"/>
      <c r="B155" s="54"/>
      <c r="C155" s="306"/>
      <c r="D155" s="306"/>
      <c r="E155" s="306"/>
      <c r="F155" s="306"/>
      <c r="G155" s="346"/>
      <c r="H155" s="346"/>
      <c r="I155" s="346"/>
      <c r="J155" s="346"/>
      <c r="K155" s="346"/>
      <c r="L155" s="346"/>
      <c r="M155" s="346"/>
      <c r="N155" s="346"/>
      <c r="O155" s="54"/>
      <c r="P155" s="54"/>
      <c r="Q155" s="54"/>
      <c r="R155" s="54"/>
      <c r="S155" s="54"/>
      <c r="T155" s="54"/>
      <c r="U155" s="301"/>
      <c r="V155" s="301"/>
      <c r="W155" s="54"/>
    </row>
    <row r="156" spans="1:23" ht="12.75" customHeight="1">
      <c r="A156" s="54"/>
      <c r="B156" s="54"/>
      <c r="C156" s="347"/>
      <c r="D156" s="348"/>
      <c r="E156" s="348"/>
      <c r="F156" s="348"/>
      <c r="G156" s="306"/>
      <c r="H156" s="305"/>
      <c r="I156" s="306"/>
      <c r="J156" s="306"/>
      <c r="K156" s="306"/>
      <c r="L156" s="306"/>
      <c r="M156" s="305"/>
      <c r="N156" s="305"/>
      <c r="O156" s="54"/>
      <c r="P156" s="54"/>
      <c r="Q156" s="54"/>
      <c r="R156" s="54"/>
      <c r="S156" s="54"/>
      <c r="T156" s="54"/>
      <c r="U156" s="301"/>
      <c r="V156" s="301"/>
      <c r="W156" s="54"/>
    </row>
    <row r="157" spans="1:23" ht="12.75" customHeight="1">
      <c r="A157" s="54"/>
      <c r="B157" s="54"/>
      <c r="C157" s="348"/>
      <c r="D157" s="348"/>
      <c r="E157" s="348"/>
      <c r="F157" s="348"/>
      <c r="G157" s="306"/>
      <c r="H157" s="305"/>
      <c r="I157" s="306"/>
      <c r="J157" s="306"/>
      <c r="K157" s="306"/>
      <c r="L157" s="306"/>
      <c r="M157" s="305"/>
      <c r="N157" s="305"/>
      <c r="O157" s="54"/>
      <c r="P157" s="54"/>
      <c r="Q157" s="54"/>
      <c r="R157" s="54"/>
      <c r="S157" s="54"/>
      <c r="T157" s="54"/>
      <c r="U157" s="301"/>
      <c r="V157" s="301"/>
      <c r="W157" s="54"/>
    </row>
    <row r="158" spans="1:23" ht="12.75" customHeight="1">
      <c r="A158" s="54"/>
      <c r="B158" s="54"/>
      <c r="E158" s="54"/>
      <c r="F158" s="54"/>
      <c r="H158" s="301"/>
      <c r="I158" s="301"/>
      <c r="J158" s="301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301"/>
      <c r="V158" s="301"/>
      <c r="W158" s="54"/>
    </row>
    <row r="159" spans="1:23" ht="12.75" customHeight="1">
      <c r="A159" s="54"/>
      <c r="B159" s="54"/>
      <c r="E159" s="54"/>
      <c r="F159" s="54"/>
      <c r="H159" s="301"/>
      <c r="I159" s="301"/>
      <c r="J159" s="301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301"/>
      <c r="V159" s="301"/>
      <c r="W159" s="54"/>
    </row>
    <row r="160" spans="1:23" ht="12.75" customHeight="1">
      <c r="A160" s="54"/>
      <c r="B160" s="54"/>
      <c r="E160" s="54"/>
      <c r="F160" s="54"/>
      <c r="H160" s="301"/>
      <c r="I160" s="301"/>
      <c r="J160" s="301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301"/>
      <c r="V160" s="301"/>
      <c r="W160" s="54"/>
    </row>
    <row r="161" spans="1:23" ht="12.75" customHeight="1">
      <c r="A161" s="54"/>
      <c r="B161" s="54"/>
      <c r="E161" s="54"/>
      <c r="F161" s="54"/>
      <c r="H161" s="301"/>
      <c r="I161" s="301"/>
      <c r="J161" s="301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301"/>
      <c r="V161" s="301"/>
      <c r="W161" s="54"/>
    </row>
    <row r="162" spans="1:23" ht="12.75" customHeight="1">
      <c r="A162" s="54"/>
      <c r="B162" s="54"/>
      <c r="E162" s="54"/>
      <c r="F162" s="54"/>
      <c r="H162" s="301"/>
      <c r="I162" s="301"/>
      <c r="J162" s="301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301"/>
      <c r="V162" s="301"/>
      <c r="W162" s="54"/>
    </row>
    <row r="163" spans="1:23" ht="12.75" customHeight="1">
      <c r="A163" s="54"/>
      <c r="B163" s="54"/>
      <c r="E163" s="54"/>
      <c r="F163" s="54"/>
      <c r="H163" s="301"/>
      <c r="I163" s="301"/>
      <c r="J163" s="301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301"/>
      <c r="V163" s="301"/>
      <c r="W163" s="54"/>
    </row>
    <row r="164" spans="1:23" ht="12.75" customHeight="1">
      <c r="A164" s="54"/>
      <c r="B164" s="54"/>
      <c r="E164" s="54"/>
      <c r="F164" s="54"/>
      <c r="H164" s="301"/>
      <c r="I164" s="301"/>
      <c r="J164" s="301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301"/>
      <c r="V164" s="301"/>
      <c r="W164" s="54"/>
    </row>
    <row r="165" spans="1:23" ht="12.75" customHeight="1">
      <c r="A165" s="54"/>
      <c r="B165" s="54"/>
      <c r="E165" s="54"/>
      <c r="F165" s="54"/>
      <c r="H165" s="301"/>
      <c r="I165" s="301"/>
      <c r="J165" s="301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301"/>
      <c r="V165" s="301"/>
      <c r="W165" s="54"/>
    </row>
    <row r="166" spans="1:23" ht="12.75" customHeight="1">
      <c r="A166" s="54"/>
      <c r="B166" s="54"/>
      <c r="E166" s="54"/>
      <c r="F166" s="54"/>
      <c r="H166" s="301"/>
      <c r="I166" s="301"/>
      <c r="J166" s="301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301"/>
      <c r="V166" s="301"/>
      <c r="W166" s="54"/>
    </row>
    <row r="167" spans="1:23" ht="12.75" customHeight="1">
      <c r="A167" s="54"/>
      <c r="B167" s="54"/>
      <c r="E167" s="54"/>
      <c r="F167" s="54"/>
      <c r="H167" s="301"/>
      <c r="I167" s="301"/>
      <c r="J167" s="301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301"/>
      <c r="V167" s="301"/>
      <c r="W167" s="54"/>
    </row>
    <row r="168" spans="1:36" s="309" customFormat="1" ht="12.75" customHeight="1">
      <c r="A168" s="54"/>
      <c r="B168" s="54"/>
      <c r="C168" s="54"/>
      <c r="D168" s="54"/>
      <c r="E168" s="54"/>
      <c r="F168" s="54"/>
      <c r="G168" s="54"/>
      <c r="H168" s="301"/>
      <c r="I168" s="301"/>
      <c r="J168" s="301"/>
      <c r="K168" s="54"/>
      <c r="L168" s="307"/>
      <c r="M168" s="307"/>
      <c r="N168" s="307"/>
      <c r="O168" s="307"/>
      <c r="P168" s="307"/>
      <c r="Q168" s="307"/>
      <c r="R168" s="307"/>
      <c r="S168" s="307"/>
      <c r="T168" s="307"/>
      <c r="U168" s="300"/>
      <c r="V168" s="300"/>
      <c r="W168" s="307"/>
      <c r="X168" s="308"/>
      <c r="Y168" s="308"/>
      <c r="Z168" s="308"/>
      <c r="AA168" s="308"/>
      <c r="AB168" s="308"/>
      <c r="AC168" s="308"/>
      <c r="AD168" s="308"/>
      <c r="AE168" s="308"/>
      <c r="AF168" s="308"/>
      <c r="AG168" s="308"/>
      <c r="AH168" s="308"/>
      <c r="AI168" s="308"/>
      <c r="AJ168" s="308"/>
    </row>
    <row r="169" spans="1:36" s="309" customFormat="1" ht="12.75" customHeight="1">
      <c r="A169" s="54"/>
      <c r="B169" s="54"/>
      <c r="C169" s="54"/>
      <c r="D169" s="54"/>
      <c r="E169" s="54"/>
      <c r="F169" s="54"/>
      <c r="G169" s="54"/>
      <c r="H169" s="301"/>
      <c r="I169" s="301"/>
      <c r="J169" s="301"/>
      <c r="K169" s="54"/>
      <c r="L169" s="307"/>
      <c r="M169" s="307"/>
      <c r="N169" s="307"/>
      <c r="O169" s="307"/>
      <c r="P169" s="307"/>
      <c r="Q169" s="307"/>
      <c r="R169" s="307"/>
      <c r="S169" s="307"/>
      <c r="T169" s="307"/>
      <c r="U169" s="300"/>
      <c r="V169" s="300"/>
      <c r="W169" s="307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  <c r="AJ169" s="308"/>
    </row>
    <row r="170" spans="1:36" s="309" customFormat="1" ht="12.75" customHeight="1">
      <c r="A170" s="54"/>
      <c r="B170" s="54"/>
      <c r="C170" s="54"/>
      <c r="D170" s="54"/>
      <c r="E170" s="54"/>
      <c r="F170" s="54"/>
      <c r="G170" s="54"/>
      <c r="H170" s="301"/>
      <c r="I170" s="301"/>
      <c r="J170" s="301"/>
      <c r="K170" s="54"/>
      <c r="L170" s="307"/>
      <c r="M170" s="307"/>
      <c r="N170" s="307"/>
      <c r="O170" s="307"/>
      <c r="P170" s="307"/>
      <c r="Q170" s="307"/>
      <c r="R170" s="307"/>
      <c r="S170" s="307"/>
      <c r="T170" s="307"/>
      <c r="U170" s="300"/>
      <c r="V170" s="300"/>
      <c r="W170" s="307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</row>
    <row r="171" spans="1:36" s="309" customFormat="1" ht="12.75" customHeight="1">
      <c r="A171" s="54"/>
      <c r="B171" s="54"/>
      <c r="C171" s="54"/>
      <c r="D171" s="54"/>
      <c r="E171" s="54"/>
      <c r="F171" s="54"/>
      <c r="G171" s="54"/>
      <c r="H171" s="301"/>
      <c r="I171" s="301"/>
      <c r="J171" s="301"/>
      <c r="K171" s="54"/>
      <c r="L171" s="307"/>
      <c r="M171" s="307"/>
      <c r="N171" s="307"/>
      <c r="O171" s="307"/>
      <c r="P171" s="307"/>
      <c r="Q171" s="307"/>
      <c r="R171" s="307"/>
      <c r="S171" s="307"/>
      <c r="T171" s="307"/>
      <c r="U171" s="300"/>
      <c r="V171" s="300"/>
      <c r="W171" s="307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  <c r="AJ171" s="308"/>
    </row>
    <row r="172" spans="1:36" s="309" customFormat="1" ht="12.75" customHeight="1">
      <c r="A172" s="54"/>
      <c r="B172" s="54"/>
      <c r="C172" s="54"/>
      <c r="D172" s="54"/>
      <c r="E172" s="54"/>
      <c r="F172" s="54"/>
      <c r="G172" s="54"/>
      <c r="H172" s="301"/>
      <c r="I172" s="301"/>
      <c r="J172" s="301"/>
      <c r="K172" s="54"/>
      <c r="L172" s="307"/>
      <c r="M172" s="307"/>
      <c r="N172" s="307"/>
      <c r="O172" s="307"/>
      <c r="P172" s="307"/>
      <c r="Q172" s="307"/>
      <c r="R172" s="307"/>
      <c r="S172" s="307"/>
      <c r="T172" s="307"/>
      <c r="U172" s="300"/>
      <c r="V172" s="300"/>
      <c r="W172" s="307"/>
      <c r="X172" s="308"/>
      <c r="Y172" s="308"/>
      <c r="Z172" s="308"/>
      <c r="AA172" s="308"/>
      <c r="AB172" s="308"/>
      <c r="AC172" s="308"/>
      <c r="AD172" s="308"/>
      <c r="AE172" s="308"/>
      <c r="AF172" s="308"/>
      <c r="AG172" s="308"/>
      <c r="AH172" s="308"/>
      <c r="AI172" s="308"/>
      <c r="AJ172" s="308"/>
    </row>
    <row r="173" spans="1:36" s="309" customFormat="1" ht="12.75" customHeight="1">
      <c r="A173" s="54"/>
      <c r="B173" s="54"/>
      <c r="C173" s="54"/>
      <c r="D173" s="54"/>
      <c r="E173" s="54"/>
      <c r="F173" s="54"/>
      <c r="G173" s="54"/>
      <c r="H173" s="301"/>
      <c r="I173" s="301"/>
      <c r="J173" s="301"/>
      <c r="K173" s="54"/>
      <c r="L173" s="307"/>
      <c r="M173" s="307"/>
      <c r="N173" s="307"/>
      <c r="O173" s="307"/>
      <c r="P173" s="307"/>
      <c r="Q173" s="307"/>
      <c r="R173" s="307"/>
      <c r="S173" s="307"/>
      <c r="T173" s="307"/>
      <c r="U173" s="300"/>
      <c r="V173" s="300"/>
      <c r="W173" s="307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  <c r="AJ173" s="308"/>
    </row>
    <row r="174" spans="1:36" s="309" customFormat="1" ht="12.75" customHeight="1">
      <c r="A174" s="54"/>
      <c r="B174" s="54"/>
      <c r="C174" s="54"/>
      <c r="D174" s="54"/>
      <c r="E174" s="54"/>
      <c r="F174" s="54"/>
      <c r="G174" s="54"/>
      <c r="H174" s="301"/>
      <c r="I174" s="301"/>
      <c r="J174" s="301"/>
      <c r="K174" s="54"/>
      <c r="L174" s="307"/>
      <c r="M174" s="307"/>
      <c r="N174" s="308"/>
      <c r="O174" s="307"/>
      <c r="P174" s="307"/>
      <c r="Q174" s="307"/>
      <c r="R174" s="307"/>
      <c r="S174" s="307"/>
      <c r="T174" s="307"/>
      <c r="U174" s="300"/>
      <c r="V174" s="300"/>
      <c r="W174" s="307"/>
      <c r="X174" s="308"/>
      <c r="Y174" s="308"/>
      <c r="Z174" s="308"/>
      <c r="AA174" s="308"/>
      <c r="AB174" s="308"/>
      <c r="AC174" s="308"/>
      <c r="AD174" s="308"/>
      <c r="AE174" s="308"/>
      <c r="AF174" s="308"/>
      <c r="AG174" s="308"/>
      <c r="AH174" s="308"/>
      <c r="AI174" s="308"/>
      <c r="AJ174" s="308"/>
    </row>
    <row r="175" spans="1:36" s="309" customFormat="1" ht="12.75" customHeight="1">
      <c r="A175" s="54"/>
      <c r="B175" s="54"/>
      <c r="C175" s="54"/>
      <c r="D175" s="54"/>
      <c r="E175" s="54"/>
      <c r="F175" s="54"/>
      <c r="G175" s="54"/>
      <c r="H175" s="301"/>
      <c r="I175" s="301"/>
      <c r="J175" s="301"/>
      <c r="K175" s="54"/>
      <c r="L175" s="307"/>
      <c r="M175" s="307"/>
      <c r="N175" s="308"/>
      <c r="O175" s="307"/>
      <c r="P175" s="307"/>
      <c r="Q175" s="307"/>
      <c r="R175" s="307"/>
      <c r="S175" s="307"/>
      <c r="T175" s="307"/>
      <c r="U175" s="300"/>
      <c r="V175" s="300"/>
      <c r="W175" s="307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08"/>
      <c r="AI175" s="308"/>
      <c r="AJ175" s="308"/>
    </row>
    <row r="176" spans="1:36" s="309" customFormat="1" ht="12.75" customHeight="1">
      <c r="A176" s="54"/>
      <c r="B176" s="54"/>
      <c r="C176" s="54"/>
      <c r="D176" s="54"/>
      <c r="E176" s="54"/>
      <c r="F176" s="54"/>
      <c r="G176" s="54"/>
      <c r="H176" s="301"/>
      <c r="I176" s="301"/>
      <c r="J176" s="301"/>
      <c r="K176" s="54"/>
      <c r="L176" s="307"/>
      <c r="M176" s="307"/>
      <c r="N176" s="308"/>
      <c r="O176" s="307"/>
      <c r="P176" s="307"/>
      <c r="Q176" s="307"/>
      <c r="R176" s="307"/>
      <c r="S176" s="307"/>
      <c r="T176" s="307"/>
      <c r="U176" s="300"/>
      <c r="V176" s="300"/>
      <c r="W176" s="307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</row>
    <row r="177" spans="1:23" s="195" customFormat="1" ht="12.75" customHeight="1">
      <c r="A177" s="54"/>
      <c r="B177" s="54"/>
      <c r="C177" s="54"/>
      <c r="D177" s="54"/>
      <c r="E177" s="54"/>
      <c r="F177" s="54"/>
      <c r="G177" s="54"/>
      <c r="H177" s="301"/>
      <c r="I177" s="301"/>
      <c r="J177" s="301"/>
      <c r="K177" s="54"/>
      <c r="L177" s="194"/>
      <c r="M177" s="194"/>
      <c r="O177" s="194"/>
      <c r="P177" s="194"/>
      <c r="Q177" s="194"/>
      <c r="R177" s="194"/>
      <c r="S177" s="194"/>
      <c r="T177" s="194"/>
      <c r="U177" s="310"/>
      <c r="V177" s="310"/>
      <c r="W177" s="194"/>
    </row>
    <row r="178" spans="1:23" ht="12.75" customHeight="1">
      <c r="A178" s="54"/>
      <c r="B178" s="54"/>
      <c r="E178" s="54"/>
      <c r="F178" s="54"/>
      <c r="H178" s="301"/>
      <c r="I178" s="301"/>
      <c r="J178" s="301"/>
      <c r="K178" s="54"/>
      <c r="L178" s="54"/>
      <c r="M178" s="54"/>
      <c r="O178" s="54"/>
      <c r="P178" s="54"/>
      <c r="Q178" s="54"/>
      <c r="R178" s="54"/>
      <c r="S178" s="54"/>
      <c r="T178" s="54"/>
      <c r="U178" s="301"/>
      <c r="V178" s="301"/>
      <c r="W178" s="54"/>
    </row>
    <row r="179" spans="1:23" ht="12.75" customHeight="1">
      <c r="A179" s="54"/>
      <c r="B179" s="54"/>
      <c r="E179" s="54"/>
      <c r="F179" s="54"/>
      <c r="H179" s="301"/>
      <c r="I179" s="301"/>
      <c r="J179" s="301"/>
      <c r="K179" s="54"/>
      <c r="L179" s="54"/>
      <c r="M179" s="54"/>
      <c r="O179" s="54"/>
      <c r="P179" s="54"/>
      <c r="Q179" s="54"/>
      <c r="R179" s="54"/>
      <c r="S179" s="54"/>
      <c r="T179" s="54"/>
      <c r="U179" s="301"/>
      <c r="V179" s="301"/>
      <c r="W179" s="54"/>
    </row>
    <row r="180" spans="1:23" ht="12.75" customHeight="1">
      <c r="A180" s="54"/>
      <c r="B180" s="54"/>
      <c r="E180" s="54"/>
      <c r="F180" s="54"/>
      <c r="H180" s="301"/>
      <c r="I180" s="301"/>
      <c r="J180" s="301"/>
      <c r="K180" s="54"/>
      <c r="L180" s="54"/>
      <c r="M180" s="54"/>
      <c r="O180" s="54"/>
      <c r="P180" s="54"/>
      <c r="Q180" s="54"/>
      <c r="R180" s="54"/>
      <c r="S180" s="54"/>
      <c r="T180" s="54"/>
      <c r="U180" s="301"/>
      <c r="V180" s="301"/>
      <c r="W180" s="54"/>
    </row>
    <row r="181" spans="1:23" ht="12.75" customHeight="1">
      <c r="A181" s="54"/>
      <c r="B181" s="54"/>
      <c r="E181" s="54"/>
      <c r="F181" s="54"/>
      <c r="H181" s="301"/>
      <c r="I181" s="301"/>
      <c r="J181" s="301"/>
      <c r="K181" s="54"/>
      <c r="L181" s="54"/>
      <c r="M181" s="54"/>
      <c r="O181" s="54"/>
      <c r="P181" s="54"/>
      <c r="Q181" s="54"/>
      <c r="R181" s="54"/>
      <c r="S181" s="54"/>
      <c r="T181" s="54"/>
      <c r="U181" s="301"/>
      <c r="V181" s="301"/>
      <c r="W181" s="54"/>
    </row>
    <row r="182" spans="1:23" ht="12.75" customHeight="1">
      <c r="A182" s="54"/>
      <c r="B182" s="54"/>
      <c r="E182" s="54"/>
      <c r="F182" s="54"/>
      <c r="H182" s="301"/>
      <c r="I182" s="301"/>
      <c r="J182" s="301"/>
      <c r="K182" s="54"/>
      <c r="L182" s="54"/>
      <c r="M182" s="54"/>
      <c r="O182" s="54"/>
      <c r="P182" s="54"/>
      <c r="Q182" s="54"/>
      <c r="R182" s="54"/>
      <c r="S182" s="54"/>
      <c r="T182" s="54"/>
      <c r="U182" s="301"/>
      <c r="V182" s="301"/>
      <c r="W182" s="54"/>
    </row>
    <row r="183" spans="1:23" ht="12.75" customHeight="1">
      <c r="A183" s="54"/>
      <c r="B183" s="54"/>
      <c r="E183" s="54"/>
      <c r="F183" s="54"/>
      <c r="H183" s="301"/>
      <c r="I183" s="301"/>
      <c r="J183" s="301"/>
      <c r="K183" s="54"/>
      <c r="L183" s="54"/>
      <c r="M183" s="54"/>
      <c r="O183" s="54"/>
      <c r="P183" s="54"/>
      <c r="Q183" s="54"/>
      <c r="R183" s="54"/>
      <c r="S183" s="54"/>
      <c r="T183" s="54"/>
      <c r="U183" s="301"/>
      <c r="V183" s="301"/>
      <c r="W183" s="54"/>
    </row>
    <row r="184" spans="1:23" ht="12.75" customHeight="1">
      <c r="A184" s="54"/>
      <c r="B184" s="54"/>
      <c r="E184" s="54"/>
      <c r="F184" s="54"/>
      <c r="H184" s="301"/>
      <c r="I184" s="301"/>
      <c r="J184" s="301"/>
      <c r="K184" s="54"/>
      <c r="L184" s="54"/>
      <c r="M184" s="54"/>
      <c r="O184" s="54"/>
      <c r="P184" s="54"/>
      <c r="Q184" s="54"/>
      <c r="R184" s="54"/>
      <c r="S184" s="54"/>
      <c r="T184" s="54"/>
      <c r="U184" s="301"/>
      <c r="V184" s="301"/>
      <c r="W184" s="54"/>
    </row>
    <row r="185" spans="1:23" s="105" customFormat="1" ht="12.75" customHeight="1">
      <c r="A185" s="54"/>
      <c r="B185" s="54"/>
      <c r="C185" s="54"/>
      <c r="D185" s="54"/>
      <c r="E185" s="54"/>
      <c r="F185" s="54"/>
      <c r="G185" s="54"/>
      <c r="H185" s="301"/>
      <c r="I185" s="301"/>
      <c r="J185" s="301"/>
      <c r="K185" s="54"/>
      <c r="L185" s="104"/>
      <c r="M185" s="104"/>
      <c r="O185" s="104"/>
      <c r="P185" s="104"/>
      <c r="Q185" s="194"/>
      <c r="R185" s="194"/>
      <c r="S185" s="194"/>
      <c r="T185" s="194"/>
      <c r="U185" s="311"/>
      <c r="V185" s="311"/>
      <c r="W185" s="104"/>
    </row>
    <row r="186" spans="1:23" ht="12.75" customHeight="1">
      <c r="A186" s="54"/>
      <c r="B186" s="54"/>
      <c r="E186" s="54"/>
      <c r="F186" s="54"/>
      <c r="H186" s="301"/>
      <c r="I186" s="301"/>
      <c r="J186" s="301"/>
      <c r="K186" s="54"/>
      <c r="L186" s="54"/>
      <c r="M186" s="54"/>
      <c r="O186" s="54"/>
      <c r="P186" s="54"/>
      <c r="Q186" s="54"/>
      <c r="R186" s="54"/>
      <c r="S186" s="54"/>
      <c r="T186" s="54"/>
      <c r="U186" s="301"/>
      <c r="V186" s="301"/>
      <c r="W186" s="54"/>
    </row>
    <row r="187" spans="1:23" ht="12.75" customHeight="1">
      <c r="A187" s="54"/>
      <c r="B187" s="54"/>
      <c r="E187" s="54"/>
      <c r="F187" s="54"/>
      <c r="H187" s="301"/>
      <c r="I187" s="301"/>
      <c r="J187" s="301"/>
      <c r="K187" s="54"/>
      <c r="L187" s="54"/>
      <c r="M187" s="54"/>
      <c r="O187" s="54"/>
      <c r="P187" s="54"/>
      <c r="Q187" s="54"/>
      <c r="R187" s="54"/>
      <c r="S187" s="54"/>
      <c r="T187" s="54"/>
      <c r="U187" s="301"/>
      <c r="V187" s="301"/>
      <c r="W187" s="54"/>
    </row>
    <row r="188" spans="1:23" ht="12.75" customHeight="1">
      <c r="A188" s="54"/>
      <c r="B188" s="54"/>
      <c r="E188" s="54"/>
      <c r="F188" s="54"/>
      <c r="H188" s="301"/>
      <c r="I188" s="301"/>
      <c r="J188" s="301"/>
      <c r="K188" s="54"/>
      <c r="L188" s="54"/>
      <c r="M188" s="54"/>
      <c r="O188" s="54"/>
      <c r="P188" s="54"/>
      <c r="Q188" s="54"/>
      <c r="R188" s="54"/>
      <c r="S188" s="54"/>
      <c r="T188" s="54"/>
      <c r="U188" s="301"/>
      <c r="V188" s="301"/>
      <c r="W188" s="54"/>
    </row>
    <row r="189" spans="1:23" ht="12.75" customHeight="1">
      <c r="A189" s="54"/>
      <c r="B189" s="54"/>
      <c r="E189" s="54"/>
      <c r="F189" s="54"/>
      <c r="H189" s="301"/>
      <c r="I189" s="301"/>
      <c r="J189" s="301"/>
      <c r="K189" s="54"/>
      <c r="L189" s="54"/>
      <c r="M189" s="54"/>
      <c r="O189" s="54"/>
      <c r="P189" s="54"/>
      <c r="Q189" s="54"/>
      <c r="R189" s="54"/>
      <c r="S189" s="54"/>
      <c r="T189" s="54"/>
      <c r="U189" s="301"/>
      <c r="V189" s="301"/>
      <c r="W189" s="54"/>
    </row>
    <row r="190" spans="1:23" ht="12.75" customHeight="1">
      <c r="A190" s="54"/>
      <c r="B190" s="54"/>
      <c r="E190" s="54"/>
      <c r="F190" s="54"/>
      <c r="H190" s="301"/>
      <c r="I190" s="301"/>
      <c r="J190" s="301"/>
      <c r="K190" s="54"/>
      <c r="L190" s="54"/>
      <c r="M190" s="54"/>
      <c r="O190" s="54"/>
      <c r="P190" s="54"/>
      <c r="Q190" s="54"/>
      <c r="R190" s="54"/>
      <c r="S190" s="54"/>
      <c r="T190" s="54"/>
      <c r="U190" s="301"/>
      <c r="V190" s="301"/>
      <c r="W190" s="54"/>
    </row>
    <row r="191" spans="1:23" ht="12.75" customHeight="1">
      <c r="A191" s="54"/>
      <c r="B191" s="54"/>
      <c r="E191" s="54"/>
      <c r="F191" s="54"/>
      <c r="H191" s="301"/>
      <c r="I191" s="301"/>
      <c r="J191" s="301"/>
      <c r="K191" s="54"/>
      <c r="L191" s="54"/>
      <c r="M191" s="54"/>
      <c r="O191" s="54"/>
      <c r="P191" s="54"/>
      <c r="Q191" s="54"/>
      <c r="R191" s="54"/>
      <c r="S191" s="54"/>
      <c r="T191" s="54"/>
      <c r="U191" s="301"/>
      <c r="V191" s="301"/>
      <c r="W191" s="54"/>
    </row>
    <row r="192" spans="1:23" ht="12.75" customHeight="1">
      <c r="A192" s="54"/>
      <c r="B192" s="54"/>
      <c r="E192" s="54"/>
      <c r="F192" s="54"/>
      <c r="H192" s="301"/>
      <c r="I192" s="301"/>
      <c r="J192" s="301"/>
      <c r="K192" s="54"/>
      <c r="L192" s="54"/>
      <c r="M192" s="54"/>
      <c r="O192" s="54"/>
      <c r="P192" s="54"/>
      <c r="Q192" s="54"/>
      <c r="R192" s="54"/>
      <c r="S192" s="54"/>
      <c r="T192" s="54"/>
      <c r="U192" s="301"/>
      <c r="V192" s="301"/>
      <c r="W192" s="54"/>
    </row>
    <row r="193" spans="1:23" ht="12.75" customHeight="1">
      <c r="A193" s="54"/>
      <c r="B193" s="54"/>
      <c r="E193" s="54"/>
      <c r="F193" s="54"/>
      <c r="H193" s="301"/>
      <c r="I193" s="301"/>
      <c r="J193" s="301"/>
      <c r="K193" s="54"/>
      <c r="L193" s="54"/>
      <c r="M193" s="54"/>
      <c r="O193" s="54"/>
      <c r="P193" s="54"/>
      <c r="Q193" s="54"/>
      <c r="R193" s="54"/>
      <c r="S193" s="54"/>
      <c r="T193" s="54"/>
      <c r="U193" s="301"/>
      <c r="V193" s="301"/>
      <c r="W193" s="54"/>
    </row>
    <row r="194" spans="1:23" ht="12.75" customHeight="1">
      <c r="A194" s="54"/>
      <c r="B194" s="54"/>
      <c r="E194" s="54"/>
      <c r="F194" s="54"/>
      <c r="H194" s="301"/>
      <c r="I194" s="301"/>
      <c r="J194" s="301"/>
      <c r="K194" s="54"/>
      <c r="L194" s="54"/>
      <c r="M194" s="54"/>
      <c r="O194" s="54"/>
      <c r="P194" s="54"/>
      <c r="Q194" s="54"/>
      <c r="R194" s="54"/>
      <c r="S194" s="54"/>
      <c r="T194" s="54"/>
      <c r="U194" s="301"/>
      <c r="V194" s="301"/>
      <c r="W194" s="54"/>
    </row>
    <row r="195" spans="1:23" ht="12.75" customHeight="1">
      <c r="A195" s="54"/>
      <c r="B195" s="54"/>
      <c r="E195" s="54"/>
      <c r="F195" s="54"/>
      <c r="H195" s="301"/>
      <c r="I195" s="301"/>
      <c r="J195" s="301"/>
      <c r="K195" s="54"/>
      <c r="L195" s="54"/>
      <c r="M195" s="54"/>
      <c r="O195" s="54"/>
      <c r="P195" s="54"/>
      <c r="Q195" s="54"/>
      <c r="R195" s="54"/>
      <c r="S195" s="54"/>
      <c r="T195" s="54"/>
      <c r="U195" s="301"/>
      <c r="V195" s="301"/>
      <c r="W195" s="54"/>
    </row>
    <row r="196" spans="1:23" ht="12.75" customHeight="1">
      <c r="A196" s="54"/>
      <c r="B196" s="54"/>
      <c r="E196" s="54"/>
      <c r="F196" s="54"/>
      <c r="H196" s="301"/>
      <c r="I196" s="301"/>
      <c r="J196" s="301"/>
      <c r="K196" s="54"/>
      <c r="L196" s="54"/>
      <c r="M196" s="54"/>
      <c r="O196" s="54"/>
      <c r="P196" s="54"/>
      <c r="Q196" s="54"/>
      <c r="R196" s="54"/>
      <c r="S196" s="54"/>
      <c r="T196" s="54"/>
      <c r="U196" s="301"/>
      <c r="V196" s="301"/>
      <c r="W196" s="54"/>
    </row>
    <row r="197" spans="1:23" ht="12.75" customHeight="1">
      <c r="A197" s="54"/>
      <c r="B197" s="54"/>
      <c r="E197" s="54"/>
      <c r="F197" s="54"/>
      <c r="H197" s="301"/>
      <c r="I197" s="301"/>
      <c r="J197" s="301"/>
      <c r="K197" s="54"/>
      <c r="L197" s="54"/>
      <c r="M197" s="54"/>
      <c r="O197" s="54"/>
      <c r="P197" s="54"/>
      <c r="Q197" s="54"/>
      <c r="R197" s="54"/>
      <c r="S197" s="54"/>
      <c r="T197" s="54"/>
      <c r="U197" s="301"/>
      <c r="V197" s="301"/>
      <c r="W197" s="54"/>
    </row>
    <row r="198" spans="1:23" ht="12.75" customHeight="1">
      <c r="A198" s="54"/>
      <c r="B198" s="54"/>
      <c r="E198" s="54"/>
      <c r="F198" s="54"/>
      <c r="H198" s="301"/>
      <c r="I198" s="301"/>
      <c r="J198" s="301"/>
      <c r="K198" s="54"/>
      <c r="L198" s="54"/>
      <c r="M198" s="54"/>
      <c r="O198" s="54"/>
      <c r="P198" s="54"/>
      <c r="Q198" s="54"/>
      <c r="R198" s="54"/>
      <c r="S198" s="54"/>
      <c r="T198" s="54"/>
      <c r="U198" s="301"/>
      <c r="V198" s="301"/>
      <c r="W198" s="54"/>
    </row>
    <row r="199" spans="1:23" ht="12.75" customHeight="1">
      <c r="A199" s="54"/>
      <c r="B199" s="54"/>
      <c r="E199" s="54"/>
      <c r="F199" s="54"/>
      <c r="H199" s="301"/>
      <c r="I199" s="301"/>
      <c r="J199" s="301"/>
      <c r="K199" s="54"/>
      <c r="L199" s="54"/>
      <c r="M199" s="54"/>
      <c r="O199" s="54"/>
      <c r="P199" s="54"/>
      <c r="Q199" s="54"/>
      <c r="R199" s="54"/>
      <c r="S199" s="54"/>
      <c r="T199" s="54"/>
      <c r="U199" s="301"/>
      <c r="V199" s="301"/>
      <c r="W199" s="54"/>
    </row>
    <row r="200" spans="1:23" ht="12.75" customHeight="1">
      <c r="A200" s="54"/>
      <c r="B200" s="54"/>
      <c r="E200" s="54"/>
      <c r="F200" s="54"/>
      <c r="H200" s="301"/>
      <c r="I200" s="301"/>
      <c r="J200" s="301"/>
      <c r="K200" s="54"/>
      <c r="L200" s="54"/>
      <c r="M200" s="54"/>
      <c r="O200" s="54"/>
      <c r="P200" s="54"/>
      <c r="Q200" s="54"/>
      <c r="R200" s="54"/>
      <c r="S200" s="54"/>
      <c r="T200" s="54"/>
      <c r="U200" s="301"/>
      <c r="V200" s="301"/>
      <c r="W200" s="54"/>
    </row>
    <row r="201" spans="1:23" ht="12.75" customHeight="1">
      <c r="A201" s="54"/>
      <c r="B201" s="54"/>
      <c r="E201" s="54"/>
      <c r="F201" s="54"/>
      <c r="H201" s="301"/>
      <c r="I201" s="301"/>
      <c r="J201" s="301"/>
      <c r="K201" s="54"/>
      <c r="L201" s="54"/>
      <c r="M201" s="54"/>
      <c r="O201" s="54"/>
      <c r="P201" s="54"/>
      <c r="Q201" s="54"/>
      <c r="R201" s="54"/>
      <c r="S201" s="54"/>
      <c r="T201" s="54"/>
      <c r="U201" s="301"/>
      <c r="V201" s="301"/>
      <c r="W201" s="54"/>
    </row>
    <row r="202" spans="1:23" ht="12.75" customHeight="1">
      <c r="A202" s="54"/>
      <c r="B202" s="54"/>
      <c r="E202" s="54"/>
      <c r="F202" s="54"/>
      <c r="H202" s="301"/>
      <c r="I202" s="301"/>
      <c r="J202" s="301"/>
      <c r="K202" s="54"/>
      <c r="L202" s="54"/>
      <c r="M202" s="54"/>
      <c r="O202" s="54"/>
      <c r="P202" s="54"/>
      <c r="Q202" s="54"/>
      <c r="R202" s="54"/>
      <c r="S202" s="54"/>
      <c r="T202" s="54"/>
      <c r="U202" s="301"/>
      <c r="V202" s="301"/>
      <c r="W202" s="54"/>
    </row>
    <row r="203" spans="1:23" ht="12.75" customHeight="1">
      <c r="A203" s="54"/>
      <c r="B203" s="54"/>
      <c r="E203" s="54"/>
      <c r="F203" s="54"/>
      <c r="H203" s="301"/>
      <c r="I203" s="301"/>
      <c r="J203" s="301"/>
      <c r="K203" s="54"/>
      <c r="L203" s="54"/>
      <c r="M203" s="54"/>
      <c r="O203" s="54"/>
      <c r="P203" s="54"/>
      <c r="Q203" s="54"/>
      <c r="R203" s="54"/>
      <c r="S203" s="54"/>
      <c r="T203" s="54"/>
      <c r="U203" s="301"/>
      <c r="V203" s="301"/>
      <c r="W203" s="54"/>
    </row>
    <row r="204" spans="1:23" ht="12.75" customHeight="1">
      <c r="A204" s="54"/>
      <c r="B204" s="54"/>
      <c r="E204" s="54"/>
      <c r="F204" s="54"/>
      <c r="H204" s="301"/>
      <c r="I204" s="301"/>
      <c r="J204" s="301"/>
      <c r="K204" s="54"/>
      <c r="L204" s="54"/>
      <c r="M204" s="54"/>
      <c r="O204" s="54"/>
      <c r="P204" s="54"/>
      <c r="Q204" s="54"/>
      <c r="R204" s="54"/>
      <c r="S204" s="54"/>
      <c r="T204" s="54"/>
      <c r="U204" s="301"/>
      <c r="V204" s="301"/>
      <c r="W204" s="54"/>
    </row>
    <row r="205" spans="1:23" ht="12.75" customHeight="1">
      <c r="A205" s="54"/>
      <c r="B205" s="54"/>
      <c r="E205" s="54"/>
      <c r="F205" s="54"/>
      <c r="H205" s="301"/>
      <c r="I205" s="301"/>
      <c r="J205" s="301"/>
      <c r="K205" s="54"/>
      <c r="L205" s="54"/>
      <c r="M205" s="54"/>
      <c r="S205" s="54"/>
      <c r="T205" s="54"/>
      <c r="U205" s="301"/>
      <c r="V205" s="301"/>
      <c r="W205" s="54"/>
    </row>
    <row r="206" spans="1:23" ht="12.75" customHeight="1">
      <c r="A206" s="54"/>
      <c r="B206" s="54"/>
      <c r="E206" s="54"/>
      <c r="F206" s="54"/>
      <c r="H206" s="301"/>
      <c r="I206" s="301"/>
      <c r="J206" s="301"/>
      <c r="K206" s="54"/>
      <c r="L206" s="54"/>
      <c r="M206" s="54"/>
      <c r="S206" s="54"/>
      <c r="T206" s="54"/>
      <c r="U206" s="301"/>
      <c r="V206" s="301"/>
      <c r="W206" s="54"/>
    </row>
    <row r="207" spans="1:23" ht="12.75" customHeight="1">
      <c r="A207" s="54"/>
      <c r="B207" s="54"/>
      <c r="E207" s="54"/>
      <c r="F207" s="54"/>
      <c r="H207" s="301"/>
      <c r="I207" s="301"/>
      <c r="J207" s="301"/>
      <c r="K207" s="54"/>
      <c r="L207" s="54"/>
      <c r="M207" s="54"/>
      <c r="S207" s="54"/>
      <c r="T207" s="54"/>
      <c r="U207" s="301"/>
      <c r="V207" s="301"/>
      <c r="W207" s="54"/>
    </row>
    <row r="208" spans="1:23" ht="12.75" customHeight="1">
      <c r="A208" s="54"/>
      <c r="B208" s="54"/>
      <c r="E208" s="54"/>
      <c r="F208" s="54"/>
      <c r="H208" s="301"/>
      <c r="I208" s="301"/>
      <c r="J208" s="301"/>
      <c r="K208" s="54"/>
      <c r="L208" s="54"/>
      <c r="M208" s="54"/>
      <c r="S208" s="54"/>
      <c r="T208" s="54"/>
      <c r="U208" s="301"/>
      <c r="V208" s="301"/>
      <c r="W208" s="54"/>
    </row>
    <row r="209" spans="1:23" ht="12.75" customHeight="1">
      <c r="A209" s="54"/>
      <c r="B209" s="54"/>
      <c r="E209" s="54"/>
      <c r="F209" s="54"/>
      <c r="H209" s="301"/>
      <c r="I209" s="301"/>
      <c r="J209" s="301"/>
      <c r="K209" s="54"/>
      <c r="L209" s="54"/>
      <c r="M209" s="54"/>
      <c r="S209" s="54"/>
      <c r="T209" s="54"/>
      <c r="U209" s="301"/>
      <c r="V209" s="301"/>
      <c r="W209" s="54"/>
    </row>
    <row r="210" spans="1:23" ht="12.75" customHeight="1">
      <c r="A210" s="54"/>
      <c r="B210" s="54"/>
      <c r="E210" s="54"/>
      <c r="F210" s="54"/>
      <c r="H210" s="301"/>
      <c r="I210" s="301"/>
      <c r="J210" s="301"/>
      <c r="K210" s="54"/>
      <c r="L210" s="54"/>
      <c r="M210" s="54"/>
      <c r="S210" s="54"/>
      <c r="T210" s="54"/>
      <c r="U210" s="301"/>
      <c r="V210" s="301"/>
      <c r="W210" s="54"/>
    </row>
    <row r="211" spans="1:23" ht="12.75" customHeight="1">
      <c r="A211" s="54"/>
      <c r="B211" s="54"/>
      <c r="E211" s="54"/>
      <c r="F211" s="54"/>
      <c r="H211" s="301"/>
      <c r="I211" s="301"/>
      <c r="J211" s="301"/>
      <c r="K211" s="54"/>
      <c r="L211" s="54"/>
      <c r="M211" s="54"/>
      <c r="S211" s="54"/>
      <c r="T211" s="54"/>
      <c r="U211" s="301"/>
      <c r="V211" s="301"/>
      <c r="W211" s="54"/>
    </row>
    <row r="212" spans="1:23" ht="12.75" customHeight="1">
      <c r="A212" s="54"/>
      <c r="B212" s="54"/>
      <c r="E212" s="54"/>
      <c r="F212" s="54"/>
      <c r="H212" s="301"/>
      <c r="I212" s="301"/>
      <c r="J212" s="301"/>
      <c r="K212" s="54"/>
      <c r="L212" s="54"/>
      <c r="M212" s="54"/>
      <c r="S212" s="54"/>
      <c r="T212" s="54"/>
      <c r="U212" s="301"/>
      <c r="V212" s="301"/>
      <c r="W212" s="54"/>
    </row>
    <row r="213" spans="1:23" ht="12.75" customHeight="1">
      <c r="A213" s="54"/>
      <c r="B213" s="54"/>
      <c r="E213" s="54"/>
      <c r="F213" s="54"/>
      <c r="H213" s="301"/>
      <c r="I213" s="301"/>
      <c r="J213" s="301"/>
      <c r="K213" s="54"/>
      <c r="L213" s="54"/>
      <c r="M213" s="54"/>
      <c r="S213" s="54"/>
      <c r="T213" s="54"/>
      <c r="U213" s="301"/>
      <c r="V213" s="301"/>
      <c r="W213" s="54"/>
    </row>
    <row r="214" spans="1:23" ht="12.75" customHeight="1">
      <c r="A214" s="54"/>
      <c r="B214" s="54"/>
      <c r="E214" s="54"/>
      <c r="F214" s="54"/>
      <c r="H214" s="301"/>
      <c r="I214" s="301"/>
      <c r="J214" s="301"/>
      <c r="K214" s="54"/>
      <c r="L214" s="54"/>
      <c r="M214" s="54"/>
      <c r="S214" s="54"/>
      <c r="T214" s="54"/>
      <c r="U214" s="301"/>
      <c r="V214" s="301"/>
      <c r="W214" s="54"/>
    </row>
    <row r="215" spans="1:23" ht="12.75" customHeight="1">
      <c r="A215" s="54"/>
      <c r="B215" s="54"/>
      <c r="E215" s="54"/>
      <c r="F215" s="54"/>
      <c r="H215" s="301"/>
      <c r="I215" s="301"/>
      <c r="J215" s="301"/>
      <c r="K215" s="54"/>
      <c r="L215" s="54"/>
      <c r="M215" s="54"/>
      <c r="S215" s="54"/>
      <c r="T215" s="54"/>
      <c r="U215" s="301"/>
      <c r="V215" s="301"/>
      <c r="W215" s="54"/>
    </row>
    <row r="216" spans="1:23" ht="12.75" customHeight="1">
      <c r="A216" s="54"/>
      <c r="B216" s="54"/>
      <c r="E216" s="54"/>
      <c r="F216" s="54"/>
      <c r="H216" s="301"/>
      <c r="I216" s="301"/>
      <c r="J216" s="301"/>
      <c r="K216" s="54"/>
      <c r="L216" s="54"/>
      <c r="M216" s="54"/>
      <c r="S216" s="54"/>
      <c r="T216" s="54"/>
      <c r="U216" s="301"/>
      <c r="V216" s="301"/>
      <c r="W216" s="54"/>
    </row>
    <row r="217" spans="1:23" ht="12.75" customHeight="1">
      <c r="A217" s="54"/>
      <c r="B217" s="54"/>
      <c r="E217" s="54"/>
      <c r="F217" s="54"/>
      <c r="H217" s="301"/>
      <c r="I217" s="301"/>
      <c r="J217" s="301"/>
      <c r="K217" s="54"/>
      <c r="L217" s="54"/>
      <c r="M217" s="54"/>
      <c r="S217" s="54"/>
      <c r="T217" s="54"/>
      <c r="U217" s="301"/>
      <c r="V217" s="301"/>
      <c r="W217" s="54"/>
    </row>
    <row r="218" spans="1:23" ht="12.75" customHeight="1">
      <c r="A218" s="54"/>
      <c r="B218" s="54"/>
      <c r="E218" s="54"/>
      <c r="F218" s="54"/>
      <c r="H218" s="301"/>
      <c r="I218" s="301"/>
      <c r="J218" s="301"/>
      <c r="K218" s="54"/>
      <c r="L218" s="54"/>
      <c r="M218" s="54"/>
      <c r="S218" s="54"/>
      <c r="T218" s="54"/>
      <c r="U218" s="301"/>
      <c r="V218" s="301"/>
      <c r="W218" s="54"/>
    </row>
    <row r="219" spans="1:23" ht="12.75" customHeight="1">
      <c r="A219" s="54"/>
      <c r="B219" s="54"/>
      <c r="E219" s="54"/>
      <c r="F219" s="54"/>
      <c r="H219" s="301"/>
      <c r="I219" s="301"/>
      <c r="J219" s="301"/>
      <c r="K219" s="54"/>
      <c r="L219" s="54"/>
      <c r="M219" s="54"/>
      <c r="S219" s="54"/>
      <c r="T219" s="54"/>
      <c r="U219" s="301"/>
      <c r="V219" s="301"/>
      <c r="W219" s="54"/>
    </row>
    <row r="220" spans="1:23" ht="12.75" customHeight="1">
      <c r="A220" s="54"/>
      <c r="B220" s="54"/>
      <c r="E220" s="54"/>
      <c r="F220" s="54"/>
      <c r="H220" s="301"/>
      <c r="I220" s="301"/>
      <c r="J220" s="301"/>
      <c r="K220" s="54"/>
      <c r="L220" s="54"/>
      <c r="M220" s="54"/>
      <c r="S220" s="54"/>
      <c r="T220" s="54"/>
      <c r="U220" s="301"/>
      <c r="V220" s="301"/>
      <c r="W220" s="54"/>
    </row>
    <row r="221" spans="1:23" ht="12.75" customHeight="1">
      <c r="A221" s="54"/>
      <c r="B221" s="54"/>
      <c r="E221" s="54"/>
      <c r="F221" s="54"/>
      <c r="H221" s="301"/>
      <c r="I221" s="301"/>
      <c r="J221" s="301"/>
      <c r="K221" s="54"/>
      <c r="L221" s="54"/>
      <c r="M221" s="54"/>
      <c r="S221" s="54"/>
      <c r="T221" s="54"/>
      <c r="U221" s="301"/>
      <c r="V221" s="301"/>
      <c r="W221" s="54"/>
    </row>
    <row r="222" spans="1:23" ht="12.75" customHeight="1">
      <c r="A222" s="54"/>
      <c r="B222" s="54"/>
      <c r="E222" s="54"/>
      <c r="F222" s="54"/>
      <c r="H222" s="301"/>
      <c r="I222" s="301"/>
      <c r="J222" s="301"/>
      <c r="K222" s="54"/>
      <c r="L222" s="54"/>
      <c r="M222" s="54"/>
      <c r="S222" s="54"/>
      <c r="T222" s="54"/>
      <c r="U222" s="301"/>
      <c r="V222" s="301"/>
      <c r="W222" s="54"/>
    </row>
    <row r="223" spans="1:23" ht="12.75" customHeight="1">
      <c r="A223" s="54"/>
      <c r="B223" s="54"/>
      <c r="E223" s="54"/>
      <c r="F223" s="54"/>
      <c r="H223" s="301"/>
      <c r="I223" s="301"/>
      <c r="J223" s="301"/>
      <c r="K223" s="54"/>
      <c r="L223" s="54"/>
      <c r="M223" s="54"/>
      <c r="S223" s="54"/>
      <c r="T223" s="54"/>
      <c r="U223" s="301"/>
      <c r="V223" s="301"/>
      <c r="W223" s="54"/>
    </row>
    <row r="224" spans="1:23" ht="12.75" customHeight="1">
      <c r="A224" s="54"/>
      <c r="B224" s="54"/>
      <c r="E224" s="54"/>
      <c r="F224" s="54"/>
      <c r="H224" s="301"/>
      <c r="I224" s="301"/>
      <c r="J224" s="301"/>
      <c r="K224" s="54"/>
      <c r="L224" s="54"/>
      <c r="M224" s="54"/>
      <c r="S224" s="54"/>
      <c r="T224" s="54"/>
      <c r="U224" s="301"/>
      <c r="V224" s="301"/>
      <c r="W224" s="54"/>
    </row>
    <row r="225" spans="1:23" ht="12.75" customHeight="1">
      <c r="A225" s="54"/>
      <c r="B225" s="54"/>
      <c r="E225" s="54"/>
      <c r="F225" s="54"/>
      <c r="H225" s="301"/>
      <c r="I225" s="301"/>
      <c r="J225" s="301"/>
      <c r="K225" s="54"/>
      <c r="L225" s="54"/>
      <c r="M225" s="54"/>
      <c r="S225" s="54"/>
      <c r="T225" s="54"/>
      <c r="U225" s="301"/>
      <c r="V225" s="301"/>
      <c r="W225" s="54"/>
    </row>
    <row r="226" spans="1:23" ht="12.75" customHeight="1">
      <c r="A226" s="54"/>
      <c r="B226" s="54"/>
      <c r="E226" s="54"/>
      <c r="F226" s="54"/>
      <c r="H226" s="301"/>
      <c r="I226" s="301"/>
      <c r="J226" s="301"/>
      <c r="K226" s="54"/>
      <c r="L226" s="54"/>
      <c r="M226" s="54"/>
      <c r="S226" s="54"/>
      <c r="T226" s="54"/>
      <c r="U226" s="301"/>
      <c r="V226" s="301"/>
      <c r="W226" s="54"/>
    </row>
    <row r="227" spans="1:23" ht="12.75" customHeight="1">
      <c r="A227" s="54"/>
      <c r="B227" s="54"/>
      <c r="E227" s="54"/>
      <c r="F227" s="54"/>
      <c r="H227" s="301"/>
      <c r="I227" s="301"/>
      <c r="J227" s="301"/>
      <c r="K227" s="54"/>
      <c r="L227" s="54"/>
      <c r="M227" s="54"/>
      <c r="S227" s="54"/>
      <c r="T227" s="54"/>
      <c r="U227" s="301"/>
      <c r="V227" s="301"/>
      <c r="W227" s="54"/>
    </row>
    <row r="228" spans="1:23" ht="12.75" customHeight="1">
      <c r="A228" s="54"/>
      <c r="B228" s="54"/>
      <c r="E228" s="54"/>
      <c r="F228" s="54"/>
      <c r="H228" s="301"/>
      <c r="I228" s="301"/>
      <c r="J228" s="301"/>
      <c r="K228" s="54"/>
      <c r="L228" s="54"/>
      <c r="M228" s="54"/>
      <c r="S228" s="54"/>
      <c r="T228" s="54"/>
      <c r="U228" s="301"/>
      <c r="V228" s="301"/>
      <c r="W228" s="54"/>
    </row>
    <row r="229" spans="1:23" ht="12.75" customHeight="1">
      <c r="A229" s="54"/>
      <c r="B229" s="54"/>
      <c r="E229" s="54"/>
      <c r="F229" s="54"/>
      <c r="H229" s="301"/>
      <c r="I229" s="301"/>
      <c r="J229" s="301"/>
      <c r="K229" s="54"/>
      <c r="L229" s="54"/>
      <c r="M229" s="54"/>
      <c r="S229" s="54"/>
      <c r="T229" s="54"/>
      <c r="U229" s="301"/>
      <c r="V229" s="301"/>
      <c r="W229" s="54"/>
    </row>
    <row r="230" spans="1:23" ht="12.75" customHeight="1">
      <c r="A230" s="54"/>
      <c r="B230" s="54"/>
      <c r="E230" s="54"/>
      <c r="F230" s="54"/>
      <c r="H230" s="301"/>
      <c r="I230" s="301"/>
      <c r="J230" s="301"/>
      <c r="K230" s="54"/>
      <c r="L230" s="54"/>
      <c r="M230" s="54"/>
      <c r="S230" s="54"/>
      <c r="T230" s="54"/>
      <c r="U230" s="301"/>
      <c r="V230" s="301"/>
      <c r="W230" s="54"/>
    </row>
    <row r="231" spans="1:23" ht="12.75" customHeight="1">
      <c r="A231" s="54"/>
      <c r="B231" s="54"/>
      <c r="E231" s="54"/>
      <c r="F231" s="54"/>
      <c r="H231" s="301"/>
      <c r="I231" s="301"/>
      <c r="J231" s="301"/>
      <c r="K231" s="54"/>
      <c r="L231" s="54"/>
      <c r="M231" s="54"/>
      <c r="S231" s="54"/>
      <c r="T231" s="54"/>
      <c r="U231" s="301"/>
      <c r="V231" s="301"/>
      <c r="W231" s="54"/>
    </row>
    <row r="232" spans="1:23" ht="12.75" customHeight="1">
      <c r="A232" s="54"/>
      <c r="B232" s="54"/>
      <c r="E232" s="54"/>
      <c r="F232" s="54"/>
      <c r="H232" s="301"/>
      <c r="I232" s="301"/>
      <c r="J232" s="301"/>
      <c r="K232" s="54"/>
      <c r="L232" s="54"/>
      <c r="M232" s="54"/>
      <c r="U232" s="301"/>
      <c r="V232" s="301"/>
      <c r="W232" s="54"/>
    </row>
    <row r="233" spans="1:23" ht="12.75" customHeight="1">
      <c r="A233" s="54"/>
      <c r="B233" s="54"/>
      <c r="E233" s="54"/>
      <c r="F233" s="54"/>
      <c r="H233" s="301"/>
      <c r="I233" s="301"/>
      <c r="J233" s="301"/>
      <c r="K233" s="54"/>
      <c r="L233" s="54"/>
      <c r="M233" s="54"/>
      <c r="U233" s="301"/>
      <c r="V233" s="301"/>
      <c r="W233" s="54"/>
    </row>
    <row r="234" spans="1:23" ht="12.75" customHeight="1">
      <c r="A234" s="54"/>
      <c r="B234" s="54"/>
      <c r="E234" s="54"/>
      <c r="F234" s="54"/>
      <c r="H234" s="301"/>
      <c r="I234" s="301"/>
      <c r="J234" s="301"/>
      <c r="K234" s="54"/>
      <c r="L234" s="54"/>
      <c r="M234" s="54"/>
      <c r="U234" s="301"/>
      <c r="V234" s="301"/>
      <c r="W234" s="54"/>
    </row>
    <row r="235" spans="1:23" ht="12.75" customHeight="1">
      <c r="A235" s="54"/>
      <c r="B235" s="54"/>
      <c r="E235" s="54"/>
      <c r="F235" s="54"/>
      <c r="H235" s="301"/>
      <c r="I235" s="301"/>
      <c r="J235" s="301"/>
      <c r="K235" s="54"/>
      <c r="L235" s="54"/>
      <c r="M235" s="54"/>
      <c r="U235" s="301"/>
      <c r="V235" s="301"/>
      <c r="W235" s="54"/>
    </row>
    <row r="236" spans="1:23" ht="12.75" customHeight="1">
      <c r="A236" s="54"/>
      <c r="B236" s="54"/>
      <c r="E236" s="54"/>
      <c r="F236" s="54"/>
      <c r="H236" s="301"/>
      <c r="I236" s="301"/>
      <c r="J236" s="301"/>
      <c r="K236" s="54"/>
      <c r="L236" s="54"/>
      <c r="M236" s="54"/>
      <c r="U236" s="301"/>
      <c r="V236" s="301"/>
      <c r="W236" s="54"/>
    </row>
    <row r="237" spans="1:23" ht="12.75" customHeight="1">
      <c r="A237" s="54"/>
      <c r="B237" s="54"/>
      <c r="E237" s="54"/>
      <c r="F237" s="54"/>
      <c r="H237" s="301"/>
      <c r="I237" s="301"/>
      <c r="J237" s="301"/>
      <c r="K237" s="54"/>
      <c r="L237" s="54"/>
      <c r="M237" s="54"/>
      <c r="U237" s="301"/>
      <c r="V237" s="301"/>
      <c r="W237" s="54"/>
    </row>
    <row r="238" spans="1:23" ht="12.75" customHeight="1">
      <c r="A238" s="54"/>
      <c r="B238" s="54"/>
      <c r="E238" s="54"/>
      <c r="F238" s="54"/>
      <c r="H238" s="301"/>
      <c r="I238" s="301"/>
      <c r="J238" s="301"/>
      <c r="K238" s="54"/>
      <c r="L238" s="54"/>
      <c r="M238" s="54"/>
      <c r="U238" s="301"/>
      <c r="V238" s="301"/>
      <c r="W238" s="54"/>
    </row>
    <row r="239" spans="1:23" ht="12.75" customHeight="1">
      <c r="A239" s="54"/>
      <c r="B239" s="54"/>
      <c r="E239" s="54"/>
      <c r="F239" s="54"/>
      <c r="H239" s="301"/>
      <c r="I239" s="301"/>
      <c r="J239" s="301"/>
      <c r="K239" s="54"/>
      <c r="L239" s="54"/>
      <c r="M239" s="54"/>
      <c r="U239" s="301"/>
      <c r="V239" s="301"/>
      <c r="W239" s="54"/>
    </row>
    <row r="240" spans="1:23" ht="12.75" customHeight="1">
      <c r="A240" s="54"/>
      <c r="B240" s="54"/>
      <c r="E240" s="54"/>
      <c r="F240" s="54"/>
      <c r="H240" s="301"/>
      <c r="I240" s="301"/>
      <c r="J240" s="301"/>
      <c r="K240" s="54"/>
      <c r="L240" s="54"/>
      <c r="M240" s="54"/>
      <c r="U240" s="301"/>
      <c r="V240" s="301"/>
      <c r="W240" s="54"/>
    </row>
    <row r="241" spans="1:23" ht="12.75" customHeight="1">
      <c r="A241" s="54"/>
      <c r="B241" s="54"/>
      <c r="E241" s="54"/>
      <c r="F241" s="54"/>
      <c r="H241" s="301"/>
      <c r="I241" s="301"/>
      <c r="J241" s="301"/>
      <c r="K241" s="54"/>
      <c r="L241" s="54"/>
      <c r="M241" s="54"/>
      <c r="U241" s="301"/>
      <c r="V241" s="301"/>
      <c r="W241" s="54"/>
    </row>
    <row r="242" spans="1:23" ht="12.75" customHeight="1">
      <c r="A242" s="54"/>
      <c r="B242" s="54"/>
      <c r="E242" s="54"/>
      <c r="F242" s="54"/>
      <c r="H242" s="301"/>
      <c r="I242" s="301"/>
      <c r="J242" s="301"/>
      <c r="K242" s="54"/>
      <c r="L242" s="54"/>
      <c r="M242" s="54"/>
      <c r="U242" s="301"/>
      <c r="V242" s="301"/>
      <c r="W242" s="54"/>
    </row>
    <row r="243" spans="1:23" ht="12.75" customHeight="1">
      <c r="A243" s="54"/>
      <c r="B243" s="54"/>
      <c r="E243" s="54"/>
      <c r="F243" s="54"/>
      <c r="H243" s="301"/>
      <c r="I243" s="301"/>
      <c r="J243" s="301"/>
      <c r="K243" s="54"/>
      <c r="L243" s="54"/>
      <c r="M243" s="54"/>
      <c r="U243" s="301"/>
      <c r="V243" s="301"/>
      <c r="W243" s="54"/>
    </row>
    <row r="244" spans="1:23" ht="12.75" customHeight="1">
      <c r="A244" s="54"/>
      <c r="B244" s="54"/>
      <c r="E244" s="54"/>
      <c r="F244" s="54"/>
      <c r="H244" s="301"/>
      <c r="I244" s="301"/>
      <c r="J244" s="301"/>
      <c r="K244" s="54"/>
      <c r="L244" s="54"/>
      <c r="M244" s="54"/>
      <c r="U244" s="301"/>
      <c r="V244" s="301"/>
      <c r="W244" s="54"/>
    </row>
    <row r="245" spans="1:23" ht="12.75" customHeight="1">
      <c r="A245" s="54"/>
      <c r="B245" s="54"/>
      <c r="E245" s="54"/>
      <c r="F245" s="54"/>
      <c r="H245" s="301"/>
      <c r="I245" s="301"/>
      <c r="J245" s="301"/>
      <c r="K245" s="54"/>
      <c r="L245" s="54"/>
      <c r="M245" s="54"/>
      <c r="U245" s="301"/>
      <c r="V245" s="301"/>
      <c r="W245" s="54"/>
    </row>
    <row r="246" spans="1:23" ht="12.75" customHeight="1">
      <c r="A246" s="54"/>
      <c r="B246" s="54"/>
      <c r="E246" s="54"/>
      <c r="F246" s="54"/>
      <c r="H246" s="301"/>
      <c r="I246" s="301"/>
      <c r="J246" s="301"/>
      <c r="K246" s="54"/>
      <c r="L246" s="54"/>
      <c r="M246" s="54"/>
      <c r="U246" s="301"/>
      <c r="V246" s="301"/>
      <c r="W246" s="54"/>
    </row>
    <row r="247" spans="1:23" ht="12.75" customHeight="1">
      <c r="A247" s="54"/>
      <c r="B247" s="54"/>
      <c r="E247" s="54"/>
      <c r="F247" s="54"/>
      <c r="H247" s="301"/>
      <c r="I247" s="301"/>
      <c r="J247" s="301"/>
      <c r="K247" s="54"/>
      <c r="L247" s="54"/>
      <c r="M247" s="54"/>
      <c r="U247" s="301"/>
      <c r="V247" s="301"/>
      <c r="W247" s="54"/>
    </row>
    <row r="248" spans="1:23" ht="12.75" customHeight="1">
      <c r="A248" s="54"/>
      <c r="B248" s="54"/>
      <c r="E248" s="54"/>
      <c r="F248" s="54"/>
      <c r="H248" s="301"/>
      <c r="I248" s="301"/>
      <c r="J248" s="301"/>
      <c r="K248" s="54"/>
      <c r="L248" s="54"/>
      <c r="M248" s="54"/>
      <c r="U248" s="301"/>
      <c r="V248" s="301"/>
      <c r="W248" s="54"/>
    </row>
    <row r="249" spans="1:23" ht="12.75" customHeight="1">
      <c r="A249" s="54"/>
      <c r="B249" s="54"/>
      <c r="E249" s="54"/>
      <c r="F249" s="54"/>
      <c r="H249" s="301"/>
      <c r="I249" s="301"/>
      <c r="J249" s="301"/>
      <c r="K249" s="54"/>
      <c r="L249" s="54"/>
      <c r="M249" s="54"/>
      <c r="U249" s="301"/>
      <c r="V249" s="301"/>
      <c r="W249" s="54"/>
    </row>
    <row r="250" spans="1:23" ht="12.75" customHeight="1">
      <c r="A250" s="54"/>
      <c r="B250" s="54"/>
      <c r="E250" s="54"/>
      <c r="F250" s="54"/>
      <c r="H250" s="301"/>
      <c r="I250" s="301"/>
      <c r="J250" s="301"/>
      <c r="K250" s="54"/>
      <c r="L250" s="54"/>
      <c r="M250" s="54"/>
      <c r="U250" s="301"/>
      <c r="V250" s="301"/>
      <c r="W250" s="54"/>
    </row>
    <row r="251" spans="1:23" ht="12.75" customHeight="1">
      <c r="A251" s="54"/>
      <c r="B251" s="54"/>
      <c r="E251" s="54"/>
      <c r="F251" s="54"/>
      <c r="H251" s="301"/>
      <c r="I251" s="301"/>
      <c r="J251" s="301"/>
      <c r="K251" s="54"/>
      <c r="L251" s="54"/>
      <c r="M251" s="54"/>
      <c r="U251" s="301"/>
      <c r="V251" s="301"/>
      <c r="W251" s="54"/>
    </row>
    <row r="252" spans="1:23" ht="12.75" customHeight="1">
      <c r="A252" s="54"/>
      <c r="B252" s="54"/>
      <c r="E252" s="54"/>
      <c r="F252" s="54"/>
      <c r="H252" s="301"/>
      <c r="I252" s="301"/>
      <c r="J252" s="301"/>
      <c r="K252" s="54"/>
      <c r="L252" s="54"/>
      <c r="M252" s="54"/>
      <c r="U252" s="301"/>
      <c r="V252" s="301"/>
      <c r="W252" s="54"/>
    </row>
    <row r="253" spans="1:23" ht="12.75" customHeight="1">
      <c r="A253" s="54"/>
      <c r="B253" s="54"/>
      <c r="E253" s="54"/>
      <c r="F253" s="54"/>
      <c r="H253" s="301"/>
      <c r="I253" s="301"/>
      <c r="J253" s="301"/>
      <c r="K253" s="54"/>
      <c r="L253" s="54"/>
      <c r="M253" s="54"/>
      <c r="U253" s="301"/>
      <c r="V253" s="301"/>
      <c r="W253" s="54"/>
    </row>
    <row r="254" spans="1:23" ht="12.75" customHeight="1">
      <c r="A254" s="54"/>
      <c r="B254" s="54"/>
      <c r="E254" s="54"/>
      <c r="F254" s="54"/>
      <c r="H254" s="301"/>
      <c r="I254" s="301"/>
      <c r="J254" s="301"/>
      <c r="K254" s="54"/>
      <c r="L254" s="54"/>
      <c r="M254" s="54"/>
      <c r="U254" s="301"/>
      <c r="V254" s="301"/>
      <c r="W254" s="54"/>
    </row>
    <row r="255" spans="1:23" ht="12.75" customHeight="1">
      <c r="A255" s="54"/>
      <c r="B255" s="54"/>
      <c r="E255" s="54"/>
      <c r="F255" s="54"/>
      <c r="H255" s="301"/>
      <c r="I255" s="301"/>
      <c r="J255" s="301"/>
      <c r="K255" s="54"/>
      <c r="L255" s="54"/>
      <c r="M255" s="54"/>
      <c r="U255" s="301"/>
      <c r="V255" s="301"/>
      <c r="W255" s="54"/>
    </row>
    <row r="256" spans="1:23" ht="12.75" customHeight="1">
      <c r="A256" s="54"/>
      <c r="B256" s="54"/>
      <c r="E256" s="54"/>
      <c r="F256" s="54"/>
      <c r="H256" s="301"/>
      <c r="I256" s="301"/>
      <c r="J256" s="301"/>
      <c r="K256" s="54"/>
      <c r="L256" s="54"/>
      <c r="M256" s="54"/>
      <c r="U256" s="301"/>
      <c r="V256" s="301"/>
      <c r="W256" s="54"/>
    </row>
    <row r="257" spans="1:23" ht="12.75" customHeight="1">
      <c r="A257" s="54"/>
      <c r="B257" s="54"/>
      <c r="E257" s="54"/>
      <c r="F257" s="54"/>
      <c r="H257" s="301"/>
      <c r="I257" s="301"/>
      <c r="J257" s="301"/>
      <c r="K257" s="54"/>
      <c r="L257" s="54"/>
      <c r="M257" s="54"/>
      <c r="U257" s="301"/>
      <c r="V257" s="301"/>
      <c r="W257" s="54"/>
    </row>
    <row r="258" spans="1:23" ht="12.75" customHeight="1">
      <c r="A258" s="54"/>
      <c r="B258" s="54"/>
      <c r="E258" s="54"/>
      <c r="F258" s="54"/>
      <c r="H258" s="301"/>
      <c r="I258" s="301"/>
      <c r="J258" s="301"/>
      <c r="K258" s="54"/>
      <c r="L258" s="54"/>
      <c r="M258" s="54"/>
      <c r="U258" s="301"/>
      <c r="V258" s="301"/>
      <c r="W258" s="54"/>
    </row>
    <row r="259" spans="1:23" ht="12.75" customHeight="1">
      <c r="A259" s="54"/>
      <c r="B259" s="54"/>
      <c r="E259" s="54"/>
      <c r="F259" s="54"/>
      <c r="H259" s="301"/>
      <c r="I259" s="301"/>
      <c r="J259" s="301"/>
      <c r="K259" s="54"/>
      <c r="L259" s="54"/>
      <c r="M259" s="54"/>
      <c r="U259" s="301"/>
      <c r="V259" s="301"/>
      <c r="W259" s="54"/>
    </row>
    <row r="260" spans="1:23" ht="12.75" customHeight="1">
      <c r="A260" s="54"/>
      <c r="B260" s="54"/>
      <c r="E260" s="54"/>
      <c r="F260" s="54"/>
      <c r="H260" s="301"/>
      <c r="I260" s="301"/>
      <c r="J260" s="301"/>
      <c r="K260" s="54"/>
      <c r="L260" s="54"/>
      <c r="M260" s="54"/>
      <c r="U260" s="301"/>
      <c r="V260" s="301"/>
      <c r="W260" s="54"/>
    </row>
    <row r="261" spans="1:23" ht="12.75" customHeight="1">
      <c r="A261" s="54"/>
      <c r="B261" s="54"/>
      <c r="E261" s="54"/>
      <c r="F261" s="54"/>
      <c r="H261" s="301"/>
      <c r="I261" s="301"/>
      <c r="J261" s="301"/>
      <c r="K261" s="54"/>
      <c r="L261" s="54"/>
      <c r="M261" s="54"/>
      <c r="U261" s="301"/>
      <c r="V261" s="301"/>
      <c r="W261" s="54"/>
    </row>
    <row r="262" spans="1:23" ht="12.75" customHeight="1">
      <c r="A262" s="54"/>
      <c r="B262" s="54"/>
      <c r="E262" s="54"/>
      <c r="F262" s="54"/>
      <c r="H262" s="301"/>
      <c r="I262" s="301"/>
      <c r="J262" s="301"/>
      <c r="K262" s="54"/>
      <c r="L262" s="54"/>
      <c r="M262" s="54"/>
      <c r="U262" s="301"/>
      <c r="V262" s="301"/>
      <c r="W262" s="54"/>
    </row>
    <row r="263" spans="1:23" ht="12.75" customHeight="1">
      <c r="A263" s="54"/>
      <c r="B263" s="54"/>
      <c r="E263" s="54"/>
      <c r="F263" s="54"/>
      <c r="H263" s="301"/>
      <c r="I263" s="301"/>
      <c r="J263" s="301"/>
      <c r="K263" s="54"/>
      <c r="L263" s="54"/>
      <c r="M263" s="54"/>
      <c r="U263" s="301"/>
      <c r="V263" s="301"/>
      <c r="W263" s="54"/>
    </row>
    <row r="264" spans="1:23" ht="12.75" customHeight="1">
      <c r="A264" s="54"/>
      <c r="B264" s="54"/>
      <c r="E264" s="54"/>
      <c r="F264" s="54"/>
      <c r="H264" s="301"/>
      <c r="I264" s="301"/>
      <c r="J264" s="301"/>
      <c r="K264" s="54"/>
      <c r="L264" s="54"/>
      <c r="M264" s="54"/>
      <c r="U264" s="301"/>
      <c r="V264" s="301"/>
      <c r="W264" s="54"/>
    </row>
    <row r="265" spans="1:23" ht="12.75" customHeight="1">
      <c r="A265" s="54"/>
      <c r="B265" s="54"/>
      <c r="E265" s="54"/>
      <c r="F265" s="54"/>
      <c r="H265" s="301"/>
      <c r="I265" s="301"/>
      <c r="J265" s="301"/>
      <c r="K265" s="54"/>
      <c r="L265" s="54"/>
      <c r="M265" s="54"/>
      <c r="U265" s="301"/>
      <c r="V265" s="301"/>
      <c r="W265" s="54"/>
    </row>
    <row r="266" spans="1:22" ht="12.75" customHeight="1">
      <c r="A266" s="54"/>
      <c r="B266" s="54"/>
      <c r="E266" s="54"/>
      <c r="F266" s="54"/>
      <c r="H266" s="301"/>
      <c r="I266" s="301"/>
      <c r="J266" s="301"/>
      <c r="K266" s="54"/>
      <c r="L266" s="54"/>
      <c r="M266" s="54"/>
      <c r="U266" s="312"/>
      <c r="V266" s="312"/>
    </row>
    <row r="267" spans="1:22" ht="12.75" customHeight="1">
      <c r="A267" s="54"/>
      <c r="B267" s="54"/>
      <c r="E267" s="54"/>
      <c r="F267" s="54"/>
      <c r="H267" s="301"/>
      <c r="I267" s="301"/>
      <c r="J267" s="301"/>
      <c r="K267" s="54"/>
      <c r="L267" s="54"/>
      <c r="M267" s="54"/>
      <c r="U267" s="312"/>
      <c r="V267" s="312"/>
    </row>
    <row r="268" spans="1:22" ht="12.75" customHeight="1">
      <c r="A268" s="54"/>
      <c r="B268" s="54"/>
      <c r="E268" s="54"/>
      <c r="F268" s="54"/>
      <c r="H268" s="301"/>
      <c r="I268" s="301"/>
      <c r="J268" s="301"/>
      <c r="K268" s="54"/>
      <c r="L268" s="54"/>
      <c r="M268" s="54"/>
      <c r="U268" s="312"/>
      <c r="V268" s="312"/>
    </row>
    <row r="269" spans="1:22" ht="12.75" customHeight="1">
      <c r="A269" s="54"/>
      <c r="B269" s="54"/>
      <c r="E269" s="54"/>
      <c r="F269" s="54"/>
      <c r="H269" s="301"/>
      <c r="I269" s="301"/>
      <c r="J269" s="301"/>
      <c r="K269" s="54"/>
      <c r="L269" s="54"/>
      <c r="M269" s="54"/>
      <c r="U269" s="312"/>
      <c r="V269" s="312"/>
    </row>
    <row r="270" spans="1:22" ht="12.75" customHeight="1">
      <c r="A270" s="54"/>
      <c r="B270" s="54"/>
      <c r="E270" s="54"/>
      <c r="F270" s="54"/>
      <c r="H270" s="301"/>
      <c r="I270" s="301"/>
      <c r="J270" s="301"/>
      <c r="K270" s="54"/>
      <c r="L270" s="54"/>
      <c r="M270" s="54"/>
      <c r="U270" s="312"/>
      <c r="V270" s="312"/>
    </row>
    <row r="271" spans="1:22" ht="12.75" customHeight="1">
      <c r="A271" s="54"/>
      <c r="B271" s="54"/>
      <c r="E271" s="54"/>
      <c r="F271" s="54"/>
      <c r="H271" s="301"/>
      <c r="I271" s="301"/>
      <c r="J271" s="301"/>
      <c r="K271" s="54"/>
      <c r="L271" s="54"/>
      <c r="M271" s="54"/>
      <c r="U271" s="312"/>
      <c r="V271" s="312"/>
    </row>
    <row r="272" spans="1:22" ht="12.75" customHeight="1">
      <c r="A272" s="54"/>
      <c r="B272" s="54"/>
      <c r="E272" s="54"/>
      <c r="F272" s="54"/>
      <c r="H272" s="301"/>
      <c r="I272" s="301"/>
      <c r="J272" s="301"/>
      <c r="K272" s="54"/>
      <c r="L272" s="54"/>
      <c r="M272" s="54"/>
      <c r="U272" s="312"/>
      <c r="V272" s="312"/>
    </row>
    <row r="273" spans="1:22" ht="12.75" customHeight="1">
      <c r="A273" s="54"/>
      <c r="B273" s="54"/>
      <c r="E273" s="54"/>
      <c r="F273" s="54"/>
      <c r="H273" s="301"/>
      <c r="I273" s="301"/>
      <c r="J273" s="301"/>
      <c r="K273" s="54"/>
      <c r="L273" s="54"/>
      <c r="M273" s="54"/>
      <c r="U273" s="312"/>
      <c r="V273" s="312"/>
    </row>
    <row r="274" spans="1:22" ht="12.75" customHeight="1">
      <c r="A274" s="54"/>
      <c r="B274" s="54"/>
      <c r="E274" s="54"/>
      <c r="F274" s="54"/>
      <c r="H274" s="301"/>
      <c r="I274" s="301"/>
      <c r="J274" s="301"/>
      <c r="K274" s="54"/>
      <c r="L274" s="54"/>
      <c r="M274" s="54"/>
      <c r="U274" s="312"/>
      <c r="V274" s="312"/>
    </row>
    <row r="275" spans="1:22" ht="12.75" customHeight="1">
      <c r="A275" s="54"/>
      <c r="B275" s="54"/>
      <c r="E275" s="54"/>
      <c r="F275" s="54"/>
      <c r="H275" s="301"/>
      <c r="I275" s="301"/>
      <c r="J275" s="301"/>
      <c r="K275" s="54"/>
      <c r="L275" s="54"/>
      <c r="M275" s="54"/>
      <c r="U275" s="312"/>
      <c r="V275" s="312"/>
    </row>
    <row r="276" spans="1:22" ht="12.75" customHeight="1">
      <c r="A276" s="54"/>
      <c r="B276" s="54"/>
      <c r="E276" s="54"/>
      <c r="F276" s="54"/>
      <c r="H276" s="301"/>
      <c r="I276" s="301"/>
      <c r="J276" s="301"/>
      <c r="K276" s="54"/>
      <c r="L276" s="54"/>
      <c r="M276" s="54"/>
      <c r="U276" s="312"/>
      <c r="V276" s="312"/>
    </row>
    <row r="277" spans="1:22" ht="12.75" customHeight="1">
      <c r="A277" s="54"/>
      <c r="B277" s="54"/>
      <c r="E277" s="54"/>
      <c r="F277" s="54"/>
      <c r="H277" s="301"/>
      <c r="I277" s="301"/>
      <c r="J277" s="301"/>
      <c r="K277" s="54"/>
      <c r="L277" s="54"/>
      <c r="M277" s="54"/>
      <c r="U277" s="312"/>
      <c r="V277" s="312"/>
    </row>
    <row r="278" spans="1:22" ht="12.75" customHeight="1">
      <c r="A278" s="54"/>
      <c r="B278" s="54"/>
      <c r="E278" s="54"/>
      <c r="F278" s="54"/>
      <c r="H278" s="301"/>
      <c r="I278" s="301"/>
      <c r="J278" s="301"/>
      <c r="K278" s="54"/>
      <c r="L278" s="54"/>
      <c r="M278" s="54"/>
      <c r="U278" s="312"/>
      <c r="V278" s="312"/>
    </row>
    <row r="279" spans="1:22" ht="12.75" customHeight="1">
      <c r="A279" s="54"/>
      <c r="B279" s="54"/>
      <c r="E279" s="54"/>
      <c r="F279" s="54"/>
      <c r="H279" s="301"/>
      <c r="I279" s="301"/>
      <c r="J279" s="301"/>
      <c r="K279" s="54"/>
      <c r="L279" s="54"/>
      <c r="M279" s="54"/>
      <c r="U279" s="312"/>
      <c r="V279" s="312"/>
    </row>
    <row r="280" spans="1:22" ht="12.75" customHeight="1">
      <c r="A280" s="54"/>
      <c r="B280" s="54"/>
      <c r="E280" s="54"/>
      <c r="F280" s="54"/>
      <c r="H280" s="301"/>
      <c r="I280" s="301"/>
      <c r="J280" s="301"/>
      <c r="K280" s="54"/>
      <c r="L280" s="54"/>
      <c r="M280" s="54"/>
      <c r="U280" s="312"/>
      <c r="V280" s="312"/>
    </row>
    <row r="281" spans="1:22" ht="12.75" customHeight="1">
      <c r="A281" s="54"/>
      <c r="B281" s="54"/>
      <c r="E281" s="54"/>
      <c r="F281" s="54"/>
      <c r="H281" s="301"/>
      <c r="I281" s="301"/>
      <c r="J281" s="301"/>
      <c r="K281" s="54"/>
      <c r="L281" s="54"/>
      <c r="M281" s="54"/>
      <c r="U281" s="312"/>
      <c r="V281" s="312"/>
    </row>
    <row r="282" spans="1:22" ht="12.75" customHeight="1">
      <c r="A282" s="54"/>
      <c r="B282" s="54"/>
      <c r="E282" s="54"/>
      <c r="F282" s="54"/>
      <c r="H282" s="301"/>
      <c r="I282" s="301"/>
      <c r="J282" s="301"/>
      <c r="K282" s="54"/>
      <c r="L282" s="54"/>
      <c r="M282" s="54"/>
      <c r="U282" s="312"/>
      <c r="V282" s="312"/>
    </row>
    <row r="283" spans="1:13" ht="12.75" customHeight="1">
      <c r="A283" s="54"/>
      <c r="B283" s="54"/>
      <c r="E283" s="54"/>
      <c r="F283" s="54"/>
      <c r="H283" s="301"/>
      <c r="I283" s="301"/>
      <c r="J283" s="301"/>
      <c r="K283" s="54"/>
      <c r="L283" s="54"/>
      <c r="M283" s="54"/>
    </row>
    <row r="284" spans="1:13" ht="12.75" customHeight="1">
      <c r="A284" s="54"/>
      <c r="B284" s="54"/>
      <c r="E284" s="54"/>
      <c r="F284" s="54"/>
      <c r="H284" s="301"/>
      <c r="I284" s="301"/>
      <c r="J284" s="301"/>
      <c r="K284" s="54"/>
      <c r="L284" s="54"/>
      <c r="M284" s="54"/>
    </row>
    <row r="285" spans="1:13" ht="12.75" customHeight="1">
      <c r="A285" s="54"/>
      <c r="B285" s="54"/>
      <c r="E285" s="54"/>
      <c r="F285" s="54"/>
      <c r="H285" s="301"/>
      <c r="I285" s="301"/>
      <c r="J285" s="301"/>
      <c r="K285" s="54"/>
      <c r="L285" s="54"/>
      <c r="M285" s="54"/>
    </row>
    <row r="286" spans="1:13" ht="12.75" customHeight="1">
      <c r="A286" s="54"/>
      <c r="B286" s="54"/>
      <c r="E286" s="54"/>
      <c r="F286" s="54"/>
      <c r="H286" s="301"/>
      <c r="I286" s="301"/>
      <c r="J286" s="301"/>
      <c r="K286" s="54"/>
      <c r="L286" s="54"/>
      <c r="M286" s="54"/>
    </row>
    <row r="287" spans="1:13" ht="12.75" customHeight="1">
      <c r="A287" s="54"/>
      <c r="B287" s="54"/>
      <c r="E287" s="54"/>
      <c r="F287" s="54"/>
      <c r="H287" s="301"/>
      <c r="I287" s="301"/>
      <c r="J287" s="301"/>
      <c r="K287" s="54"/>
      <c r="L287" s="54"/>
      <c r="M287" s="54"/>
    </row>
    <row r="288" spans="1:13" ht="12.75" customHeight="1">
      <c r="A288" s="54"/>
      <c r="B288" s="54"/>
      <c r="E288" s="54"/>
      <c r="F288" s="54"/>
      <c r="H288" s="301"/>
      <c r="I288" s="301"/>
      <c r="J288" s="301"/>
      <c r="K288" s="54"/>
      <c r="L288" s="54"/>
      <c r="M288" s="54"/>
    </row>
    <row r="289" spans="1:13" ht="12.75" customHeight="1">
      <c r="A289" s="54"/>
      <c r="B289" s="54"/>
      <c r="E289" s="54"/>
      <c r="F289" s="54"/>
      <c r="H289" s="301"/>
      <c r="I289" s="301"/>
      <c r="J289" s="301"/>
      <c r="K289" s="54"/>
      <c r="L289" s="54"/>
      <c r="M289" s="54"/>
    </row>
    <row r="290" spans="1:13" ht="12.75" customHeight="1">
      <c r="A290" s="54"/>
      <c r="B290" s="54"/>
      <c r="E290" s="54"/>
      <c r="F290" s="54"/>
      <c r="H290" s="301"/>
      <c r="I290" s="301"/>
      <c r="J290" s="301"/>
      <c r="K290" s="54"/>
      <c r="L290" s="54"/>
      <c r="M290" s="54"/>
    </row>
    <row r="291" spans="1:13" ht="12.75" customHeight="1">
      <c r="A291" s="54"/>
      <c r="B291" s="54"/>
      <c r="E291" s="54"/>
      <c r="F291" s="54"/>
      <c r="H291" s="301"/>
      <c r="I291" s="301"/>
      <c r="J291" s="301"/>
      <c r="K291" s="54"/>
      <c r="L291" s="54"/>
      <c r="M291" s="54"/>
    </row>
    <row r="292" spans="1:13" ht="12.75" customHeight="1">
      <c r="A292" s="54"/>
      <c r="B292" s="54"/>
      <c r="E292" s="54"/>
      <c r="F292" s="54"/>
      <c r="H292" s="301"/>
      <c r="I292" s="301"/>
      <c r="J292" s="301"/>
      <c r="K292" s="54"/>
      <c r="L292" s="54"/>
      <c r="M292" s="54"/>
    </row>
    <row r="293" spans="1:13" ht="12.75" customHeight="1">
      <c r="A293" s="54"/>
      <c r="B293" s="54"/>
      <c r="E293" s="54"/>
      <c r="F293" s="54"/>
      <c r="H293" s="301"/>
      <c r="I293" s="301"/>
      <c r="J293" s="301"/>
      <c r="K293" s="54"/>
      <c r="L293" s="54"/>
      <c r="M293" s="54"/>
    </row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</sheetData>
  <mergeCells count="26">
    <mergeCell ref="G152:N153"/>
    <mergeCell ref="C154:F154"/>
    <mergeCell ref="G154:N155"/>
    <mergeCell ref="C156:F157"/>
    <mergeCell ref="C140:D140"/>
    <mergeCell ref="C148:F148"/>
    <mergeCell ref="C150:F150"/>
    <mergeCell ref="C152:F152"/>
    <mergeCell ref="C100:D100"/>
    <mergeCell ref="C109:D109"/>
    <mergeCell ref="C121:D121"/>
    <mergeCell ref="C131:D131"/>
    <mergeCell ref="A4:H4"/>
    <mergeCell ref="A5:J5"/>
    <mergeCell ref="K6:K7"/>
    <mergeCell ref="U6:U7"/>
    <mergeCell ref="A7:A146"/>
    <mergeCell ref="C7:D7"/>
    <mergeCell ref="C8:D8"/>
    <mergeCell ref="C9:D9"/>
    <mergeCell ref="C31:D31"/>
    <mergeCell ref="C99:D99"/>
    <mergeCell ref="A1:J1"/>
    <mergeCell ref="A2:E2"/>
    <mergeCell ref="F2:J2"/>
    <mergeCell ref="A3:J3"/>
  </mergeCells>
  <printOptions/>
  <pageMargins left="0.75" right="0.75" top="1" bottom="1" header="0.4921259845" footer="0.492125984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J27" sqref="J27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49" t="s">
        <v>58</v>
      </c>
      <c r="B1" s="349"/>
      <c r="C1" s="36"/>
      <c r="D1" s="36" t="s">
        <v>66</v>
      </c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67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2322672.287</v>
      </c>
      <c r="D3" s="26">
        <f>D4+D5+D6</f>
        <v>0</v>
      </c>
      <c r="E3" s="27">
        <f aca="true" t="shared" si="0" ref="E3:E24">C3+D3</f>
        <v>2322672.287</v>
      </c>
    </row>
    <row r="4" spans="1:10" ht="15" customHeight="1">
      <c r="A4" s="6" t="s">
        <v>4</v>
      </c>
      <c r="B4" s="7" t="s">
        <v>5</v>
      </c>
      <c r="C4" s="8">
        <f>'[3]příjmy'!$C$135</f>
        <v>2108256.29</v>
      </c>
      <c r="D4" s="9">
        <f>'[1]příjmy'!$C$31</f>
        <v>0</v>
      </c>
      <c r="E4" s="10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'[3]příjmy'!$D$135</f>
        <v>214055.997</v>
      </c>
      <c r="D5" s="4">
        <v>0</v>
      </c>
      <c r="E5" s="10">
        <f t="shared" si="0"/>
        <v>214055.997</v>
      </c>
    </row>
    <row r="6" spans="1:5" ht="15" customHeight="1">
      <c r="A6" s="6" t="s">
        <v>8</v>
      </c>
      <c r="B6" s="7" t="s">
        <v>9</v>
      </c>
      <c r="C6" s="8">
        <f>'[3]příjmy'!$E$135</f>
        <v>360</v>
      </c>
      <c r="D6" s="8">
        <f>'[1]příjmy'!$E$31</f>
        <v>0</v>
      </c>
      <c r="E6" s="10">
        <f t="shared" si="0"/>
        <v>360</v>
      </c>
    </row>
    <row r="7" spans="1:5" ht="15" customHeight="1">
      <c r="A7" s="12" t="s">
        <v>44</v>
      </c>
      <c r="B7" s="7" t="s">
        <v>10</v>
      </c>
      <c r="C7" s="13">
        <f>C8+C13</f>
        <v>3702513.7904699994</v>
      </c>
      <c r="D7" s="13">
        <f>D8+D13</f>
        <v>0</v>
      </c>
      <c r="E7" s="14">
        <f t="shared" si="0"/>
        <v>3702513.7904699994</v>
      </c>
    </row>
    <row r="8" spans="1:5" ht="15" customHeight="1">
      <c r="A8" s="6" t="s">
        <v>50</v>
      </c>
      <c r="B8" s="7" t="s">
        <v>11</v>
      </c>
      <c r="C8" s="8">
        <f>C9+C10+C11+C12</f>
        <v>3519960.2704699994</v>
      </c>
      <c r="D8" s="8">
        <f>D9+D10+D11+D12</f>
        <v>0</v>
      </c>
      <c r="E8" s="11">
        <f t="shared" si="0"/>
        <v>3519960.2704699994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'[3]příjmy'!$G$135+'[3]příjmy'!$H$135</f>
        <v>3434216.7104699994</v>
      </c>
      <c r="D10" s="8">
        <v>0</v>
      </c>
      <c r="E10" s="11">
        <f t="shared" si="0"/>
        <v>3434216.7104699994</v>
      </c>
    </row>
    <row r="11" spans="1:5" ht="15" customHeight="1">
      <c r="A11" s="6" t="s">
        <v>46</v>
      </c>
      <c r="B11" s="7" t="s">
        <v>49</v>
      </c>
      <c r="C11" s="8">
        <f>'[3]příjmy'!$I$135</f>
        <v>856.56</v>
      </c>
      <c r="D11" s="8">
        <v>0</v>
      </c>
      <c r="E11" s="11">
        <f>SUM(C11:D11)</f>
        <v>856.56</v>
      </c>
    </row>
    <row r="12" spans="1:5" ht="15" customHeight="1">
      <c r="A12" s="6" t="s">
        <v>51</v>
      </c>
      <c r="B12" s="7">
        <v>4121</v>
      </c>
      <c r="C12" s="8">
        <f>'[3]příjmy'!$F$135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182553.52</v>
      </c>
      <c r="D13" s="8">
        <f>D14+D15+D16</f>
        <v>0</v>
      </c>
      <c r="E13" s="11">
        <f t="shared" si="0"/>
        <v>182553.52</v>
      </c>
    </row>
    <row r="14" spans="1:5" ht="15" customHeight="1">
      <c r="A14" s="6" t="s">
        <v>47</v>
      </c>
      <c r="B14" s="7" t="s">
        <v>13</v>
      </c>
      <c r="C14" s="8">
        <f>'[3]příjmy'!$J$135</f>
        <v>182553.52</v>
      </c>
      <c r="D14" s="8">
        <f>'[1]příjmy'!$H$16</f>
        <v>0</v>
      </c>
      <c r="E14" s="11">
        <f t="shared" si="0"/>
        <v>182553.52</v>
      </c>
    </row>
    <row r="15" spans="1:5" ht="15" customHeight="1">
      <c r="A15" s="6" t="s">
        <v>53</v>
      </c>
      <c r="B15" s="7">
        <v>4221</v>
      </c>
      <c r="C15" s="8">
        <f>'[3]příjmy'!$L$134</f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f>'[3]příjmy'!$K$134</f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6025186.077469999</v>
      </c>
      <c r="D17" s="13">
        <f>D3+D7</f>
        <v>0</v>
      </c>
      <c r="E17" s="14">
        <f t="shared" si="0"/>
        <v>6025186.077469999</v>
      </c>
    </row>
    <row r="18" spans="1:5" ht="15" customHeight="1">
      <c r="A18" s="12" t="s">
        <v>15</v>
      </c>
      <c r="B18" s="15" t="s">
        <v>16</v>
      </c>
      <c r="C18" s="13">
        <f>SUM(C19:C23)</f>
        <v>1020233.9040000001</v>
      </c>
      <c r="D18" s="13">
        <f>SUM(D19:D23)</f>
        <v>0</v>
      </c>
      <c r="E18" s="14">
        <f t="shared" si="0"/>
        <v>1020233.9040000001</v>
      </c>
    </row>
    <row r="19" spans="1:5" ht="15" customHeight="1">
      <c r="A19" s="6" t="s">
        <v>62</v>
      </c>
      <c r="B19" s="7" t="s">
        <v>17</v>
      </c>
      <c r="C19" s="8">
        <f>'[3]příjmy'!$O$135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'[3]příjmy'!$P$135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'[3]příjmy'!$Q$135</f>
        <v>520174.93399999995</v>
      </c>
      <c r="D21" s="8">
        <v>0</v>
      </c>
      <c r="E21" s="11">
        <f t="shared" si="0"/>
        <v>520174.93399999995</v>
      </c>
    </row>
    <row r="22" spans="1:5" ht="15" customHeight="1">
      <c r="A22" s="6" t="s">
        <v>55</v>
      </c>
      <c r="B22" s="7">
        <v>8123</v>
      </c>
      <c r="C22" s="8">
        <f>'[3]příjmy'!$S$135</f>
        <v>214113.07</v>
      </c>
      <c r="D22" s="8">
        <f>'[1]příjmy'!$T$31</f>
        <v>0</v>
      </c>
      <c r="E22" s="11">
        <f>C22+D22</f>
        <v>214113.07</v>
      </c>
    </row>
    <row r="23" spans="1:5" ht="15" customHeight="1" thickBot="1">
      <c r="A23" s="16" t="s">
        <v>56</v>
      </c>
      <c r="B23" s="17">
        <v>-8124</v>
      </c>
      <c r="C23" s="18">
        <f>'[3]příjmy'!$T$135</f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7045419.981469999</v>
      </c>
      <c r="D24" s="22">
        <f>D17+D18</f>
        <v>0</v>
      </c>
      <c r="E24" s="23">
        <f t="shared" si="0"/>
        <v>7045419.981469999</v>
      </c>
    </row>
    <row r="25" spans="1:5" ht="13.5" thickBot="1">
      <c r="A25" s="349" t="s">
        <v>59</v>
      </c>
      <c r="B25" s="349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67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'[3]výdaje'!$B$135</f>
        <v>31705.08</v>
      </c>
      <c r="D27" s="4">
        <v>0</v>
      </c>
      <c r="E27" s="5">
        <f>C27+D27</f>
        <v>31705.08</v>
      </c>
    </row>
    <row r="28" spans="1:5" ht="15" customHeight="1">
      <c r="A28" s="25" t="s">
        <v>21</v>
      </c>
      <c r="B28" s="7" t="s">
        <v>20</v>
      </c>
      <c r="C28" s="8">
        <f>'[3]výdaje'!$C$135</f>
        <v>210326.27000000002</v>
      </c>
      <c r="D28" s="4">
        <v>0</v>
      </c>
      <c r="E28" s="5">
        <f aca="true" t="shared" si="1" ref="E28:E45">C28+D28</f>
        <v>210326.27000000002</v>
      </c>
    </row>
    <row r="29" spans="1:5" ht="15" customHeight="1">
      <c r="A29" s="25" t="s">
        <v>29</v>
      </c>
      <c r="B29" s="7" t="s">
        <v>20</v>
      </c>
      <c r="C29" s="8">
        <f>'[3]výdaje'!$D$135</f>
        <v>846050.29</v>
      </c>
      <c r="D29" s="4">
        <v>0</v>
      </c>
      <c r="E29" s="5">
        <f t="shared" si="1"/>
        <v>846050.29</v>
      </c>
    </row>
    <row r="30" spans="1:5" ht="15" customHeight="1">
      <c r="A30" s="25" t="s">
        <v>22</v>
      </c>
      <c r="B30" s="7" t="s">
        <v>20</v>
      </c>
      <c r="C30" s="8">
        <f>'[3]výdaje'!$E$135</f>
        <v>690804.449</v>
      </c>
      <c r="D30" s="4">
        <v>0</v>
      </c>
      <c r="E30" s="5">
        <f t="shared" si="1"/>
        <v>690804.449</v>
      </c>
    </row>
    <row r="31" spans="1:5" ht="15" customHeight="1">
      <c r="A31" s="25" t="s">
        <v>48</v>
      </c>
      <c r="B31" s="7" t="s">
        <v>20</v>
      </c>
      <c r="C31" s="8">
        <f>'[3]výdaje'!$F$135</f>
        <v>152320</v>
      </c>
      <c r="D31" s="4">
        <v>0</v>
      </c>
      <c r="E31" s="5">
        <f>C31+D31</f>
        <v>152320</v>
      </c>
    </row>
    <row r="32" spans="1:5" ht="15" customHeight="1">
      <c r="A32" s="25" t="s">
        <v>43</v>
      </c>
      <c r="B32" s="7" t="s">
        <v>20</v>
      </c>
      <c r="C32" s="8">
        <f>'[3]výdaje'!$G$135</f>
        <v>3399378.84799</v>
      </c>
      <c r="D32" s="4">
        <v>0</v>
      </c>
      <c r="E32" s="5">
        <f t="shared" si="1"/>
        <v>3399378.84799</v>
      </c>
    </row>
    <row r="33" spans="1:5" ht="15" customHeight="1">
      <c r="A33" s="25" t="s">
        <v>23</v>
      </c>
      <c r="B33" s="7" t="s">
        <v>20</v>
      </c>
      <c r="C33" s="8">
        <f>'[3]výdaje'!$H$161</f>
        <v>87623.90999999999</v>
      </c>
      <c r="D33" s="4">
        <f>'[1]výdaje'!$G$16</f>
        <v>0</v>
      </c>
      <c r="E33" s="5">
        <f t="shared" si="1"/>
        <v>87623.90999999999</v>
      </c>
    </row>
    <row r="34" spans="1:5" ht="15" customHeight="1">
      <c r="A34" s="25" t="s">
        <v>30</v>
      </c>
      <c r="B34" s="7" t="s">
        <v>24</v>
      </c>
      <c r="C34" s="8">
        <f>'[3]výdaje'!$I$135</f>
        <v>479544.057</v>
      </c>
      <c r="D34" s="4">
        <v>0</v>
      </c>
      <c r="E34" s="5">
        <f t="shared" si="1"/>
        <v>479544.057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'[3]výdaje'!$K$161</f>
        <v>784335.5799999998</v>
      </c>
      <c r="D36" s="4">
        <f>'[1]výdaje'!$J$16</f>
        <v>0</v>
      </c>
      <c r="E36" s="5">
        <f t="shared" si="1"/>
        <v>784335.5799999998</v>
      </c>
    </row>
    <row r="37" spans="1:5" ht="15" customHeight="1">
      <c r="A37" s="25" t="s">
        <v>34</v>
      </c>
      <c r="B37" s="7" t="s">
        <v>25</v>
      </c>
      <c r="C37" s="8">
        <f>'[3]výdaje'!$L$135</f>
        <v>260708.07</v>
      </c>
      <c r="D37" s="4">
        <v>0</v>
      </c>
      <c r="E37" s="5">
        <f t="shared" si="1"/>
        <v>260708.07</v>
      </c>
    </row>
    <row r="38" spans="1:5" ht="15" customHeight="1">
      <c r="A38" s="25" t="s">
        <v>33</v>
      </c>
      <c r="B38" s="7" t="s">
        <v>20</v>
      </c>
      <c r="C38" s="8">
        <f>'[3]výdaje'!$M$135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65</v>
      </c>
      <c r="B39" s="7" t="s">
        <v>25</v>
      </c>
      <c r="C39" s="8">
        <f>'[3]výdaje'!$N$135</f>
        <v>16500</v>
      </c>
      <c r="D39" s="4">
        <v>0</v>
      </c>
      <c r="E39" s="5">
        <f>C39+D39</f>
        <v>16500</v>
      </c>
    </row>
    <row r="40" spans="1:5" ht="15" customHeight="1">
      <c r="A40" s="25" t="s">
        <v>35</v>
      </c>
      <c r="B40" s="7" t="s">
        <v>25</v>
      </c>
      <c r="C40" s="8">
        <f>'[3]výdaje'!$O$135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'[3]výdaje'!$P$135</f>
        <v>68585.66752</v>
      </c>
      <c r="D41" s="4">
        <f>'[1]výdaje'!$N$16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'[3]výdaje'!$Q$134</f>
        <v>3</v>
      </c>
      <c r="D42" s="4">
        <f>'[1]výdaje'!$O$16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'[3]výdaje'!$R$134</f>
        <v>3</v>
      </c>
      <c r="D43" s="4">
        <f>'[1]výdaje'!$P$16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'[3]výdaje'!$S$135</f>
        <v>12042.17</v>
      </c>
      <c r="D44" s="4">
        <f>'[1]výdaje'!$Q$16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'[3]výdaje'!$T$134</f>
        <v>41</v>
      </c>
      <c r="D45" s="29">
        <f>'[1]výdaje'!$R$16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SUM(C27:C45)</f>
        <v>7045419.980140001</v>
      </c>
      <c r="D46" s="22">
        <f>SUM(D27:D45)</f>
        <v>0</v>
      </c>
      <c r="E46" s="23">
        <f>SUM(E27:E45)</f>
        <v>7045419.980140001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sulcoval</cp:lastModifiedBy>
  <cp:lastPrinted>2013-05-24T08:07:40Z</cp:lastPrinted>
  <dcterms:created xsi:type="dcterms:W3CDTF">2007-12-18T12:40:54Z</dcterms:created>
  <dcterms:modified xsi:type="dcterms:W3CDTF">2013-05-24T08:16:35Z</dcterms:modified>
  <cp:category/>
  <cp:version/>
  <cp:contentType/>
  <cp:contentStatus/>
</cp:coreProperties>
</file>