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1"/>
  </bookViews>
  <sheets>
    <sheet name="Bilance PaV" sheetId="1" r:id="rId1"/>
    <sheet name="92014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<sst xmlns="http://schemas.openxmlformats.org/spreadsheetml/2006/main" count="183" uniqueCount="111">
  <si>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</si>
  <si>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</si>
  <si>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</si>
  <si>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</si>
  <si>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</si>
  <si>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</si>
  <si>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</si>
  <si>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</si>
  <si>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</si>
  <si>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</si>
  <si>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</si>
  <si>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</si>
  <si>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</si>
  <si>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</si>
  <si>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</si>
  <si>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</si>
  <si>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</si>
  <si>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</si>
  <si>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</si>
  <si>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</si>
  <si>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</si>
  <si>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</si>
  <si>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</si>
  <si>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</si>
  <si>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</si>
  <si>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</si>
  <si>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</si>
  <si>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</si>
  <si>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</si>
  <si>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</si>
  <si>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</si>
  <si>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</si>
  <si>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</si>
  <si>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</si>
  <si>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</si>
  <si>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</si>
  <si>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</si>
  <si>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</si>
  <si>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</si>
  <si>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</si>
  <si>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</si>
  <si>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</si>
  <si>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</si>
  <si>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</si>
  <si>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</si>
  <si>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</si>
  <si>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</si>
  <si>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</si>
  <si>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</si>
  <si>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</si>
  <si>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</si>
  <si>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</si>
  <si>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</si>
  <si>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</si>
  <si>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</si>
  <si>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</si>
  <si>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</si>
  <si>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>ZR-RO 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</si>
  <si>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</si>
  <si>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</si>
  <si>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</si>
  <si>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</si>
  <si>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</si>
  <si>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</si>
  <si>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</si>
  <si>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</si>
  <si>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Kap.926-dotační fond</t>
  </si>
  <si>
    <t>14 - Odbor investic a správy nemovitého majetku</t>
  </si>
  <si>
    <t>920 14 - Kapitálové výdaje</t>
  </si>
  <si>
    <t>uk.</t>
  </si>
  <si>
    <t>č.a.</t>
  </si>
  <si>
    <t>§</t>
  </si>
  <si>
    <t>K A P I T Á L O V É  V Ý D A J E</t>
  </si>
  <si>
    <t>SR 2013</t>
  </si>
  <si>
    <t>UR I 2013</t>
  </si>
  <si>
    <t>ZR-RO č. 72/13</t>
  </si>
  <si>
    <t>UR II 2013</t>
  </si>
  <si>
    <t>ZR-RO č. 144/13</t>
  </si>
  <si>
    <t>SU</t>
  </si>
  <si>
    <t>x</t>
  </si>
  <si>
    <t>Kapitálové (investiční) výdaje resortu celkem</t>
  </si>
  <si>
    <t>149008</t>
  </si>
  <si>
    <t>1440</t>
  </si>
  <si>
    <t>výběr dodavatele stavby - SŠ řemesel a služeb JBC</t>
  </si>
  <si>
    <t>budovy, haly, stavby</t>
  </si>
  <si>
    <t>1448</t>
  </si>
  <si>
    <t>výběr dodavatele stavby - SŠ hosp. a lesn. Frýdlant v Čechách</t>
  </si>
  <si>
    <t>Kazetové podhledy ve čtyřech učebnách přístavby školy – SŠ, Lomnice n. P.</t>
  </si>
  <si>
    <t>149035</t>
  </si>
  <si>
    <t>1521</t>
  </si>
  <si>
    <t>DCA Hodkovice nad Mohelkou - přístavba výtahu, rekonstrukce střechy, půdních prostor a přízemí</t>
  </si>
  <si>
    <t>059031</t>
  </si>
  <si>
    <t>DCA Hodkovice nad Mohelkou – chráněné bydlení, výstavba domu</t>
  </si>
  <si>
    <t>059037</t>
  </si>
  <si>
    <t>1515</t>
  </si>
  <si>
    <t>DD Český Dub – rekonstrukce venkovní terasy</t>
  </si>
  <si>
    <t>149040</t>
  </si>
  <si>
    <t>1514</t>
  </si>
  <si>
    <t>Domov pro seniory Vratislavice nad Nisou – požární signalizace</t>
  </si>
  <si>
    <t>049125</t>
  </si>
  <si>
    <t>1455</t>
  </si>
  <si>
    <t>ZŠ a MŠ logopedická, Liberec, p.o. - rekonstrukce soc. a hygienického zařízení</t>
  </si>
  <si>
    <t>149047</t>
  </si>
  <si>
    <t>1501</t>
  </si>
  <si>
    <t>Jedličkův ústav Lbc - rekonstr. zázemí kuchyně</t>
  </si>
  <si>
    <t>149048</t>
  </si>
  <si>
    <t>1414</t>
  </si>
  <si>
    <t>OA a JŠ bc, rekonstrukce učebny M2</t>
  </si>
  <si>
    <t>Změna rozpočtu - rozpočtové opatření č. 169/13</t>
  </si>
  <si>
    <t>Příloha č. 1 k ZR-RO č. 169/13</t>
  </si>
  <si>
    <t>ZR-RO č. 169/13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</si>
</sst>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8"/>
      <name val="Arial"/>
      <family val="2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4" fontId="9" fillId="0" borderId="0" xfId="48" applyNumberFormat="1" applyFont="1" applyFill="1" applyAlignment="1">
      <alignment horizontal="center" vertical="center" wrapText="1"/>
      <protection/>
    </xf>
    <xf numFmtId="0" fontId="8" fillId="0" borderId="0" xfId="48" applyAlignment="1">
      <alignment horizontal="center"/>
      <protection/>
    </xf>
    <xf numFmtId="0" fontId="8" fillId="0" borderId="0" xfId="48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25" xfId="49" applyFont="1" applyFill="1" applyBorder="1" applyAlignment="1">
      <alignment vertical="center" wrapText="1"/>
      <protection/>
    </xf>
    <xf numFmtId="0" fontId="12" fillId="0" borderId="26" xfId="49" applyFont="1" applyFill="1" applyBorder="1" applyAlignment="1">
      <alignment horizontal="center" vertical="center" wrapText="1"/>
      <protection/>
    </xf>
    <xf numFmtId="0" fontId="12" fillId="0" borderId="27" xfId="49" applyFont="1" applyFill="1" applyBorder="1" applyAlignment="1">
      <alignment horizontal="center" vertical="center" wrapText="1"/>
      <protection/>
    </xf>
    <xf numFmtId="0" fontId="12" fillId="0" borderId="28" xfId="49" applyFont="1" applyFill="1" applyBorder="1" applyAlignment="1">
      <alignment horizontal="center" vertical="center" wrapText="1"/>
      <protection/>
    </xf>
    <xf numFmtId="0" fontId="12" fillId="0" borderId="2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25" xfId="49" applyFont="1" applyFill="1" applyBorder="1" applyAlignment="1">
      <alignment horizontal="center"/>
      <protection/>
    </xf>
    <xf numFmtId="0" fontId="13" fillId="0" borderId="26" xfId="49" applyFont="1" applyFill="1" applyBorder="1" applyAlignment="1">
      <alignment horizontal="center"/>
      <protection/>
    </xf>
    <xf numFmtId="0" fontId="13" fillId="0" borderId="27" xfId="49" applyFont="1" applyFill="1" applyBorder="1" applyAlignment="1">
      <alignment horizontal="center"/>
      <protection/>
    </xf>
    <xf numFmtId="0" fontId="13" fillId="0" borderId="28" xfId="49" applyFont="1" applyFill="1" applyBorder="1" applyAlignment="1">
      <alignment horizontal="left"/>
      <protection/>
    </xf>
    <xf numFmtId="4" fontId="13" fillId="0" borderId="20" xfId="49" applyNumberFormat="1" applyFont="1" applyFill="1" applyBorder="1">
      <alignment/>
      <protection/>
    </xf>
    <xf numFmtId="4" fontId="13" fillId="0" borderId="29" xfId="49" applyNumberFormat="1" applyFont="1" applyFill="1" applyBorder="1">
      <alignment/>
      <protection/>
    </xf>
    <xf numFmtId="165" fontId="13" fillId="0" borderId="20" xfId="49" applyNumberFormat="1" applyFont="1" applyFill="1" applyBorder="1">
      <alignment/>
      <protection/>
    </xf>
    <xf numFmtId="4" fontId="13" fillId="0" borderId="21" xfId="49" applyNumberFormat="1" applyFont="1" applyFill="1" applyBorder="1">
      <alignment/>
      <protection/>
    </xf>
    <xf numFmtId="0" fontId="14" fillId="0" borderId="30" xfId="50" applyFont="1" applyFill="1" applyBorder="1" applyAlignment="1">
      <alignment horizontal="center" vertical="center" wrapText="1"/>
      <protection/>
    </xf>
    <xf numFmtId="49" fontId="14" fillId="0" borderId="31" xfId="50" applyNumberFormat="1" applyFont="1" applyFill="1" applyBorder="1" applyAlignment="1">
      <alignment horizontal="center" vertical="center" wrapText="1"/>
      <protection/>
    </xf>
    <xf numFmtId="0" fontId="14" fillId="0" borderId="32" xfId="50" applyFont="1" applyFill="1" applyBorder="1" applyAlignment="1">
      <alignment horizontal="center" vertical="center" wrapText="1"/>
      <protection/>
    </xf>
    <xf numFmtId="0" fontId="14" fillId="0" borderId="33" xfId="50" applyFont="1" applyFill="1" applyBorder="1" applyAlignment="1">
      <alignment vertical="center" wrapText="1"/>
      <protection/>
    </xf>
    <xf numFmtId="4" fontId="14" fillId="0" borderId="31" xfId="50" applyNumberFormat="1" applyFont="1" applyFill="1" applyBorder="1" applyAlignment="1">
      <alignment horizontal="right" vertical="center" wrapText="1"/>
      <protection/>
    </xf>
    <xf numFmtId="4" fontId="14" fillId="0" borderId="34" xfId="50" applyNumberFormat="1" applyFont="1" applyFill="1" applyBorder="1" applyAlignment="1">
      <alignment horizontal="right" vertical="center" wrapText="1"/>
      <protection/>
    </xf>
    <xf numFmtId="4" fontId="14" fillId="0" borderId="35" xfId="50" applyNumberFormat="1" applyFont="1" applyFill="1" applyBorder="1" applyAlignment="1">
      <alignment vertical="center" wrapText="1"/>
      <protection/>
    </xf>
    <xf numFmtId="0" fontId="9" fillId="0" borderId="13" xfId="50" applyFont="1" applyFill="1" applyBorder="1" applyAlignment="1">
      <alignment horizontal="center" vertical="center" wrapText="1"/>
      <protection/>
    </xf>
    <xf numFmtId="49" fontId="9" fillId="0" borderId="14" xfId="50" applyNumberFormat="1" applyFont="1" applyFill="1" applyBorder="1" applyAlignment="1">
      <alignment horizontal="center" vertical="center" wrapText="1"/>
      <protection/>
    </xf>
    <xf numFmtId="0" fontId="9" fillId="0" borderId="14" xfId="50" applyFont="1" applyFill="1" applyBorder="1" applyAlignment="1">
      <alignment horizontal="center" vertical="center" wrapText="1"/>
      <protection/>
    </xf>
    <xf numFmtId="0" fontId="9" fillId="0" borderId="36" xfId="50" applyFont="1" applyFill="1" applyBorder="1" applyAlignment="1">
      <alignment horizontal="center" vertical="center" wrapText="1"/>
      <protection/>
    </xf>
    <xf numFmtId="0" fontId="9" fillId="0" borderId="37" xfId="50" applyFont="1" applyFill="1" applyBorder="1" applyAlignment="1">
      <alignment vertical="center" wrapText="1"/>
      <protection/>
    </xf>
    <xf numFmtId="4" fontId="9" fillId="0" borderId="14" xfId="35" applyNumberFormat="1" applyFont="1" applyFill="1" applyBorder="1" applyAlignment="1">
      <alignment horizontal="right" vertical="center" wrapText="1"/>
    </xf>
    <xf numFmtId="4" fontId="9" fillId="0" borderId="38" xfId="35" applyNumberFormat="1" applyFont="1" applyFill="1" applyBorder="1" applyAlignment="1">
      <alignment horizontal="right" vertical="center" wrapText="1"/>
    </xf>
    <xf numFmtId="4" fontId="9" fillId="0" borderId="15" xfId="50" applyNumberFormat="1" applyFont="1" applyFill="1" applyBorder="1" applyAlignment="1">
      <alignment vertical="center" wrapText="1"/>
      <protection/>
    </xf>
    <xf numFmtId="165" fontId="9" fillId="0" borderId="14" xfId="35" applyNumberFormat="1" applyFont="1" applyFill="1" applyBorder="1" applyAlignment="1">
      <alignment horizontal="right" vertical="center" wrapText="1"/>
    </xf>
    <xf numFmtId="0" fontId="9" fillId="0" borderId="39" xfId="50" applyFont="1" applyFill="1" applyBorder="1" applyAlignment="1">
      <alignment horizontal="center" vertical="center" wrapText="1"/>
      <protection/>
    </xf>
    <xf numFmtId="49" fontId="9" fillId="0" borderId="40" xfId="50" applyNumberFormat="1" applyFont="1" applyFill="1" applyBorder="1" applyAlignment="1">
      <alignment horizontal="center" vertical="center" wrapText="1"/>
      <protection/>
    </xf>
    <xf numFmtId="0" fontId="9" fillId="0" borderId="40" xfId="50" applyFont="1" applyFill="1" applyBorder="1" applyAlignment="1">
      <alignment horizontal="center" vertical="center" wrapText="1"/>
      <protection/>
    </xf>
    <xf numFmtId="0" fontId="9" fillId="0" borderId="41" xfId="50" applyFont="1" applyFill="1" applyBorder="1" applyAlignment="1">
      <alignment horizontal="center" vertical="center" wrapText="1"/>
      <protection/>
    </xf>
    <xf numFmtId="0" fontId="9" fillId="0" borderId="42" xfId="50" applyFont="1" applyFill="1" applyBorder="1" applyAlignment="1">
      <alignment vertical="center" wrapText="1"/>
      <protection/>
    </xf>
    <xf numFmtId="4" fontId="9" fillId="0" borderId="40" xfId="35" applyNumberFormat="1" applyFont="1" applyFill="1" applyBorder="1" applyAlignment="1">
      <alignment horizontal="right" vertical="center" wrapText="1"/>
    </xf>
    <xf numFmtId="4" fontId="9" fillId="0" borderId="43" xfId="35" applyNumberFormat="1" applyFont="1" applyFill="1" applyBorder="1" applyAlignment="1">
      <alignment horizontal="right" vertical="center" wrapText="1"/>
    </xf>
    <xf numFmtId="4" fontId="9" fillId="0" borderId="44" xfId="50" applyNumberFormat="1" applyFont="1" applyFill="1" applyBorder="1" applyAlignment="1">
      <alignment vertical="center" wrapText="1"/>
      <protection/>
    </xf>
    <xf numFmtId="0" fontId="6" fillId="33" borderId="24" xfId="0" applyFont="1" applyFill="1" applyBorder="1" applyAlignment="1">
      <alignment horizontal="center"/>
    </xf>
    <xf numFmtId="4" fontId="9" fillId="0" borderId="0" xfId="48" applyNumberFormat="1" applyFont="1" applyFill="1" applyAlignment="1">
      <alignment horizontal="right" vertical="center"/>
      <protection/>
    </xf>
    <xf numFmtId="0" fontId="0" fillId="0" borderId="0" xfId="0" applyAlignment="1">
      <alignment/>
    </xf>
    <xf numFmtId="0" fontId="10" fillId="0" borderId="0" xfId="48" applyFont="1" applyAlignment="1">
      <alignment horizontal="center"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45" xfId="49" applyFont="1" applyFill="1" applyBorder="1" applyAlignment="1">
      <alignment horizontal="center" vertical="center" wrapText="1"/>
      <protection/>
    </xf>
    <xf numFmtId="0" fontId="12" fillId="0" borderId="29" xfId="49" applyFont="1" applyFill="1" applyBorder="1" applyAlignment="1">
      <alignment horizontal="center" vertical="center" wrapText="1"/>
      <protection/>
    </xf>
    <xf numFmtId="0" fontId="13" fillId="0" borderId="45" xfId="49" applyFont="1" applyFill="1" applyBorder="1" applyAlignment="1">
      <alignment horizontal="center"/>
      <protection/>
    </xf>
    <xf numFmtId="0" fontId="13" fillId="0" borderId="29" xfId="49" applyFont="1" applyFill="1" applyBorder="1" applyAlignment="1">
      <alignment horizont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2. Rozpočet 2007 - tabulky" xfId="48"/>
    <cellStyle name="normální_Rozpis výdajů 03 bez PO" xfId="49"/>
    <cellStyle name="normální_Rozpis výdajů 03 bez PO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westfalovaa\AppData\Local\Microsoft\Windows\Temporary%20Internet%20Files\Content.Outlook\C3I39KQM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westfalovaa\AppData\Local\Microsoft\Windows\Temporary%20Internet%20Files\Content.Outlook\C3I39KQM\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westfalovaa\AppData\Local\Microsoft\Windows\Temporary%20Internet%20Files\Content.Outlook\C3I39KQM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135">
          <cell r="T135">
            <v>-46875</v>
          </cell>
        </row>
        <row r="180">
          <cell r="C180">
            <v>2108256.29</v>
          </cell>
          <cell r="D180">
            <v>215371.097</v>
          </cell>
          <cell r="E180">
            <v>360</v>
          </cell>
          <cell r="F180">
            <v>24000</v>
          </cell>
          <cell r="G180">
            <v>607.19</v>
          </cell>
          <cell r="H180">
            <v>3448474.620469999</v>
          </cell>
          <cell r="I180">
            <v>856.56</v>
          </cell>
          <cell r="J180">
            <v>182553.52</v>
          </cell>
          <cell r="K180">
            <v>0</v>
          </cell>
          <cell r="L180">
            <v>0</v>
          </cell>
          <cell r="N180">
            <v>40.48</v>
          </cell>
          <cell r="O180">
            <v>79520.92</v>
          </cell>
          <cell r="P180">
            <v>253299.98</v>
          </cell>
          <cell r="Q180">
            <v>611474.9339999999</v>
          </cell>
          <cell r="S180">
            <v>254989.98</v>
          </cell>
        </row>
      </sheetData>
      <sheetData sheetId="2">
        <row r="134">
          <cell r="Q134">
            <v>3</v>
          </cell>
          <cell r="R134">
            <v>3</v>
          </cell>
          <cell r="T134">
            <v>41</v>
          </cell>
        </row>
        <row r="135">
          <cell r="O135">
            <v>3</v>
          </cell>
          <cell r="S135">
            <v>12042.17</v>
          </cell>
        </row>
        <row r="180">
          <cell r="B180">
            <v>31805.08</v>
          </cell>
          <cell r="C180">
            <v>210455</v>
          </cell>
          <cell r="D180">
            <v>858057.29</v>
          </cell>
          <cell r="E180">
            <v>725185.789</v>
          </cell>
          <cell r="F180">
            <v>152320</v>
          </cell>
          <cell r="G180">
            <v>3406635.49799</v>
          </cell>
          <cell r="H180">
            <v>56583.90999999999</v>
          </cell>
          <cell r="I180">
            <v>506572.057</v>
          </cell>
          <cell r="K180">
            <v>812944.5399999998</v>
          </cell>
          <cell r="L180">
            <v>301584.98</v>
          </cell>
          <cell r="M180">
            <v>5445.58863</v>
          </cell>
          <cell r="N180">
            <v>45550</v>
          </cell>
          <cell r="P180">
            <v>68585.66752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22">
      <selection activeCell="D22" sqref="D22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86" t="s">
        <v>59</v>
      </c>
      <c r="B1" s="86"/>
      <c r="C1" s="36"/>
      <c r="D1" s="36"/>
      <c r="E1" s="37" t="s">
        <v>0</v>
      </c>
    </row>
    <row r="2" spans="1:5" ht="24.75" thickBot="1">
      <c r="A2" s="33" t="s">
        <v>1</v>
      </c>
      <c r="B2" s="34" t="s">
        <v>2</v>
      </c>
      <c r="C2" s="35" t="s">
        <v>61</v>
      </c>
      <c r="D2" s="35" t="s">
        <v>57</v>
      </c>
      <c r="E2" s="35" t="s">
        <v>62</v>
      </c>
    </row>
    <row r="3" spans="1:5" ht="15" customHeight="1">
      <c r="A3" s="2" t="s">
        <v>3</v>
      </c>
      <c r="B3" s="32" t="s">
        <v>41</v>
      </c>
      <c r="C3" s="26">
        <f>C4+C5+C6</f>
        <v>2323987.387</v>
      </c>
      <c r="D3" s="26">
        <f>D4+D5+D6</f>
        <v>0</v>
      </c>
      <c r="E3" s="27">
        <f aca="true" t="shared" si="0" ref="E3:E24">C3+D3</f>
        <v>2323987.387</v>
      </c>
    </row>
    <row r="4" spans="1:10" ht="15" customHeight="1">
      <c r="A4" s="6" t="s">
        <v>4</v>
      </c>
      <c r="B4" s="7" t="s">
        <v>5</v>
      </c>
      <c r="C4" s="8">
        <f>'[3]příjmy'!$C$180</f>
        <v>2108256.29</v>
      </c>
      <c r="D4" s="9">
        <f>'[1]příjmy'!$C$31</f>
        <v>0</v>
      </c>
      <c r="E4" s="10">
        <f t="shared" si="0"/>
        <v>2108256.29</v>
      </c>
      <c r="J4" s="1"/>
    </row>
    <row r="5" spans="1:5" ht="15" customHeight="1">
      <c r="A5" s="6" t="s">
        <v>6</v>
      </c>
      <c r="B5" s="7" t="s">
        <v>7</v>
      </c>
      <c r="C5" s="8">
        <f>'[3]příjmy'!$D$180</f>
        <v>215371.097</v>
      </c>
      <c r="D5" s="4">
        <v>0</v>
      </c>
      <c r="E5" s="10">
        <f t="shared" si="0"/>
        <v>215371.097</v>
      </c>
    </row>
    <row r="6" spans="1:5" ht="15" customHeight="1">
      <c r="A6" s="6" t="s">
        <v>8</v>
      </c>
      <c r="B6" s="7" t="s">
        <v>9</v>
      </c>
      <c r="C6" s="8">
        <f>'[3]příjmy'!$E$180</f>
        <v>360</v>
      </c>
      <c r="D6" s="8">
        <f>'[1]příjmy'!$E$31</f>
        <v>0</v>
      </c>
      <c r="E6" s="10">
        <f t="shared" si="0"/>
        <v>360</v>
      </c>
    </row>
    <row r="7" spans="1:5" ht="15" customHeight="1">
      <c r="A7" s="12" t="s">
        <v>44</v>
      </c>
      <c r="B7" s="7" t="s">
        <v>10</v>
      </c>
      <c r="C7" s="13">
        <f>C8+C13</f>
        <v>3717419.370469999</v>
      </c>
      <c r="D7" s="13">
        <f>D8+D13</f>
        <v>0</v>
      </c>
      <c r="E7" s="14">
        <f t="shared" si="0"/>
        <v>3717419.370469999</v>
      </c>
    </row>
    <row r="8" spans="1:5" ht="15" customHeight="1">
      <c r="A8" s="6" t="s">
        <v>50</v>
      </c>
      <c r="B8" s="7" t="s">
        <v>11</v>
      </c>
      <c r="C8" s="8">
        <f>C9+C10+C11+C12</f>
        <v>3534825.370469999</v>
      </c>
      <c r="D8" s="8">
        <f>D9+D10+D11+D12</f>
        <v>0</v>
      </c>
      <c r="E8" s="11">
        <f t="shared" si="0"/>
        <v>3534825.370469999</v>
      </c>
    </row>
    <row r="9" spans="1:5" ht="15" customHeight="1">
      <c r="A9" s="6" t="s">
        <v>45</v>
      </c>
      <c r="B9" s="7" t="s">
        <v>12</v>
      </c>
      <c r="C9" s="8">
        <f>'[3]příjmy'!$M$4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58</v>
      </c>
      <c r="B10" s="7" t="s">
        <v>11</v>
      </c>
      <c r="C10" s="8">
        <f>'[3]příjmy'!$G$180+'[3]příjmy'!$H$180</f>
        <v>3449081.810469999</v>
      </c>
      <c r="D10" s="8">
        <v>0</v>
      </c>
      <c r="E10" s="11">
        <f t="shared" si="0"/>
        <v>3449081.810469999</v>
      </c>
    </row>
    <row r="11" spans="1:5" ht="15" customHeight="1">
      <c r="A11" s="6" t="s">
        <v>46</v>
      </c>
      <c r="B11" s="7" t="s">
        <v>49</v>
      </c>
      <c r="C11" s="8">
        <f>'[3]příjmy'!$I$180</f>
        <v>856.56</v>
      </c>
      <c r="D11" s="8">
        <v>0</v>
      </c>
      <c r="E11" s="11">
        <f>SUM(C11:D11)</f>
        <v>856.56</v>
      </c>
    </row>
    <row r="12" spans="1:10" ht="15" customHeight="1">
      <c r="A12" s="6" t="s">
        <v>51</v>
      </c>
      <c r="B12" s="7">
        <v>4121</v>
      </c>
      <c r="C12" s="8">
        <f>'[3]příjmy'!$F$180</f>
        <v>24000</v>
      </c>
      <c r="D12" s="8">
        <v>0</v>
      </c>
      <c r="E12" s="11">
        <f>SUM(C12:D12)</f>
        <v>24000</v>
      </c>
      <c r="J12">
        <f>1892.2+202.3+287</f>
        <v>2381.5</v>
      </c>
    </row>
    <row r="13" spans="1:5" ht="15" customHeight="1">
      <c r="A13" s="6" t="s">
        <v>52</v>
      </c>
      <c r="B13" s="7" t="s">
        <v>13</v>
      </c>
      <c r="C13" s="8">
        <f>C14+C15+C16</f>
        <v>182594</v>
      </c>
      <c r="D13" s="8">
        <f>D14+D15+D16</f>
        <v>0</v>
      </c>
      <c r="E13" s="11">
        <f t="shared" si="0"/>
        <v>182594</v>
      </c>
    </row>
    <row r="14" spans="1:5" ht="15" customHeight="1">
      <c r="A14" s="6" t="s">
        <v>47</v>
      </c>
      <c r="B14" s="7" t="s">
        <v>13</v>
      </c>
      <c r="C14" s="8">
        <f>'[3]příjmy'!$N$180+'[3]příjmy'!$J$180</f>
        <v>182594</v>
      </c>
      <c r="D14" s="8">
        <f>'[1]příjmy'!$H$16</f>
        <v>0</v>
      </c>
      <c r="E14" s="11">
        <f t="shared" si="0"/>
        <v>182594</v>
      </c>
    </row>
    <row r="15" spans="1:5" ht="15" customHeight="1">
      <c r="A15" s="6" t="s">
        <v>53</v>
      </c>
      <c r="B15" s="7">
        <v>4221</v>
      </c>
      <c r="C15" s="8">
        <f>'[3]příjmy'!$L$180</f>
        <v>0</v>
      </c>
      <c r="D15" s="8">
        <v>0</v>
      </c>
      <c r="E15" s="11">
        <f>SUM(C15:D15)</f>
        <v>0</v>
      </c>
    </row>
    <row r="16" spans="1:5" ht="15" customHeight="1">
      <c r="A16" s="6" t="s">
        <v>54</v>
      </c>
      <c r="B16" s="7">
        <v>4232</v>
      </c>
      <c r="C16" s="8">
        <f>'[3]příjmy'!$K$180</f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6041406.757469999</v>
      </c>
      <c r="D17" s="13">
        <f>D3+D7</f>
        <v>0</v>
      </c>
      <c r="E17" s="14">
        <f t="shared" si="0"/>
        <v>6041406.757469999</v>
      </c>
    </row>
    <row r="18" spans="1:5" ht="15" customHeight="1">
      <c r="A18" s="12" t="s">
        <v>15</v>
      </c>
      <c r="B18" s="15" t="s">
        <v>16</v>
      </c>
      <c r="C18" s="13">
        <f>SUM(C19:C23)</f>
        <v>1152410.814</v>
      </c>
      <c r="D18" s="13">
        <f>SUM(D19:D23)</f>
        <v>2632</v>
      </c>
      <c r="E18" s="14">
        <f t="shared" si="0"/>
        <v>1155042.814</v>
      </c>
    </row>
    <row r="19" spans="1:5" ht="15" customHeight="1">
      <c r="A19" s="6" t="s">
        <v>63</v>
      </c>
      <c r="B19" s="7" t="s">
        <v>17</v>
      </c>
      <c r="C19" s="8">
        <f>'[3]příjmy'!$O$180</f>
        <v>79520.92</v>
      </c>
      <c r="D19" s="8">
        <v>0</v>
      </c>
      <c r="E19" s="11">
        <f t="shared" si="0"/>
        <v>79520.92</v>
      </c>
    </row>
    <row r="20" spans="1:5" ht="15" customHeight="1">
      <c r="A20" s="6" t="s">
        <v>64</v>
      </c>
      <c r="B20" s="7">
        <v>8115</v>
      </c>
      <c r="C20" s="8">
        <f>'[3]příjmy'!$P$180</f>
        <v>253299.98</v>
      </c>
      <c r="D20" s="8">
        <v>0</v>
      </c>
      <c r="E20" s="11">
        <f>SUM(C20:D20)</f>
        <v>253299.98</v>
      </c>
    </row>
    <row r="21" spans="1:5" ht="15" customHeight="1">
      <c r="A21" s="6" t="s">
        <v>65</v>
      </c>
      <c r="B21" s="7" t="s">
        <v>17</v>
      </c>
      <c r="C21" s="8">
        <f>'[3]příjmy'!$Q$180</f>
        <v>611474.9339999999</v>
      </c>
      <c r="D21" s="8">
        <v>2632</v>
      </c>
      <c r="E21" s="11">
        <f t="shared" si="0"/>
        <v>614106.9339999999</v>
      </c>
    </row>
    <row r="22" spans="1:5" ht="15" customHeight="1">
      <c r="A22" s="6" t="s">
        <v>55</v>
      </c>
      <c r="B22" s="7">
        <v>8123</v>
      </c>
      <c r="C22" s="8">
        <f>'[3]příjmy'!$S$180</f>
        <v>254989.98</v>
      </c>
      <c r="D22" s="8">
        <f>'[1]příjmy'!$T$31</f>
        <v>0</v>
      </c>
      <c r="E22" s="11">
        <f>C22+D22</f>
        <v>254989.98</v>
      </c>
    </row>
    <row r="23" spans="1:5" ht="15" customHeight="1" thickBot="1">
      <c r="A23" s="16" t="s">
        <v>56</v>
      </c>
      <c r="B23" s="17">
        <v>-8124</v>
      </c>
      <c r="C23" s="18">
        <f>'[3]příjmy'!$T$135</f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7193817.571469999</v>
      </c>
      <c r="D24" s="22">
        <f>D17+D18</f>
        <v>2632</v>
      </c>
      <c r="E24" s="23">
        <f t="shared" si="0"/>
        <v>7196449.571469999</v>
      </c>
    </row>
    <row r="25" spans="1:5" ht="13.5" thickBot="1">
      <c r="A25" s="86" t="s">
        <v>60</v>
      </c>
      <c r="B25" s="86"/>
      <c r="C25" s="38"/>
      <c r="D25" s="38"/>
      <c r="E25" s="39" t="s">
        <v>0</v>
      </c>
    </row>
    <row r="26" spans="1:5" ht="24.75" thickBot="1">
      <c r="A26" s="33" t="s">
        <v>18</v>
      </c>
      <c r="B26" s="34" t="s">
        <v>19</v>
      </c>
      <c r="C26" s="35" t="s">
        <v>61</v>
      </c>
      <c r="D26" s="35" t="s">
        <v>57</v>
      </c>
      <c r="E26" s="35" t="s">
        <v>62</v>
      </c>
    </row>
    <row r="27" spans="1:5" ht="15" customHeight="1">
      <c r="A27" s="24" t="s">
        <v>27</v>
      </c>
      <c r="B27" s="3" t="s">
        <v>20</v>
      </c>
      <c r="C27" s="4">
        <f>'[3]výdaje'!$B$180</f>
        <v>31805.08</v>
      </c>
      <c r="D27" s="4">
        <v>0</v>
      </c>
      <c r="E27" s="5">
        <f>C27+D27</f>
        <v>31805.08</v>
      </c>
    </row>
    <row r="28" spans="1:5" ht="15" customHeight="1">
      <c r="A28" s="25" t="s">
        <v>21</v>
      </c>
      <c r="B28" s="7" t="s">
        <v>20</v>
      </c>
      <c r="C28" s="8">
        <f>'[3]výdaje'!$C$180</f>
        <v>210455</v>
      </c>
      <c r="D28" s="4">
        <v>0</v>
      </c>
      <c r="E28" s="5">
        <f aca="true" t="shared" si="1" ref="E28:E45">C28+D28</f>
        <v>210455</v>
      </c>
    </row>
    <row r="29" spans="1:5" ht="15" customHeight="1">
      <c r="A29" s="25" t="s">
        <v>29</v>
      </c>
      <c r="B29" s="7" t="s">
        <v>20</v>
      </c>
      <c r="C29" s="8">
        <f>'[3]výdaje'!$D$180</f>
        <v>858057.29</v>
      </c>
      <c r="D29" s="4">
        <v>0</v>
      </c>
      <c r="E29" s="5">
        <f t="shared" si="1"/>
        <v>858057.29</v>
      </c>
    </row>
    <row r="30" spans="1:5" ht="15" customHeight="1">
      <c r="A30" s="25" t="s">
        <v>22</v>
      </c>
      <c r="B30" s="7" t="s">
        <v>20</v>
      </c>
      <c r="C30" s="8">
        <f>'[3]výdaje'!$E$180</f>
        <v>725185.789</v>
      </c>
      <c r="D30" s="4">
        <v>0</v>
      </c>
      <c r="E30" s="5">
        <f t="shared" si="1"/>
        <v>725185.789</v>
      </c>
    </row>
    <row r="31" spans="1:5" ht="15" customHeight="1">
      <c r="A31" s="25" t="s">
        <v>48</v>
      </c>
      <c r="B31" s="7" t="s">
        <v>20</v>
      </c>
      <c r="C31" s="8">
        <f>'[3]výdaje'!$F$180</f>
        <v>152320</v>
      </c>
      <c r="D31" s="4">
        <v>0</v>
      </c>
      <c r="E31" s="5">
        <f>C31+D31</f>
        <v>152320</v>
      </c>
    </row>
    <row r="32" spans="1:5" ht="15" customHeight="1">
      <c r="A32" s="25" t="s">
        <v>43</v>
      </c>
      <c r="B32" s="7" t="s">
        <v>20</v>
      </c>
      <c r="C32" s="8">
        <f>'[3]výdaje'!$G$180</f>
        <v>3406635.49799</v>
      </c>
      <c r="D32" s="4">
        <v>0</v>
      </c>
      <c r="E32" s="5">
        <f t="shared" si="1"/>
        <v>3406635.49799</v>
      </c>
    </row>
    <row r="33" spans="1:5" ht="15" customHeight="1">
      <c r="A33" s="25" t="s">
        <v>23</v>
      </c>
      <c r="B33" s="7" t="s">
        <v>20</v>
      </c>
      <c r="C33" s="8">
        <f>'[3]výdaje'!$H$180</f>
        <v>56583.90999999999</v>
      </c>
      <c r="D33" s="4">
        <f>'[1]výdaje'!$G$16</f>
        <v>0</v>
      </c>
      <c r="E33" s="5">
        <f t="shared" si="1"/>
        <v>56583.90999999999</v>
      </c>
    </row>
    <row r="34" spans="1:5" ht="15" customHeight="1">
      <c r="A34" s="25" t="s">
        <v>30</v>
      </c>
      <c r="B34" s="7" t="s">
        <v>24</v>
      </c>
      <c r="C34" s="8">
        <f>'[3]výdaje'!$I$180</f>
        <v>506572.057</v>
      </c>
      <c r="D34" s="4">
        <v>2632</v>
      </c>
      <c r="E34" s="5">
        <f t="shared" si="1"/>
        <v>509204.057</v>
      </c>
    </row>
    <row r="35" spans="1:5" ht="15" customHeight="1">
      <c r="A35" s="25" t="s">
        <v>31</v>
      </c>
      <c r="B35" s="7" t="s">
        <v>24</v>
      </c>
      <c r="C35" s="8">
        <f>'[2]výdaje'!$J$390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'[3]výdaje'!$K$180</f>
        <v>812944.5399999998</v>
      </c>
      <c r="D36" s="4">
        <f>'[1]výdaje'!$J$16</f>
        <v>0</v>
      </c>
      <c r="E36" s="5">
        <f t="shared" si="1"/>
        <v>812944.5399999998</v>
      </c>
    </row>
    <row r="37" spans="1:5" ht="15" customHeight="1">
      <c r="A37" s="25" t="s">
        <v>34</v>
      </c>
      <c r="B37" s="7" t="s">
        <v>25</v>
      </c>
      <c r="C37" s="8">
        <f>'[3]výdaje'!$L$180</f>
        <v>301584.98</v>
      </c>
      <c r="D37" s="4">
        <v>0</v>
      </c>
      <c r="E37" s="5">
        <f t="shared" si="1"/>
        <v>301584.98</v>
      </c>
    </row>
    <row r="38" spans="1:5" ht="15" customHeight="1">
      <c r="A38" s="25" t="s">
        <v>33</v>
      </c>
      <c r="B38" s="7" t="s">
        <v>20</v>
      </c>
      <c r="C38" s="8">
        <f>'[3]výdaje'!$M$180</f>
        <v>5445.58863</v>
      </c>
      <c r="D38" s="4">
        <f>'[1]výdaje'!$L$16</f>
        <v>0</v>
      </c>
      <c r="E38" s="5">
        <f t="shared" si="1"/>
        <v>5445.58863</v>
      </c>
    </row>
    <row r="39" spans="1:5" ht="15" customHeight="1">
      <c r="A39" s="25" t="s">
        <v>66</v>
      </c>
      <c r="B39" s="7" t="s">
        <v>25</v>
      </c>
      <c r="C39" s="8">
        <f>'[3]výdaje'!$N$180</f>
        <v>45550</v>
      </c>
      <c r="D39" s="4">
        <v>0</v>
      </c>
      <c r="E39" s="5">
        <f>C39+D39</f>
        <v>45550</v>
      </c>
    </row>
    <row r="40" spans="1:5" ht="15" customHeight="1">
      <c r="A40" s="25" t="s">
        <v>35</v>
      </c>
      <c r="B40" s="7" t="s">
        <v>25</v>
      </c>
      <c r="C40" s="8">
        <f>'[3]výdaje'!$O$135</f>
        <v>3</v>
      </c>
      <c r="D40" s="4">
        <v>0</v>
      </c>
      <c r="E40" s="5">
        <f t="shared" si="1"/>
        <v>3</v>
      </c>
    </row>
    <row r="41" spans="1:5" ht="15" customHeight="1">
      <c r="A41" s="25" t="s">
        <v>36</v>
      </c>
      <c r="B41" s="7" t="s">
        <v>25</v>
      </c>
      <c r="C41" s="8">
        <f>'[3]výdaje'!$P$180</f>
        <v>68585.66752</v>
      </c>
      <c r="D41" s="4">
        <f>'[1]výdaje'!$N$16</f>
        <v>0</v>
      </c>
      <c r="E41" s="5">
        <f t="shared" si="1"/>
        <v>68585.66752</v>
      </c>
    </row>
    <row r="42" spans="1:5" ht="15" customHeight="1">
      <c r="A42" s="25" t="s">
        <v>37</v>
      </c>
      <c r="B42" s="7" t="s">
        <v>25</v>
      </c>
      <c r="C42" s="8">
        <f>'[3]výdaje'!$Q$134</f>
        <v>3</v>
      </c>
      <c r="D42" s="4">
        <f>'[1]výdaje'!$O$16</f>
        <v>0</v>
      </c>
      <c r="E42" s="5">
        <f t="shared" si="1"/>
        <v>3</v>
      </c>
    </row>
    <row r="43" spans="1:5" ht="15" customHeight="1">
      <c r="A43" s="25" t="s">
        <v>38</v>
      </c>
      <c r="B43" s="7" t="s">
        <v>25</v>
      </c>
      <c r="C43" s="8">
        <f>'[3]výdaje'!$R$134</f>
        <v>3</v>
      </c>
      <c r="D43" s="4">
        <f>'[1]výdaje'!$P$16</f>
        <v>0</v>
      </c>
      <c r="E43" s="5">
        <f t="shared" si="1"/>
        <v>3</v>
      </c>
    </row>
    <row r="44" spans="1:5" ht="15" customHeight="1">
      <c r="A44" s="25" t="s">
        <v>39</v>
      </c>
      <c r="B44" s="7" t="s">
        <v>25</v>
      </c>
      <c r="C44" s="8">
        <f>'[3]výdaje'!$S$135</f>
        <v>12042.17</v>
      </c>
      <c r="D44" s="4">
        <f>'[1]výdaje'!$Q$16</f>
        <v>0</v>
      </c>
      <c r="E44" s="5">
        <f t="shared" si="1"/>
        <v>12042.17</v>
      </c>
    </row>
    <row r="45" spans="1:5" ht="15" customHeight="1" thickBot="1">
      <c r="A45" s="28" t="s">
        <v>40</v>
      </c>
      <c r="B45" s="17" t="s">
        <v>25</v>
      </c>
      <c r="C45" s="18">
        <f>'[3]výdaje'!$T$134</f>
        <v>41</v>
      </c>
      <c r="D45" s="29">
        <f>'[1]výdaje'!$R$16</f>
        <v>0</v>
      </c>
      <c r="E45" s="30">
        <f t="shared" si="1"/>
        <v>41</v>
      </c>
    </row>
    <row r="46" spans="1:5" ht="15" customHeight="1" thickBot="1">
      <c r="A46" s="31" t="s">
        <v>26</v>
      </c>
      <c r="B46" s="21"/>
      <c r="C46" s="22">
        <f>SUM(C27:C45)</f>
        <v>7193817.57014</v>
      </c>
      <c r="D46" s="22">
        <f>SUM(D27:D45)</f>
        <v>2632</v>
      </c>
      <c r="E46" s="23">
        <f>SUM(E27:E45)</f>
        <v>7196449.57014</v>
      </c>
    </row>
  </sheetData>
  <sheetProtection/>
  <mergeCells count="2">
    <mergeCell ref="A1:B1"/>
    <mergeCell ref="A25:B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1" max="1" width="3.421875" style="40" bestFit="1" customWidth="1"/>
    <col min="2" max="2" width="6.140625" style="0" bestFit="1" customWidth="1"/>
    <col min="3" max="5" width="4.421875" style="0" bestFit="1" customWidth="1"/>
    <col min="6" max="6" width="43.00390625" style="0" customWidth="1"/>
    <col min="7" max="7" width="7.140625" style="0" hidden="1" customWidth="1"/>
    <col min="8" max="8" width="7.8515625" style="0" hidden="1" customWidth="1"/>
    <col min="9" max="9" width="7.421875" style="0" hidden="1" customWidth="1"/>
    <col min="10" max="10" width="9.140625" style="0" hidden="1" customWidth="1"/>
    <col min="11" max="11" width="7.421875" style="0" hidden="1" customWidth="1"/>
    <col min="12" max="12" width="9.140625" style="0" customWidth="1"/>
    <col min="13" max="13" width="7.8515625" style="0" bestFit="1" customWidth="1"/>
    <col min="14" max="14" width="9.140625" style="0" customWidth="1"/>
  </cols>
  <sheetData>
    <row r="1" spans="6:10" ht="12.75" customHeight="1">
      <c r="F1" s="87" t="s">
        <v>109</v>
      </c>
      <c r="G1" s="88"/>
      <c r="H1" s="88"/>
      <c r="I1" s="88"/>
      <c r="J1" s="88"/>
    </row>
    <row r="2" spans="7:13" ht="12.75">
      <c r="G2" s="41"/>
      <c r="H2" s="41"/>
      <c r="I2" s="41"/>
      <c r="K2" s="41"/>
      <c r="M2" s="41"/>
    </row>
    <row r="3" spans="1:10" ht="18">
      <c r="A3" s="89" t="s">
        <v>108</v>
      </c>
      <c r="B3" s="89"/>
      <c r="C3" s="89"/>
      <c r="D3" s="89"/>
      <c r="E3" s="89"/>
      <c r="F3" s="89"/>
      <c r="G3" s="89"/>
      <c r="H3" s="89"/>
      <c r="I3" s="89"/>
      <c r="J3" s="89"/>
    </row>
    <row r="4" spans="1:8" ht="12.75">
      <c r="A4" s="42"/>
      <c r="B4" s="43"/>
      <c r="C4" s="43"/>
      <c r="D4" s="43"/>
      <c r="E4" s="43"/>
      <c r="F4" s="43"/>
      <c r="G4" s="43"/>
      <c r="H4" s="43"/>
    </row>
    <row r="5" spans="1:10" ht="15.75">
      <c r="A5" s="90" t="s">
        <v>67</v>
      </c>
      <c r="B5" s="90"/>
      <c r="C5" s="90"/>
      <c r="D5" s="90"/>
      <c r="E5" s="90"/>
      <c r="F5" s="90"/>
      <c r="G5" s="90"/>
      <c r="H5" s="90"/>
      <c r="I5" s="90"/>
      <c r="J5" s="90"/>
    </row>
    <row r="6" spans="1:8" ht="12.75">
      <c r="A6" s="42"/>
      <c r="B6" s="43"/>
      <c r="C6" s="43"/>
      <c r="D6" s="43"/>
      <c r="E6" s="43"/>
      <c r="F6" s="43"/>
      <c r="G6" s="43"/>
      <c r="H6" s="43"/>
    </row>
    <row r="7" spans="1:10" ht="15.75">
      <c r="A7" s="91" t="s">
        <v>68</v>
      </c>
      <c r="B7" s="91"/>
      <c r="C7" s="91"/>
      <c r="D7" s="91"/>
      <c r="E7" s="91"/>
      <c r="F7" s="91"/>
      <c r="G7" s="91"/>
      <c r="H7" s="91"/>
      <c r="I7" s="91"/>
      <c r="J7" s="91"/>
    </row>
    <row r="8" spans="1:8" ht="15.75">
      <c r="A8" s="44"/>
      <c r="B8" s="44"/>
      <c r="C8" s="44"/>
      <c r="D8" s="44"/>
      <c r="E8" s="44"/>
      <c r="F8" s="44"/>
      <c r="G8" s="44"/>
      <c r="H8" s="44"/>
    </row>
    <row r="9" spans="10:14" ht="13.5" thickBot="1">
      <c r="J9" s="45" t="s">
        <v>0</v>
      </c>
      <c r="L9" s="45" t="s">
        <v>0</v>
      </c>
      <c r="N9" s="45" t="s">
        <v>0</v>
      </c>
    </row>
    <row r="10" spans="1:14" s="53" customFormat="1" ht="23.25" thickBot="1">
      <c r="A10" s="46" t="s">
        <v>69</v>
      </c>
      <c r="B10" s="92" t="s">
        <v>70</v>
      </c>
      <c r="C10" s="93"/>
      <c r="D10" s="47" t="s">
        <v>71</v>
      </c>
      <c r="E10" s="48" t="s">
        <v>19</v>
      </c>
      <c r="F10" s="49" t="s">
        <v>72</v>
      </c>
      <c r="G10" s="50" t="s">
        <v>73</v>
      </c>
      <c r="H10" s="51" t="s">
        <v>74</v>
      </c>
      <c r="I10" s="50" t="s">
        <v>75</v>
      </c>
      <c r="J10" s="52" t="s">
        <v>76</v>
      </c>
      <c r="K10" s="50" t="s">
        <v>77</v>
      </c>
      <c r="L10" s="52" t="s">
        <v>74</v>
      </c>
      <c r="M10" s="50" t="s">
        <v>110</v>
      </c>
      <c r="N10" s="52" t="s">
        <v>76</v>
      </c>
    </row>
    <row r="11" spans="1:14" ht="13.5" thickBot="1">
      <c r="A11" s="54" t="s">
        <v>78</v>
      </c>
      <c r="B11" s="94" t="s">
        <v>79</v>
      </c>
      <c r="C11" s="95"/>
      <c r="D11" s="55" t="s">
        <v>79</v>
      </c>
      <c r="E11" s="56" t="s">
        <v>79</v>
      </c>
      <c r="F11" s="57" t="s">
        <v>80</v>
      </c>
      <c r="G11" s="58">
        <f>G12+G14+G16+G18+G20+G22+G24+G26</f>
        <v>240</v>
      </c>
      <c r="H11" s="59">
        <f>H12+H14+H16+H18+H20+H22+H24+H26</f>
        <v>10947.55</v>
      </c>
      <c r="I11" s="60">
        <f>I12+I14+I16+I18+I20+I22+I24+I26</f>
        <v>-33.433</v>
      </c>
      <c r="J11" s="61">
        <f>J12+J14+J16+J18+J20+J22+J24+J26</f>
        <v>10914.116999999998</v>
      </c>
      <c r="K11" s="60">
        <f>K12+K14+K16+K18+K20+K22+K24+K26+K28+K30</f>
        <v>710</v>
      </c>
      <c r="L11" s="61">
        <f>L12+L14+L16+L18+L20+L22+L24+L26+L28+L30</f>
        <v>11624.116999999998</v>
      </c>
      <c r="M11" s="60">
        <f>M12+M14+M16+M18+M20+M22+M24+M26+M28+M30</f>
        <v>2632</v>
      </c>
      <c r="N11" s="61">
        <f>N12+N14+N16+N18+N20+N22+N24+N26+N28+N30</f>
        <v>14256.116999999998</v>
      </c>
    </row>
    <row r="12" spans="1:14" ht="12.75">
      <c r="A12" s="62" t="s">
        <v>78</v>
      </c>
      <c r="B12" s="63" t="s">
        <v>81</v>
      </c>
      <c r="C12" s="63" t="s">
        <v>82</v>
      </c>
      <c r="D12" s="63" t="s">
        <v>79</v>
      </c>
      <c r="E12" s="64" t="s">
        <v>79</v>
      </c>
      <c r="F12" s="65" t="s">
        <v>83</v>
      </c>
      <c r="G12" s="66">
        <f aca="true" t="shared" si="0" ref="G12:N12">G13</f>
        <v>120</v>
      </c>
      <c r="H12" s="67">
        <f t="shared" si="0"/>
        <v>120</v>
      </c>
      <c r="I12" s="66">
        <f t="shared" si="0"/>
        <v>0</v>
      </c>
      <c r="J12" s="68">
        <f t="shared" si="0"/>
        <v>120</v>
      </c>
      <c r="K12" s="66">
        <f t="shared" si="0"/>
        <v>0</v>
      </c>
      <c r="L12" s="68">
        <f t="shared" si="0"/>
        <v>120</v>
      </c>
      <c r="M12" s="66">
        <f t="shared" si="0"/>
        <v>0</v>
      </c>
      <c r="N12" s="68">
        <f t="shared" si="0"/>
        <v>120</v>
      </c>
    </row>
    <row r="13" spans="1:14" ht="13.5" thickBot="1">
      <c r="A13" s="69"/>
      <c r="B13" s="70"/>
      <c r="C13" s="70"/>
      <c r="D13" s="71">
        <v>3123</v>
      </c>
      <c r="E13" s="72">
        <v>6121</v>
      </c>
      <c r="F13" s="73" t="s">
        <v>84</v>
      </c>
      <c r="G13" s="74">
        <v>120</v>
      </c>
      <c r="H13" s="75">
        <v>120</v>
      </c>
      <c r="I13" s="74">
        <v>0</v>
      </c>
      <c r="J13" s="76">
        <f>H13+I13</f>
        <v>120</v>
      </c>
      <c r="K13" s="74">
        <v>0</v>
      </c>
      <c r="L13" s="76">
        <f>J13+K13</f>
        <v>120</v>
      </c>
      <c r="M13" s="74">
        <v>0</v>
      </c>
      <c r="N13" s="76">
        <f>SUM(L13:M13)</f>
        <v>120</v>
      </c>
    </row>
    <row r="14" spans="1:14" ht="22.5">
      <c r="A14" s="62" t="s">
        <v>78</v>
      </c>
      <c r="B14" s="63" t="s">
        <v>81</v>
      </c>
      <c r="C14" s="63" t="s">
        <v>85</v>
      </c>
      <c r="D14" s="63" t="s">
        <v>79</v>
      </c>
      <c r="E14" s="64" t="s">
        <v>79</v>
      </c>
      <c r="F14" s="65" t="s">
        <v>86</v>
      </c>
      <c r="G14" s="66">
        <f aca="true" t="shared" si="1" ref="G14:N14">G15</f>
        <v>120</v>
      </c>
      <c r="H14" s="67">
        <f t="shared" si="1"/>
        <v>120</v>
      </c>
      <c r="I14" s="66">
        <f t="shared" si="1"/>
        <v>0</v>
      </c>
      <c r="J14" s="68">
        <f t="shared" si="1"/>
        <v>120</v>
      </c>
      <c r="K14" s="66">
        <f t="shared" si="1"/>
        <v>0</v>
      </c>
      <c r="L14" s="68">
        <f t="shared" si="1"/>
        <v>120</v>
      </c>
      <c r="M14" s="66">
        <f t="shared" si="1"/>
        <v>0</v>
      </c>
      <c r="N14" s="68">
        <f t="shared" si="1"/>
        <v>120</v>
      </c>
    </row>
    <row r="15" spans="1:14" ht="13.5" thickBot="1">
      <c r="A15" s="69"/>
      <c r="B15" s="70"/>
      <c r="C15" s="70"/>
      <c r="D15" s="71">
        <v>3123</v>
      </c>
      <c r="E15" s="72">
        <v>6121</v>
      </c>
      <c r="F15" s="73" t="s">
        <v>84</v>
      </c>
      <c r="G15" s="74">
        <v>120</v>
      </c>
      <c r="H15" s="75">
        <v>120</v>
      </c>
      <c r="I15" s="74">
        <v>0</v>
      </c>
      <c r="J15" s="76">
        <f>H15+I15</f>
        <v>120</v>
      </c>
      <c r="K15" s="74">
        <v>0</v>
      </c>
      <c r="L15" s="76">
        <f>J15+K15</f>
        <v>120</v>
      </c>
      <c r="M15" s="74">
        <v>0</v>
      </c>
      <c r="N15" s="76">
        <f>SUM(L15:M15)</f>
        <v>120</v>
      </c>
    </row>
    <row r="16" spans="1:14" ht="22.5">
      <c r="A16" s="62" t="s">
        <v>78</v>
      </c>
      <c r="B16" s="63">
        <v>149045</v>
      </c>
      <c r="C16" s="63">
        <v>1443</v>
      </c>
      <c r="D16" s="63" t="s">
        <v>79</v>
      </c>
      <c r="E16" s="64" t="s">
        <v>79</v>
      </c>
      <c r="F16" s="65" t="s">
        <v>87</v>
      </c>
      <c r="G16" s="66">
        <f aca="true" t="shared" si="2" ref="G16:N16">G17</f>
        <v>0</v>
      </c>
      <c r="H16" s="67">
        <f t="shared" si="2"/>
        <v>270</v>
      </c>
      <c r="I16" s="66">
        <f t="shared" si="2"/>
        <v>-33.433</v>
      </c>
      <c r="J16" s="68">
        <f t="shared" si="2"/>
        <v>236.567</v>
      </c>
      <c r="K16" s="66">
        <f t="shared" si="2"/>
        <v>0</v>
      </c>
      <c r="L16" s="68">
        <f t="shared" si="2"/>
        <v>236.567</v>
      </c>
      <c r="M16" s="66">
        <f t="shared" si="2"/>
        <v>0</v>
      </c>
      <c r="N16" s="68">
        <f t="shared" si="2"/>
        <v>236.567</v>
      </c>
    </row>
    <row r="17" spans="1:14" ht="13.5" thickBot="1">
      <c r="A17" s="69"/>
      <c r="B17" s="70"/>
      <c r="C17" s="70"/>
      <c r="D17" s="71">
        <v>3122</v>
      </c>
      <c r="E17" s="72">
        <v>6121</v>
      </c>
      <c r="F17" s="73" t="s">
        <v>84</v>
      </c>
      <c r="G17" s="74">
        <v>0</v>
      </c>
      <c r="H17" s="75">
        <v>270</v>
      </c>
      <c r="I17" s="77">
        <v>-33.433</v>
      </c>
      <c r="J17" s="76">
        <f>SUM(G17:I17)</f>
        <v>236.567</v>
      </c>
      <c r="K17" s="74">
        <v>0</v>
      </c>
      <c r="L17" s="76">
        <f>J17+K17</f>
        <v>236.567</v>
      </c>
      <c r="M17" s="74">
        <v>0</v>
      </c>
      <c r="N17" s="76">
        <f>SUM(L17:M17)</f>
        <v>236.567</v>
      </c>
    </row>
    <row r="18" spans="1:14" ht="22.5">
      <c r="A18" s="62" t="s">
        <v>78</v>
      </c>
      <c r="B18" s="63" t="s">
        <v>88</v>
      </c>
      <c r="C18" s="63" t="s">
        <v>89</v>
      </c>
      <c r="D18" s="63" t="s">
        <v>79</v>
      </c>
      <c r="E18" s="64" t="s">
        <v>79</v>
      </c>
      <c r="F18" s="65" t="s">
        <v>90</v>
      </c>
      <c r="G18" s="66">
        <f aca="true" t="shared" si="3" ref="G18:N18">G19</f>
        <v>0</v>
      </c>
      <c r="H18" s="67">
        <f t="shared" si="3"/>
        <v>5410.8</v>
      </c>
      <c r="I18" s="66">
        <f t="shared" si="3"/>
        <v>0</v>
      </c>
      <c r="J18" s="68">
        <f t="shared" si="3"/>
        <v>5410.8</v>
      </c>
      <c r="K18" s="66">
        <f t="shared" si="3"/>
        <v>0</v>
      </c>
      <c r="L18" s="68">
        <f t="shared" si="3"/>
        <v>5410.8</v>
      </c>
      <c r="M18" s="66">
        <f t="shared" si="3"/>
        <v>1892.2</v>
      </c>
      <c r="N18" s="68">
        <f t="shared" si="3"/>
        <v>7303</v>
      </c>
    </row>
    <row r="19" spans="1:14" ht="13.5" thickBot="1">
      <c r="A19" s="69"/>
      <c r="B19" s="70"/>
      <c r="C19" s="70"/>
      <c r="D19" s="71">
        <v>4356</v>
      </c>
      <c r="E19" s="72">
        <v>6121</v>
      </c>
      <c r="F19" s="73" t="s">
        <v>84</v>
      </c>
      <c r="G19" s="74">
        <v>0</v>
      </c>
      <c r="H19" s="75">
        <v>5410.8</v>
      </c>
      <c r="I19" s="74">
        <v>0</v>
      </c>
      <c r="J19" s="76">
        <f>SUM(G19:I19)</f>
        <v>5410.8</v>
      </c>
      <c r="K19" s="74">
        <v>0</v>
      </c>
      <c r="L19" s="76">
        <f>SUM(I19:K19)</f>
        <v>5410.8</v>
      </c>
      <c r="M19" s="74">
        <v>1892.2</v>
      </c>
      <c r="N19" s="76">
        <f>SUM(L19:M19)</f>
        <v>7303</v>
      </c>
    </row>
    <row r="20" spans="1:14" ht="22.5">
      <c r="A20" s="62" t="s">
        <v>78</v>
      </c>
      <c r="B20" s="63" t="s">
        <v>91</v>
      </c>
      <c r="C20" s="63" t="s">
        <v>89</v>
      </c>
      <c r="D20" s="63" t="s">
        <v>79</v>
      </c>
      <c r="E20" s="64" t="s">
        <v>79</v>
      </c>
      <c r="F20" s="65" t="s">
        <v>92</v>
      </c>
      <c r="G20" s="66">
        <f aca="true" t="shared" si="4" ref="G20:N20">G21</f>
        <v>0</v>
      </c>
      <c r="H20" s="67">
        <f t="shared" si="4"/>
        <v>605.2</v>
      </c>
      <c r="I20" s="66">
        <f t="shared" si="4"/>
        <v>0</v>
      </c>
      <c r="J20" s="68">
        <f t="shared" si="4"/>
        <v>605.2</v>
      </c>
      <c r="K20" s="66">
        <f t="shared" si="4"/>
        <v>0</v>
      </c>
      <c r="L20" s="68">
        <f t="shared" si="4"/>
        <v>605.2</v>
      </c>
      <c r="M20" s="66">
        <f t="shared" si="4"/>
        <v>202.3</v>
      </c>
      <c r="N20" s="68">
        <f t="shared" si="4"/>
        <v>807.5</v>
      </c>
    </row>
    <row r="21" spans="1:14" ht="13.5" thickBot="1">
      <c r="A21" s="69"/>
      <c r="B21" s="70"/>
      <c r="C21" s="70"/>
      <c r="D21" s="71">
        <v>4356</v>
      </c>
      <c r="E21" s="72">
        <v>6121</v>
      </c>
      <c r="F21" s="73" t="s">
        <v>84</v>
      </c>
      <c r="G21" s="74">
        <v>0</v>
      </c>
      <c r="H21" s="75">
        <v>605.2</v>
      </c>
      <c r="I21" s="74">
        <v>0</v>
      </c>
      <c r="J21" s="76">
        <f>SUM(G21:I21)</f>
        <v>605.2</v>
      </c>
      <c r="K21" s="74">
        <v>0</v>
      </c>
      <c r="L21" s="76">
        <f>SUM(I21:K21)</f>
        <v>605.2</v>
      </c>
      <c r="M21" s="74">
        <v>202.3</v>
      </c>
      <c r="N21" s="76">
        <f>SUM(L21:M21)</f>
        <v>807.5</v>
      </c>
    </row>
    <row r="22" spans="1:14" ht="12.75">
      <c r="A22" s="62" t="s">
        <v>78</v>
      </c>
      <c r="B22" s="63" t="s">
        <v>93</v>
      </c>
      <c r="C22" s="63" t="s">
        <v>94</v>
      </c>
      <c r="D22" s="63" t="s">
        <v>79</v>
      </c>
      <c r="E22" s="64" t="s">
        <v>79</v>
      </c>
      <c r="F22" s="65" t="s">
        <v>95</v>
      </c>
      <c r="G22" s="66">
        <f aca="true" t="shared" si="5" ref="G22:N22">G23</f>
        <v>0</v>
      </c>
      <c r="H22" s="67">
        <f t="shared" si="5"/>
        <v>1149.6</v>
      </c>
      <c r="I22" s="66">
        <f t="shared" si="5"/>
        <v>0</v>
      </c>
      <c r="J22" s="68">
        <f t="shared" si="5"/>
        <v>1149.6</v>
      </c>
      <c r="K22" s="66">
        <f t="shared" si="5"/>
        <v>0</v>
      </c>
      <c r="L22" s="68">
        <f t="shared" si="5"/>
        <v>1149.6</v>
      </c>
      <c r="M22" s="66">
        <f t="shared" si="5"/>
        <v>537.5</v>
      </c>
      <c r="N22" s="68">
        <f t="shared" si="5"/>
        <v>1687.1</v>
      </c>
    </row>
    <row r="23" spans="1:14" ht="13.5" thickBot="1">
      <c r="A23" s="69"/>
      <c r="B23" s="70"/>
      <c r="C23" s="70"/>
      <c r="D23" s="71">
        <v>4357</v>
      </c>
      <c r="E23" s="72">
        <v>6121</v>
      </c>
      <c r="F23" s="73" t="s">
        <v>84</v>
      </c>
      <c r="G23" s="74">
        <v>0</v>
      </c>
      <c r="H23" s="75">
        <v>1149.6</v>
      </c>
      <c r="I23" s="74">
        <v>0</v>
      </c>
      <c r="J23" s="76">
        <f>SUM(G23:I23)</f>
        <v>1149.6</v>
      </c>
      <c r="K23" s="74">
        <v>0</v>
      </c>
      <c r="L23" s="76">
        <f>SUM(I23:K23)</f>
        <v>1149.6</v>
      </c>
      <c r="M23" s="74">
        <v>537.5</v>
      </c>
      <c r="N23" s="76">
        <f>SUM(L23:M23)</f>
        <v>1687.1</v>
      </c>
    </row>
    <row r="24" spans="1:14" ht="22.5">
      <c r="A24" s="62" t="s">
        <v>78</v>
      </c>
      <c r="B24" s="63" t="s">
        <v>96</v>
      </c>
      <c r="C24" s="63" t="s">
        <v>97</v>
      </c>
      <c r="D24" s="63" t="s">
        <v>79</v>
      </c>
      <c r="E24" s="64" t="s">
        <v>79</v>
      </c>
      <c r="F24" s="65" t="s">
        <v>98</v>
      </c>
      <c r="G24" s="66">
        <f aca="true" t="shared" si="6" ref="G24:N24">G25</f>
        <v>0</v>
      </c>
      <c r="H24" s="67">
        <f t="shared" si="6"/>
        <v>1100</v>
      </c>
      <c r="I24" s="66">
        <f t="shared" si="6"/>
        <v>0</v>
      </c>
      <c r="J24" s="68">
        <f t="shared" si="6"/>
        <v>1100</v>
      </c>
      <c r="K24" s="66">
        <f t="shared" si="6"/>
        <v>0</v>
      </c>
      <c r="L24" s="68">
        <f t="shared" si="6"/>
        <v>1100</v>
      </c>
      <c r="M24" s="66">
        <f t="shared" si="6"/>
        <v>0</v>
      </c>
      <c r="N24" s="68">
        <f t="shared" si="6"/>
        <v>1100</v>
      </c>
    </row>
    <row r="25" spans="1:14" ht="13.5" thickBot="1">
      <c r="A25" s="69"/>
      <c r="B25" s="70"/>
      <c r="C25" s="70"/>
      <c r="D25" s="71">
        <v>4357</v>
      </c>
      <c r="E25" s="72">
        <v>6121</v>
      </c>
      <c r="F25" s="73" t="s">
        <v>84</v>
      </c>
      <c r="G25" s="74">
        <v>0</v>
      </c>
      <c r="H25" s="75">
        <v>1100</v>
      </c>
      <c r="I25" s="74">
        <v>0</v>
      </c>
      <c r="J25" s="76">
        <f>SUM(G25:I25)</f>
        <v>1100</v>
      </c>
      <c r="K25" s="74">
        <v>0</v>
      </c>
      <c r="L25" s="76">
        <f>SUM(I25:K25)</f>
        <v>1100</v>
      </c>
      <c r="M25" s="74">
        <v>0</v>
      </c>
      <c r="N25" s="76">
        <f>SUM(L25:M25)</f>
        <v>1100</v>
      </c>
    </row>
    <row r="26" spans="1:14" ht="22.5">
      <c r="A26" s="62" t="s">
        <v>78</v>
      </c>
      <c r="B26" s="63" t="s">
        <v>99</v>
      </c>
      <c r="C26" s="63" t="s">
        <v>100</v>
      </c>
      <c r="D26" s="63" t="s">
        <v>79</v>
      </c>
      <c r="E26" s="64" t="s">
        <v>79</v>
      </c>
      <c r="F26" s="65" t="s">
        <v>101</v>
      </c>
      <c r="G26" s="66">
        <f aca="true" t="shared" si="7" ref="G26:N26">G27</f>
        <v>0</v>
      </c>
      <c r="H26" s="67">
        <f t="shared" si="7"/>
        <v>2171.95</v>
      </c>
      <c r="I26" s="66">
        <f t="shared" si="7"/>
        <v>0</v>
      </c>
      <c r="J26" s="68">
        <f t="shared" si="7"/>
        <v>2171.95</v>
      </c>
      <c r="K26" s="66">
        <f t="shared" si="7"/>
        <v>0</v>
      </c>
      <c r="L26" s="68">
        <f t="shared" si="7"/>
        <v>2171.95</v>
      </c>
      <c r="M26" s="66">
        <f t="shared" si="7"/>
        <v>0</v>
      </c>
      <c r="N26" s="68">
        <f t="shared" si="7"/>
        <v>2171.95</v>
      </c>
    </row>
    <row r="27" spans="1:14" ht="13.5" thickBot="1">
      <c r="A27" s="78"/>
      <c r="B27" s="79"/>
      <c r="C27" s="79"/>
      <c r="D27" s="80">
        <v>3114</v>
      </c>
      <c r="E27" s="81">
        <v>6121</v>
      </c>
      <c r="F27" s="82" t="s">
        <v>84</v>
      </c>
      <c r="G27" s="83">
        <v>0</v>
      </c>
      <c r="H27" s="84">
        <v>2171.95</v>
      </c>
      <c r="I27" s="83">
        <v>0</v>
      </c>
      <c r="J27" s="85">
        <f>SUM(G27:I27)</f>
        <v>2171.95</v>
      </c>
      <c r="K27" s="83">
        <v>0</v>
      </c>
      <c r="L27" s="85">
        <f>SUM(I27:K27)</f>
        <v>2171.95</v>
      </c>
      <c r="M27" s="83">
        <v>0</v>
      </c>
      <c r="N27" s="85">
        <f>SUM(L27:M27)</f>
        <v>2171.95</v>
      </c>
    </row>
    <row r="28" spans="1:14" ht="12.75">
      <c r="A28" s="62" t="s">
        <v>78</v>
      </c>
      <c r="B28" s="63" t="s">
        <v>102</v>
      </c>
      <c r="C28" s="63" t="s">
        <v>103</v>
      </c>
      <c r="D28" s="63" t="s">
        <v>79</v>
      </c>
      <c r="E28" s="64" t="s">
        <v>79</v>
      </c>
      <c r="F28" s="65" t="s">
        <v>104</v>
      </c>
      <c r="G28" s="66">
        <f aca="true" t="shared" si="8" ref="G28:N28">G29</f>
        <v>0</v>
      </c>
      <c r="H28" s="67">
        <f t="shared" si="8"/>
        <v>0</v>
      </c>
      <c r="I28" s="66">
        <f t="shared" si="8"/>
        <v>0</v>
      </c>
      <c r="J28" s="68">
        <f t="shared" si="8"/>
        <v>0</v>
      </c>
      <c r="K28" s="66">
        <f t="shared" si="8"/>
        <v>510</v>
      </c>
      <c r="L28" s="68">
        <f t="shared" si="8"/>
        <v>510</v>
      </c>
      <c r="M28" s="66">
        <f t="shared" si="8"/>
        <v>0</v>
      </c>
      <c r="N28" s="68">
        <f t="shared" si="8"/>
        <v>510</v>
      </c>
    </row>
    <row r="29" spans="1:14" ht="13.5" thickBot="1">
      <c r="A29" s="69"/>
      <c r="B29" s="70"/>
      <c r="C29" s="70"/>
      <c r="D29" s="71">
        <v>4357</v>
      </c>
      <c r="E29" s="72">
        <v>6121</v>
      </c>
      <c r="F29" s="73" t="s">
        <v>84</v>
      </c>
      <c r="G29" s="74">
        <v>0</v>
      </c>
      <c r="H29" s="75">
        <v>0</v>
      </c>
      <c r="I29" s="74">
        <v>0</v>
      </c>
      <c r="J29" s="76">
        <v>0</v>
      </c>
      <c r="K29" s="74">
        <v>510</v>
      </c>
      <c r="L29" s="76">
        <f>SUM(I29:K29)</f>
        <v>510</v>
      </c>
      <c r="M29" s="74">
        <v>0</v>
      </c>
      <c r="N29" s="76">
        <f>SUM(L29:M29)</f>
        <v>510</v>
      </c>
    </row>
    <row r="30" spans="1:14" ht="12.75">
      <c r="A30" s="62" t="s">
        <v>78</v>
      </c>
      <c r="B30" s="63" t="s">
        <v>105</v>
      </c>
      <c r="C30" s="63" t="s">
        <v>106</v>
      </c>
      <c r="D30" s="63" t="s">
        <v>79</v>
      </c>
      <c r="E30" s="64" t="s">
        <v>79</v>
      </c>
      <c r="F30" s="65" t="s">
        <v>107</v>
      </c>
      <c r="G30" s="66">
        <f aca="true" t="shared" si="9" ref="G30:N30">G31</f>
        <v>0</v>
      </c>
      <c r="H30" s="67">
        <f t="shared" si="9"/>
        <v>0</v>
      </c>
      <c r="I30" s="66">
        <f t="shared" si="9"/>
        <v>0</v>
      </c>
      <c r="J30" s="68">
        <f t="shared" si="9"/>
        <v>0</v>
      </c>
      <c r="K30" s="66">
        <f t="shared" si="9"/>
        <v>200</v>
      </c>
      <c r="L30" s="68">
        <f t="shared" si="9"/>
        <v>200</v>
      </c>
      <c r="M30" s="66">
        <f t="shared" si="9"/>
        <v>0</v>
      </c>
      <c r="N30" s="68">
        <f t="shared" si="9"/>
        <v>200</v>
      </c>
    </row>
    <row r="31" spans="1:14" ht="13.5" thickBot="1">
      <c r="A31" s="78"/>
      <c r="B31" s="79"/>
      <c r="C31" s="79"/>
      <c r="D31" s="80">
        <v>3122</v>
      </c>
      <c r="E31" s="81">
        <v>6121</v>
      </c>
      <c r="F31" s="82" t="s">
        <v>84</v>
      </c>
      <c r="G31" s="83">
        <v>0</v>
      </c>
      <c r="H31" s="84">
        <v>0</v>
      </c>
      <c r="I31" s="83">
        <v>0</v>
      </c>
      <c r="J31" s="85">
        <v>0</v>
      </c>
      <c r="K31" s="83">
        <v>200</v>
      </c>
      <c r="L31" s="85">
        <f>SUM(I31:K31)</f>
        <v>200</v>
      </c>
      <c r="M31" s="83">
        <v>0</v>
      </c>
      <c r="N31" s="85">
        <f>SUM(L31:M31)</f>
        <v>200</v>
      </c>
    </row>
  </sheetData>
  <sheetProtection/>
  <mergeCells count="6">
    <mergeCell ref="F1:J1"/>
    <mergeCell ref="A3:J3"/>
    <mergeCell ref="A5:J5"/>
    <mergeCell ref="A7:J7"/>
    <mergeCell ref="B10:C10"/>
    <mergeCell ref="B11: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Srpova Irena</cp:lastModifiedBy>
  <cp:lastPrinted>2013-06-14T06:03:30Z</cp:lastPrinted>
  <dcterms:created xsi:type="dcterms:W3CDTF">2007-12-18T12:40:54Z</dcterms:created>
  <dcterms:modified xsi:type="dcterms:W3CDTF">2013-06-19T11:51:55Z</dcterms:modified>
  <cp:category/>
  <cp:version/>
  <cp:contentType/>
  <cp:contentStatus/>
</cp:coreProperties>
</file>