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60" windowHeight="14655" activeTab="1"/>
  </bookViews>
  <sheets>
    <sheet name="Bilance PaV" sheetId="1" r:id="rId1"/>
    <sheet name="ZR-RO č. 219-13" sheetId="2" r:id="rId2"/>
    <sheet name="Rozbor plnění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<sst xmlns="http://schemas.openxmlformats.org/spreadsheetml/2006/main" count="198" uniqueCount="122">
  <si>
    <t>v tis. Kč</t>
  </si>
  <si>
    <t>ukazatel</t>
  </si>
  <si>
    <t xml:space="preserve">pol. </t>
  </si>
  <si>
    <t>1. daňové příjmy</t>
  </si>
  <si>
    <t>1xxx</t>
  </si>
  <si>
    <t>2. nedaňové příjmy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</si>
  <si>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</si>
  <si>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</si>
  <si>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</si>
  <si>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</si>
  <si>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</si>
  <si>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</si>
  <si>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</si>
  <si>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</si>
  <si>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</si>
  <si>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</si>
  <si>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</si>
  <si>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</si>
  <si>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</si>
  <si>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</si>
  <si>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</si>
  <si>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</si>
  <si>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</si>
  <si>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</si>
  <si>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</si>
  <si>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</si>
  <si>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</si>
  <si>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</si>
  <si>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</si>
  <si>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</si>
  <si>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</si>
  <si>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</si>
  <si>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</si>
  <si>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</si>
  <si>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</si>
  <si>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</si>
  <si>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</si>
  <si>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</si>
  <si>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</si>
  <si>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</si>
  <si>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</si>
  <si>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914 01 - Působnosti - odbor kancelář hejtmana</t>
  </si>
  <si>
    <t>tis. Kč</t>
  </si>
  <si>
    <t>91401 - Působnosti</t>
  </si>
  <si>
    <t>uk.</t>
  </si>
  <si>
    <t>č.a.</t>
  </si>
  <si>
    <t>§</t>
  </si>
  <si>
    <t>P Ů S O B N O S T I</t>
  </si>
  <si>
    <t>SR 2013</t>
  </si>
  <si>
    <t>změny</t>
  </si>
  <si>
    <t>UR 2013</t>
  </si>
  <si>
    <t>DU</t>
  </si>
  <si>
    <t>x</t>
  </si>
  <si>
    <t>Prevence a opatření pro krizové stavy</t>
  </si>
  <si>
    <t>RU</t>
  </si>
  <si>
    <t>018200</t>
  </si>
  <si>
    <t>0000</t>
  </si>
  <si>
    <t>Činnost a vybavení krizového štábu</t>
  </si>
  <si>
    <t>018201</t>
  </si>
  <si>
    <t>Provozní náklady chráněného pracoviště Č. Lípa</t>
  </si>
  <si>
    <t>018300</t>
  </si>
  <si>
    <t>Opatření pro kriz. stavy, školení obcí, jednání BRK</t>
  </si>
  <si>
    <t>018500</t>
  </si>
  <si>
    <t>Sdružení hasičů Č a M - neinvestiční dotace</t>
  </si>
  <si>
    <t>018501</t>
  </si>
  <si>
    <t>Obl. spolek Českého červeného kříže Liberec</t>
  </si>
  <si>
    <t>018502</t>
  </si>
  <si>
    <t>Vodní potápěčská záchranná služba Liberec</t>
  </si>
  <si>
    <t>018503</t>
  </si>
  <si>
    <t>Sdružení hasičů ČMS – okres Jablonec nad Nisou</t>
  </si>
  <si>
    <t>018505</t>
  </si>
  <si>
    <t>Opatření Bezpečnostní rady LK</t>
  </si>
  <si>
    <t>018700</t>
  </si>
  <si>
    <t>Prevence kriminality v LK</t>
  </si>
  <si>
    <t>018900</t>
  </si>
  <si>
    <t>Sběr dat a zprac. podkladů pro dílčí krizové plány</t>
  </si>
  <si>
    <t>018901</t>
  </si>
  <si>
    <t>Datové spojení IZS - provoz</t>
  </si>
  <si>
    <t>Změna rozpočtu - rozpočtové opatření č. 219/13 
navýšení příjmů kraje a výdajů v kapitole 91401</t>
  </si>
  <si>
    <t>018508</t>
  </si>
  <si>
    <t>SU</t>
  </si>
  <si>
    <t>018600</t>
  </si>
  <si>
    <t>Účelová neinvestiční dotace z rozp. HZS ČR</t>
  </si>
  <si>
    <t>ORJ</t>
  </si>
  <si>
    <t>ORG</t>
  </si>
  <si>
    <t>ODPA</t>
  </si>
  <si>
    <t>POL</t>
  </si>
  <si>
    <t>Změna rozpočtu - rozpočtové opatření č. 219/13 
navýšení příjmů kraje a výdajů v kapitole 91401
Rozbor plnění příjmů</t>
  </si>
  <si>
    <t>0000000000000</t>
  </si>
  <si>
    <t>006402</t>
  </si>
  <si>
    <t>Náhrady</t>
  </si>
  <si>
    <t>Ostatní přijaté vratky</t>
  </si>
  <si>
    <t>Kč</t>
  </si>
  <si>
    <t>0003101011910</t>
  </si>
  <si>
    <t>3. kapitálové příjmy</t>
  </si>
  <si>
    <t xml:space="preserve">   resort. úč. neinv. dotace</t>
  </si>
  <si>
    <t>3. Zapojení výsl. hosp. 2012</t>
  </si>
  <si>
    <t>2. Zapojení  zvl. účtů z r. 2012</t>
  </si>
  <si>
    <t>5. uhrazené splátky dlouhod. půjček</t>
  </si>
  <si>
    <t>Kap. 910 - zastupitelstvo</t>
  </si>
  <si>
    <t>Kap. 911 - krajský úřad</t>
  </si>
  <si>
    <t>Kap. 913 - příspěvkové organizace</t>
  </si>
  <si>
    <t>Kap. 914 - působnosti</t>
  </si>
  <si>
    <t>Kap. 915 - energie</t>
  </si>
  <si>
    <t>Kap. 919 - VPS</t>
  </si>
  <si>
    <t>Kap. 920 - kapitálové výdaje</t>
  </si>
  <si>
    <t>Kap. 921 - úč. invest. dotace - školství</t>
  </si>
  <si>
    <t>Kap. 916 - úč. neinv. dotace - školství</t>
  </si>
  <si>
    <t>Kap. 923 - spolufinancování EU</t>
  </si>
  <si>
    <t>Kap. 924 - úvěry</t>
  </si>
  <si>
    <t>Kap. 925 - sociální fond</t>
  </si>
  <si>
    <t>Kap. 926 - dotační fond</t>
  </si>
  <si>
    <t>Kap. 931 - krizový fond</t>
  </si>
  <si>
    <t>Kap. 932 - fond ochrany vod</t>
  </si>
  <si>
    <t>Kap. 933 - fond požární ochrany</t>
  </si>
  <si>
    <t xml:space="preserve">Kap. 934 - lesnický fond </t>
  </si>
  <si>
    <t>Kap. 935 - grantový fond</t>
  </si>
  <si>
    <t>Kap. 936 - fond kulturního dědictví</t>
  </si>
  <si>
    <t>ZR-RO 
č. 219/13</t>
  </si>
  <si>
    <t>A/ Vlastní příjmy</t>
  </si>
  <si>
    <t>Náhrady podle zákona č. 239/2000 Sb. (§ 29)</t>
  </si>
  <si>
    <t xml:space="preserve">nákup ostatních služeb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</si>
</sst>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9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0000CC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9" fillId="0" borderId="0" xfId="50" applyFont="1">
      <alignment/>
      <protection/>
    </xf>
    <xf numFmtId="0" fontId="9" fillId="0" borderId="0" xfId="50" applyFont="1" applyAlignment="1">
      <alignment horizontal="center"/>
      <protection/>
    </xf>
    <xf numFmtId="0" fontId="9" fillId="0" borderId="0" xfId="48" applyFo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 textRotation="90"/>
    </xf>
    <xf numFmtId="0" fontId="9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9" fillId="0" borderId="0" xfId="53" applyFont="1" applyBorder="1">
      <alignment/>
      <protection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0" applyFont="1">
      <alignment/>
      <protection/>
    </xf>
    <xf numFmtId="0" fontId="4" fillId="0" borderId="0" xfId="50" applyFont="1" applyAlignment="1">
      <alignment horizontal="center"/>
      <protection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50" applyFont="1" applyAlignment="1">
      <alignment horizontal="center" vertical="center" wrapText="1"/>
      <protection/>
    </xf>
    <xf numFmtId="0" fontId="10" fillId="0" borderId="0" xfId="47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4" fontId="4" fillId="0" borderId="3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12" fillId="0" borderId="19" xfId="53" applyFont="1" applyFill="1" applyBorder="1" applyAlignment="1">
      <alignment horizontal="center"/>
      <protection/>
    </xf>
    <xf numFmtId="49" fontId="12" fillId="0" borderId="20" xfId="53" applyNumberFormat="1" applyFont="1" applyBorder="1" applyAlignment="1">
      <alignment horizontal="center"/>
      <protection/>
    </xf>
    <xf numFmtId="0" fontId="12" fillId="0" borderId="20" xfId="53" applyFont="1" applyBorder="1" applyAlignment="1">
      <alignment horizontal="center"/>
      <protection/>
    </xf>
    <xf numFmtId="0" fontId="12" fillId="0" borderId="20" xfId="53" applyFont="1" applyBorder="1">
      <alignment/>
      <protection/>
    </xf>
    <xf numFmtId="4" fontId="12" fillId="0" borderId="20" xfId="53" applyNumberFormat="1" applyFont="1" applyFill="1" applyBorder="1">
      <alignment/>
      <protection/>
    </xf>
    <xf numFmtId="4" fontId="50" fillId="0" borderId="20" xfId="0" applyNumberFormat="1" applyFont="1" applyBorder="1" applyAlignment="1">
      <alignment/>
    </xf>
    <xf numFmtId="4" fontId="50" fillId="0" borderId="21" xfId="51" applyNumberFormat="1" applyFont="1" applyFill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49" fontId="5" fillId="0" borderId="14" xfId="53" applyNumberFormat="1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4" xfId="53" applyFont="1" applyBorder="1">
      <alignment/>
      <protection/>
    </xf>
    <xf numFmtId="4" fontId="5" fillId="0" borderId="14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51" applyNumberFormat="1" applyFont="1" applyFill="1" applyBorder="1">
      <alignment/>
      <protection/>
    </xf>
    <xf numFmtId="0" fontId="5" fillId="0" borderId="10" xfId="53" applyFont="1" applyBorder="1" applyAlignment="1">
      <alignment horizontal="center"/>
      <protection/>
    </xf>
    <xf numFmtId="49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5" fillId="0" borderId="11" xfId="53" applyFont="1" applyBorder="1">
      <alignment/>
      <protection/>
    </xf>
    <xf numFmtId="4" fontId="5" fillId="0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51" applyNumberFormat="1" applyFont="1" applyFill="1" applyBorder="1">
      <alignment/>
      <protection/>
    </xf>
    <xf numFmtId="0" fontId="5" fillId="0" borderId="11" xfId="52" applyFont="1" applyFill="1" applyBorder="1">
      <alignment/>
      <protection/>
    </xf>
    <xf numFmtId="4" fontId="5" fillId="0" borderId="11" xfId="52" applyNumberFormat="1" applyFont="1" applyFill="1" applyBorder="1">
      <alignment/>
      <protection/>
    </xf>
    <xf numFmtId="4" fontId="5" fillId="0" borderId="11" xfId="49" applyNumberFormat="1" applyFont="1" applyBorder="1">
      <alignment/>
      <protection/>
    </xf>
    <xf numFmtId="0" fontId="51" fillId="0" borderId="14" xfId="53" applyFont="1" applyBorder="1" applyAlignment="1">
      <alignment horizontal="center"/>
      <protection/>
    </xf>
    <xf numFmtId="49" fontId="51" fillId="0" borderId="14" xfId="53" applyNumberFormat="1" applyFont="1" applyBorder="1" applyAlignment="1">
      <alignment horizontal="center"/>
      <protection/>
    </xf>
    <xf numFmtId="0" fontId="51" fillId="0" borderId="14" xfId="52" applyFont="1" applyFill="1" applyBorder="1">
      <alignment/>
      <protection/>
    </xf>
    <xf numFmtId="4" fontId="51" fillId="0" borderId="14" xfId="52" applyNumberFormat="1" applyFont="1" applyFill="1" applyBorder="1">
      <alignment/>
      <protection/>
    </xf>
    <xf numFmtId="4" fontId="51" fillId="0" borderId="14" xfId="49" applyNumberFormat="1" applyFont="1" applyBorder="1">
      <alignment/>
      <protection/>
    </xf>
    <xf numFmtId="4" fontId="51" fillId="0" borderId="15" xfId="51" applyNumberFormat="1" applyFont="1" applyFill="1" applyBorder="1">
      <alignment/>
      <protection/>
    </xf>
    <xf numFmtId="49" fontId="52" fillId="0" borderId="14" xfId="53" applyNumberFormat="1" applyFont="1" applyBorder="1" applyAlignment="1">
      <alignment horizontal="center"/>
      <protection/>
    </xf>
    <xf numFmtId="0" fontId="52" fillId="0" borderId="14" xfId="53" applyFont="1" applyBorder="1" applyAlignment="1">
      <alignment horizontal="center"/>
      <protection/>
    </xf>
    <xf numFmtId="0" fontId="52" fillId="0" borderId="14" xfId="52" applyFont="1" applyFill="1" applyBorder="1">
      <alignment/>
      <protection/>
    </xf>
    <xf numFmtId="4" fontId="52" fillId="0" borderId="14" xfId="52" applyNumberFormat="1" applyFont="1" applyFill="1" applyBorder="1">
      <alignment/>
      <protection/>
    </xf>
    <xf numFmtId="4" fontId="52" fillId="0" borderId="14" xfId="49" applyNumberFormat="1" applyFont="1" applyBorder="1">
      <alignment/>
      <protection/>
    </xf>
    <xf numFmtId="4" fontId="52" fillId="0" borderId="15" xfId="51" applyNumberFormat="1" applyFont="1" applyFill="1" applyBorder="1">
      <alignment/>
      <protection/>
    </xf>
    <xf numFmtId="0" fontId="5" fillId="0" borderId="14" xfId="51" applyFont="1" applyBorder="1" applyAlignment="1">
      <alignment horizontal="center"/>
      <protection/>
    </xf>
    <xf numFmtId="49" fontId="5" fillId="0" borderId="14" xfId="51" applyNumberFormat="1" applyFont="1" applyBorder="1" applyAlignment="1">
      <alignment horizontal="center"/>
      <protection/>
    </xf>
    <xf numFmtId="0" fontId="5" fillId="0" borderId="14" xfId="51" applyFont="1" applyBorder="1">
      <alignment/>
      <protection/>
    </xf>
    <xf numFmtId="4" fontId="5" fillId="0" borderId="14" xfId="49" applyNumberFormat="1" applyFont="1" applyBorder="1">
      <alignment/>
      <protection/>
    </xf>
    <xf numFmtId="0" fontId="5" fillId="0" borderId="14" xfId="52" applyFont="1" applyFill="1" applyBorder="1">
      <alignment/>
      <protection/>
    </xf>
    <xf numFmtId="4" fontId="5" fillId="0" borderId="14" xfId="52" applyNumberFormat="1" applyFont="1" applyFill="1" applyBorder="1">
      <alignment/>
      <protection/>
    </xf>
    <xf numFmtId="0" fontId="5" fillId="0" borderId="29" xfId="53" applyFont="1" applyBorder="1" applyAlignment="1">
      <alignment horizontal="center"/>
      <protection/>
    </xf>
    <xf numFmtId="49" fontId="5" fillId="0" borderId="29" xfId="53" applyNumberFormat="1" applyFont="1" applyBorder="1" applyAlignment="1">
      <alignment horizontal="center"/>
      <protection/>
    </xf>
    <xf numFmtId="0" fontId="5" fillId="0" borderId="29" xfId="53" applyFont="1" applyBorder="1">
      <alignment/>
      <protection/>
    </xf>
    <xf numFmtId="4" fontId="5" fillId="0" borderId="29" xfId="0" applyNumberFormat="1" applyFont="1" applyFill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30" xfId="51" applyNumberFormat="1" applyFont="1" applyFill="1" applyBorder="1">
      <alignment/>
      <protection/>
    </xf>
    <xf numFmtId="0" fontId="5" fillId="10" borderId="19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3" fillId="0" borderId="0" xfId="50" applyFont="1" applyAlignment="1">
      <alignment horizontal="center" vertical="center" wrapText="1"/>
      <protection/>
    </xf>
    <xf numFmtId="0" fontId="3" fillId="0" borderId="0" xfId="47" applyFont="1" applyAlignment="1">
      <alignment horizontal="center"/>
      <protection/>
    </xf>
    <xf numFmtId="0" fontId="7" fillId="0" borderId="31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5" fillId="10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5" fillId="0" borderId="33" xfId="0" applyNumberFormat="1" applyFont="1" applyBorder="1" applyAlignment="1">
      <alignment horizontal="center" vertical="center" textRotation="90"/>
    </xf>
    <xf numFmtId="49" fontId="5" fillId="0" borderId="31" xfId="0" applyNumberFormat="1" applyFont="1" applyBorder="1" applyAlignment="1">
      <alignment horizontal="center" vertical="center" textRotation="90"/>
    </xf>
    <xf numFmtId="0" fontId="51" fillId="0" borderId="13" xfId="53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5" fillId="0" borderId="28" xfId="53" applyFont="1" applyBorder="1" applyAlignment="1">
      <alignment horizont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 2" xfId="48"/>
    <cellStyle name="normální_03 Podrobny_rozpis_rozpoctu_2010_Klíma" xfId="49"/>
    <cellStyle name="normální_2. Rozpočet 2007 - tabulky" xfId="50"/>
    <cellStyle name="normální_Rozpis výdajů 03 bez PO 2" xfId="51"/>
    <cellStyle name="normální_Rozpis výdajů 03 bez PO_03. Ekonomický" xfId="52"/>
    <cellStyle name="normální_Rozpis výdajů 03 bez PO_UR 2008 1-168 tisk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5">
          <cell r="T135">
            <v>-46875</v>
          </cell>
        </row>
        <row r="180">
          <cell r="F180">
            <v>24000</v>
          </cell>
          <cell r="I180">
            <v>856.56</v>
          </cell>
          <cell r="J180">
            <v>182553.52</v>
          </cell>
          <cell r="K180">
            <v>0</v>
          </cell>
          <cell r="L180">
            <v>0</v>
          </cell>
          <cell r="N180">
            <v>40.48</v>
          </cell>
          <cell r="O180">
            <v>79520.92</v>
          </cell>
          <cell r="P180">
            <v>253299.98</v>
          </cell>
        </row>
        <row r="225">
          <cell r="C225">
            <v>2108256.29</v>
          </cell>
          <cell r="D225">
            <v>216656.527</v>
          </cell>
          <cell r="E225">
            <v>1315.3200000000002</v>
          </cell>
          <cell r="G225">
            <v>607.19</v>
          </cell>
          <cell r="H225">
            <v>3514223.3004699997</v>
          </cell>
          <cell r="Q225">
            <v>699006.9339999999</v>
          </cell>
          <cell r="S225">
            <v>254989.98</v>
          </cell>
        </row>
      </sheetData>
      <sheetData sheetId="2">
        <row r="134">
          <cell r="Q134">
            <v>3</v>
          </cell>
          <cell r="R134">
            <v>3</v>
          </cell>
          <cell r="T134">
            <v>41</v>
          </cell>
        </row>
        <row r="135">
          <cell r="O135">
            <v>3</v>
          </cell>
          <cell r="S135">
            <v>12042.17</v>
          </cell>
        </row>
        <row r="180">
          <cell r="P180">
            <v>68585.66752</v>
          </cell>
        </row>
        <row r="225">
          <cell r="B225">
            <v>31805.08</v>
          </cell>
          <cell r="C225">
            <v>210455</v>
          </cell>
          <cell r="D225">
            <v>891494.29</v>
          </cell>
          <cell r="E225">
            <v>765062.579</v>
          </cell>
          <cell r="F225">
            <v>152320</v>
          </cell>
          <cell r="G225">
            <v>3446885.547990001</v>
          </cell>
          <cell r="H225">
            <v>63953.90999999999</v>
          </cell>
          <cell r="I225">
            <v>518768.15699999995</v>
          </cell>
          <cell r="K225">
            <v>835336.0299999998</v>
          </cell>
          <cell r="L225">
            <v>301584.98</v>
          </cell>
          <cell r="M225">
            <v>5445.58863</v>
          </cell>
          <cell r="N225">
            <v>45550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L13" sqref="L13"/>
    </sheetView>
  </sheetViews>
  <sheetFormatPr defaultColWidth="9.140625" defaultRowHeight="12.75"/>
  <cols>
    <col min="1" max="1" width="41.8515625" style="0" customWidth="1"/>
    <col min="2" max="2" width="7.28125" style="0" customWidth="1"/>
    <col min="3" max="3" width="13.8515625" style="0" customWidth="1"/>
    <col min="4" max="4" width="9.57421875" style="0" customWidth="1"/>
    <col min="5" max="5" width="14.140625" style="0" customWidth="1"/>
    <col min="10" max="10" width="11.7109375" style="0" bestFit="1" customWidth="1"/>
  </cols>
  <sheetData>
    <row r="1" spans="1:5" ht="13.5" thickBot="1">
      <c r="A1" s="129" t="s">
        <v>36</v>
      </c>
      <c r="B1" s="129"/>
      <c r="C1" s="36"/>
      <c r="D1" s="36"/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38</v>
      </c>
      <c r="D2" s="35" t="s">
        <v>118</v>
      </c>
      <c r="E2" s="35" t="s">
        <v>39</v>
      </c>
    </row>
    <row r="3" spans="1:5" ht="15" customHeight="1">
      <c r="A3" s="2" t="s">
        <v>119</v>
      </c>
      <c r="B3" s="32" t="s">
        <v>23</v>
      </c>
      <c r="C3" s="26">
        <f>C4+C5+C6</f>
        <v>2326228.1369999996</v>
      </c>
      <c r="D3" s="26">
        <f>D4+D5+D6</f>
        <v>301.74</v>
      </c>
      <c r="E3" s="27">
        <f aca="true" t="shared" si="0" ref="E3:E24">C3+D3</f>
        <v>2326529.877</v>
      </c>
    </row>
    <row r="4" spans="1:10" ht="15" customHeight="1">
      <c r="A4" s="6" t="s">
        <v>3</v>
      </c>
      <c r="B4" s="7" t="s">
        <v>4</v>
      </c>
      <c r="C4" s="8">
        <f>'[3]příjmy'!$C$225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5</v>
      </c>
      <c r="B5" s="7" t="s">
        <v>6</v>
      </c>
      <c r="C5" s="8">
        <f>'[3]příjmy'!$D$225</f>
        <v>216656.527</v>
      </c>
      <c r="D5" s="4">
        <v>301.74</v>
      </c>
      <c r="E5" s="10">
        <f t="shared" si="0"/>
        <v>216958.267</v>
      </c>
    </row>
    <row r="6" spans="1:5" ht="15" customHeight="1">
      <c r="A6" s="6" t="s">
        <v>94</v>
      </c>
      <c r="B6" s="7" t="s">
        <v>7</v>
      </c>
      <c r="C6" s="8">
        <f>'[3]příjmy'!$E$225</f>
        <v>1315.3200000000002</v>
      </c>
      <c r="D6" s="8">
        <f>'[1]příjmy'!$E$31</f>
        <v>0</v>
      </c>
      <c r="E6" s="10">
        <f t="shared" si="0"/>
        <v>1315.3200000000002</v>
      </c>
    </row>
    <row r="7" spans="1:5" ht="15" customHeight="1">
      <c r="A7" s="12" t="s">
        <v>25</v>
      </c>
      <c r="B7" s="7" t="s">
        <v>8</v>
      </c>
      <c r="C7" s="13">
        <f>C8+C13</f>
        <v>3783168.0504699997</v>
      </c>
      <c r="D7" s="13">
        <f>D8+D13</f>
        <v>0</v>
      </c>
      <c r="E7" s="14">
        <f t="shared" si="0"/>
        <v>3783168.0504699997</v>
      </c>
    </row>
    <row r="8" spans="1:5" ht="15" customHeight="1">
      <c r="A8" s="6" t="s">
        <v>30</v>
      </c>
      <c r="B8" s="7" t="s">
        <v>9</v>
      </c>
      <c r="C8" s="8">
        <f>C9+C10+C11+C12</f>
        <v>3600574.0504699997</v>
      </c>
      <c r="D8" s="8">
        <f>D9+D10+D11+D12</f>
        <v>0</v>
      </c>
      <c r="E8" s="11">
        <f t="shared" si="0"/>
        <v>3600574.0504699997</v>
      </c>
    </row>
    <row r="9" spans="1:5" ht="15" customHeight="1">
      <c r="A9" s="6" t="s">
        <v>26</v>
      </c>
      <c r="B9" s="7" t="s">
        <v>10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95</v>
      </c>
      <c r="B10" s="7" t="s">
        <v>9</v>
      </c>
      <c r="C10" s="8">
        <f>'[3]příjmy'!$G$225+'[3]příjmy'!$H$225</f>
        <v>3514830.4904699996</v>
      </c>
      <c r="D10" s="8">
        <v>0</v>
      </c>
      <c r="E10" s="11">
        <f t="shared" si="0"/>
        <v>3514830.4904699996</v>
      </c>
    </row>
    <row r="11" spans="1:5" ht="15" customHeight="1">
      <c r="A11" s="6" t="s">
        <v>27</v>
      </c>
      <c r="B11" s="7" t="s">
        <v>29</v>
      </c>
      <c r="C11" s="8">
        <f>'[3]příjmy'!$I$180</f>
        <v>856.56</v>
      </c>
      <c r="D11" s="8">
        <v>0</v>
      </c>
      <c r="E11" s="11">
        <f>SUM(C11:D11)</f>
        <v>856.56</v>
      </c>
    </row>
    <row r="12" spans="1:5" ht="15" customHeight="1">
      <c r="A12" s="6" t="s">
        <v>31</v>
      </c>
      <c r="B12" s="7">
        <v>4121</v>
      </c>
      <c r="C12" s="8">
        <f>'[3]příjmy'!$F$180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32</v>
      </c>
      <c r="B13" s="7" t="s">
        <v>11</v>
      </c>
      <c r="C13" s="8">
        <f>C14+C15+C16</f>
        <v>182594</v>
      </c>
      <c r="D13" s="8">
        <f>D14+D15+D16</f>
        <v>0</v>
      </c>
      <c r="E13" s="11">
        <f t="shared" si="0"/>
        <v>182594</v>
      </c>
    </row>
    <row r="14" spans="1:5" ht="15" customHeight="1">
      <c r="A14" s="6" t="s">
        <v>28</v>
      </c>
      <c r="B14" s="7" t="s">
        <v>11</v>
      </c>
      <c r="C14" s="8">
        <f>'[3]příjmy'!$N$180+'[3]příjmy'!$J$180</f>
        <v>182594</v>
      </c>
      <c r="D14" s="8">
        <f>'[1]příjmy'!$H$16</f>
        <v>0</v>
      </c>
      <c r="E14" s="11">
        <f t="shared" si="0"/>
        <v>182594</v>
      </c>
    </row>
    <row r="15" spans="1:5" ht="15" customHeight="1">
      <c r="A15" s="6" t="s">
        <v>33</v>
      </c>
      <c r="B15" s="7">
        <v>4221</v>
      </c>
      <c r="C15" s="8">
        <f>'[3]příjmy'!$L$180</f>
        <v>0</v>
      </c>
      <c r="D15" s="8">
        <v>0</v>
      </c>
      <c r="E15" s="11">
        <f>SUM(C15:D15)</f>
        <v>0</v>
      </c>
    </row>
    <row r="16" spans="1:5" ht="15" customHeight="1">
      <c r="A16" s="6" t="s">
        <v>34</v>
      </c>
      <c r="B16" s="7">
        <v>4232</v>
      </c>
      <c r="C16" s="8">
        <f>'[3]příjmy'!$K$180</f>
        <v>0</v>
      </c>
      <c r="D16" s="8">
        <v>0</v>
      </c>
      <c r="E16" s="11">
        <f>SUM(C16:D16)</f>
        <v>0</v>
      </c>
    </row>
    <row r="17" spans="1:5" ht="15" customHeight="1">
      <c r="A17" s="12" t="s">
        <v>12</v>
      </c>
      <c r="B17" s="15" t="s">
        <v>24</v>
      </c>
      <c r="C17" s="13">
        <f>C3+C7</f>
        <v>6109396.187469999</v>
      </c>
      <c r="D17" s="13">
        <f>D3+D7</f>
        <v>301.74</v>
      </c>
      <c r="E17" s="14">
        <f t="shared" si="0"/>
        <v>6109697.9274699995</v>
      </c>
    </row>
    <row r="18" spans="1:5" ht="15" customHeight="1">
      <c r="A18" s="12" t="s">
        <v>13</v>
      </c>
      <c r="B18" s="15" t="s">
        <v>14</v>
      </c>
      <c r="C18" s="13">
        <f>SUM(C19:C23)</f>
        <v>1239942.814</v>
      </c>
      <c r="D18" s="13">
        <f>SUM(D19:D23)</f>
        <v>0</v>
      </c>
      <c r="E18" s="14">
        <f t="shared" si="0"/>
        <v>1239942.814</v>
      </c>
    </row>
    <row r="19" spans="1:5" ht="15" customHeight="1">
      <c r="A19" s="6" t="s">
        <v>40</v>
      </c>
      <c r="B19" s="7" t="s">
        <v>15</v>
      </c>
      <c r="C19" s="8">
        <f>'[3]příjmy'!$O$180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97</v>
      </c>
      <c r="B20" s="7">
        <v>8115</v>
      </c>
      <c r="C20" s="8">
        <f>'[3]příjmy'!$P$180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96</v>
      </c>
      <c r="B21" s="7" t="s">
        <v>15</v>
      </c>
      <c r="C21" s="8">
        <f>'[3]příjmy'!$Q$225</f>
        <v>699006.9339999999</v>
      </c>
      <c r="D21" s="8">
        <v>0</v>
      </c>
      <c r="E21" s="11">
        <f t="shared" si="0"/>
        <v>699006.9339999999</v>
      </c>
    </row>
    <row r="22" spans="1:5" ht="15" customHeight="1">
      <c r="A22" s="6" t="s">
        <v>35</v>
      </c>
      <c r="B22" s="7">
        <v>8123</v>
      </c>
      <c r="C22" s="8">
        <f>'[3]příjmy'!$S$225</f>
        <v>254989.98</v>
      </c>
      <c r="D22" s="8">
        <f>'[1]příjmy'!$T$31</f>
        <v>0</v>
      </c>
      <c r="E22" s="11">
        <f>C22+D22</f>
        <v>254989.98</v>
      </c>
    </row>
    <row r="23" spans="1:5" ht="15" customHeight="1" thickBot="1">
      <c r="A23" s="16" t="s">
        <v>98</v>
      </c>
      <c r="B23" s="17">
        <v>-8124</v>
      </c>
      <c r="C23" s="18">
        <f>'[3]příjmy'!$T$135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22</v>
      </c>
      <c r="B24" s="21"/>
      <c r="C24" s="22">
        <f>C3+C7+C18</f>
        <v>7349339.00147</v>
      </c>
      <c r="D24" s="22">
        <f>D17+D18</f>
        <v>301.74</v>
      </c>
      <c r="E24" s="23">
        <f t="shared" si="0"/>
        <v>7349640.74147</v>
      </c>
    </row>
    <row r="25" spans="1:5" ht="13.5" thickBot="1">
      <c r="A25" s="129" t="s">
        <v>37</v>
      </c>
      <c r="B25" s="129"/>
      <c r="C25" s="38"/>
      <c r="D25" s="38"/>
      <c r="E25" s="39" t="s">
        <v>0</v>
      </c>
    </row>
    <row r="26" spans="1:5" ht="24.75" thickBot="1">
      <c r="A26" s="33" t="s">
        <v>16</v>
      </c>
      <c r="B26" s="34" t="s">
        <v>17</v>
      </c>
      <c r="C26" s="35" t="s">
        <v>38</v>
      </c>
      <c r="D26" s="35" t="s">
        <v>118</v>
      </c>
      <c r="E26" s="35" t="s">
        <v>39</v>
      </c>
    </row>
    <row r="27" spans="1:5" ht="15" customHeight="1">
      <c r="A27" s="24" t="s">
        <v>99</v>
      </c>
      <c r="B27" s="3" t="s">
        <v>18</v>
      </c>
      <c r="C27" s="4">
        <f>'[3]výdaje'!$B$225</f>
        <v>31805.08</v>
      </c>
      <c r="D27" s="4">
        <v>0</v>
      </c>
      <c r="E27" s="5">
        <f>C27+D27</f>
        <v>31805.08</v>
      </c>
    </row>
    <row r="28" spans="1:5" ht="15" customHeight="1">
      <c r="A28" s="25" t="s">
        <v>100</v>
      </c>
      <c r="B28" s="7" t="s">
        <v>18</v>
      </c>
      <c r="C28" s="8">
        <f>'[3]výdaje'!$C$225</f>
        <v>210455</v>
      </c>
      <c r="D28" s="4">
        <v>0</v>
      </c>
      <c r="E28" s="5">
        <f aca="true" t="shared" si="1" ref="E28:E45">C28+D28</f>
        <v>210455</v>
      </c>
    </row>
    <row r="29" spans="1:5" ht="15" customHeight="1">
      <c r="A29" s="25" t="s">
        <v>101</v>
      </c>
      <c r="B29" s="7" t="s">
        <v>18</v>
      </c>
      <c r="C29" s="8">
        <f>'[3]výdaje'!$D$225</f>
        <v>891494.29</v>
      </c>
      <c r="D29" s="4">
        <v>0</v>
      </c>
      <c r="E29" s="5">
        <f t="shared" si="1"/>
        <v>891494.29</v>
      </c>
    </row>
    <row r="30" spans="1:5" ht="15" customHeight="1">
      <c r="A30" s="25" t="s">
        <v>102</v>
      </c>
      <c r="B30" s="7" t="s">
        <v>18</v>
      </c>
      <c r="C30" s="8">
        <f>'[3]výdaje'!$E$225</f>
        <v>765062.579</v>
      </c>
      <c r="D30" s="4">
        <v>301.74</v>
      </c>
      <c r="E30" s="5">
        <f t="shared" si="1"/>
        <v>765364.319</v>
      </c>
    </row>
    <row r="31" spans="1:5" ht="15" customHeight="1">
      <c r="A31" s="25" t="s">
        <v>103</v>
      </c>
      <c r="B31" s="7" t="s">
        <v>18</v>
      </c>
      <c r="C31" s="8">
        <f>'[3]výdaje'!$F$225</f>
        <v>152320</v>
      </c>
      <c r="D31" s="4">
        <v>0</v>
      </c>
      <c r="E31" s="5">
        <f>C31+D31</f>
        <v>152320</v>
      </c>
    </row>
    <row r="32" spans="1:5" ht="15" customHeight="1">
      <c r="A32" s="25" t="s">
        <v>107</v>
      </c>
      <c r="B32" s="7" t="s">
        <v>18</v>
      </c>
      <c r="C32" s="8">
        <f>'[3]výdaje'!$G$225</f>
        <v>3446885.547990001</v>
      </c>
      <c r="D32" s="4">
        <v>0</v>
      </c>
      <c r="E32" s="5">
        <f t="shared" si="1"/>
        <v>3446885.547990001</v>
      </c>
    </row>
    <row r="33" spans="1:5" ht="15" customHeight="1">
      <c r="A33" s="25" t="s">
        <v>104</v>
      </c>
      <c r="B33" s="7" t="s">
        <v>18</v>
      </c>
      <c r="C33" s="8">
        <f>'[3]výdaje'!$H$225</f>
        <v>63953.90999999999</v>
      </c>
      <c r="D33" s="4">
        <f>'[1]výdaje'!$G$16</f>
        <v>0</v>
      </c>
      <c r="E33" s="5">
        <f t="shared" si="1"/>
        <v>63953.90999999999</v>
      </c>
    </row>
    <row r="34" spans="1:5" ht="15" customHeight="1">
      <c r="A34" s="25" t="s">
        <v>105</v>
      </c>
      <c r="B34" s="7" t="s">
        <v>19</v>
      </c>
      <c r="C34" s="8">
        <f>'[3]výdaje'!$I$225</f>
        <v>518768.15699999995</v>
      </c>
      <c r="D34" s="4">
        <v>0</v>
      </c>
      <c r="E34" s="5">
        <f t="shared" si="1"/>
        <v>518768.15699999995</v>
      </c>
    </row>
    <row r="35" spans="1:5" ht="15" customHeight="1">
      <c r="A35" s="25" t="s">
        <v>106</v>
      </c>
      <c r="B35" s="7" t="s">
        <v>19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108</v>
      </c>
      <c r="B36" s="7" t="s">
        <v>20</v>
      </c>
      <c r="C36" s="8">
        <f>'[3]výdaje'!$K$225</f>
        <v>835336.0299999998</v>
      </c>
      <c r="D36" s="4">
        <f>'[1]výdaje'!$J$16</f>
        <v>0</v>
      </c>
      <c r="E36" s="5">
        <f t="shared" si="1"/>
        <v>835336.0299999998</v>
      </c>
    </row>
    <row r="37" spans="1:5" ht="15" customHeight="1">
      <c r="A37" s="25" t="s">
        <v>109</v>
      </c>
      <c r="B37" s="7" t="s">
        <v>20</v>
      </c>
      <c r="C37" s="8">
        <f>'[3]výdaje'!$L$225</f>
        <v>301584.98</v>
      </c>
      <c r="D37" s="4">
        <v>0</v>
      </c>
      <c r="E37" s="5">
        <f t="shared" si="1"/>
        <v>301584.98</v>
      </c>
    </row>
    <row r="38" spans="1:5" ht="15" customHeight="1">
      <c r="A38" s="25" t="s">
        <v>110</v>
      </c>
      <c r="B38" s="7" t="s">
        <v>18</v>
      </c>
      <c r="C38" s="8">
        <f>'[3]výdaje'!$M$225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111</v>
      </c>
      <c r="B39" s="7" t="s">
        <v>20</v>
      </c>
      <c r="C39" s="8">
        <f>'[3]výdaje'!$N$225</f>
        <v>45550</v>
      </c>
      <c r="D39" s="4">
        <v>0</v>
      </c>
      <c r="E39" s="5">
        <f>C39+D39</f>
        <v>45550</v>
      </c>
    </row>
    <row r="40" spans="1:5" ht="15" customHeight="1">
      <c r="A40" s="25" t="s">
        <v>112</v>
      </c>
      <c r="B40" s="7" t="s">
        <v>20</v>
      </c>
      <c r="C40" s="8">
        <f>'[3]výdaje'!$O$135</f>
        <v>3</v>
      </c>
      <c r="D40" s="4">
        <v>0</v>
      </c>
      <c r="E40" s="5">
        <f t="shared" si="1"/>
        <v>3</v>
      </c>
    </row>
    <row r="41" spans="1:5" ht="15" customHeight="1">
      <c r="A41" s="25" t="s">
        <v>113</v>
      </c>
      <c r="B41" s="7" t="s">
        <v>20</v>
      </c>
      <c r="C41" s="8">
        <f>'[3]výdaje'!$P$180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114</v>
      </c>
      <c r="B42" s="7" t="s">
        <v>20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115</v>
      </c>
      <c r="B43" s="7" t="s">
        <v>20</v>
      </c>
      <c r="C43" s="8">
        <f>'[3]výdaje'!$R$134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116</v>
      </c>
      <c r="B44" s="7" t="s">
        <v>20</v>
      </c>
      <c r="C44" s="8">
        <f>'[3]výdaje'!$S$135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117</v>
      </c>
      <c r="B45" s="17" t="s">
        <v>20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21</v>
      </c>
      <c r="B46" s="21"/>
      <c r="C46" s="22">
        <f>SUM(C27:C45)</f>
        <v>7349339.00014</v>
      </c>
      <c r="D46" s="22">
        <f>SUM(D27:D45)</f>
        <v>301.74</v>
      </c>
      <c r="E46" s="23">
        <f>SUM(E27:E45)</f>
        <v>7349640.74014</v>
      </c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G37" sqref="G37"/>
    </sheetView>
  </sheetViews>
  <sheetFormatPr defaultColWidth="9.140625" defaultRowHeight="12.75"/>
  <cols>
    <col min="1" max="2" width="3.140625" style="43" customWidth="1"/>
    <col min="3" max="3" width="6.8515625" style="43" customWidth="1"/>
    <col min="4" max="6" width="4.7109375" style="43" customWidth="1"/>
    <col min="7" max="7" width="40.7109375" style="43" customWidth="1"/>
    <col min="8" max="8" width="8.00390625" style="43" customWidth="1"/>
    <col min="9" max="10" width="7.7109375" style="43" customWidth="1"/>
  </cols>
  <sheetData>
    <row r="1" spans="1:10" ht="30" customHeight="1">
      <c r="A1" s="130" t="s">
        <v>78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6.75" customHeight="1">
      <c r="A2" s="40"/>
      <c r="B2" s="40"/>
      <c r="C2" s="41"/>
      <c r="D2" s="40"/>
      <c r="E2" s="40"/>
      <c r="F2" s="40"/>
      <c r="G2" s="40"/>
      <c r="H2" s="40"/>
      <c r="I2" s="42"/>
      <c r="J2" s="42"/>
    </row>
    <row r="3" spans="1:10" ht="14.25">
      <c r="A3" s="131" t="s">
        <v>41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8:10" ht="13.5" thickBot="1">
      <c r="H4" s="44"/>
      <c r="J4" s="44" t="s">
        <v>42</v>
      </c>
    </row>
    <row r="5" spans="1:10" ht="13.5" thickBot="1">
      <c r="A5" s="136" t="s">
        <v>43</v>
      </c>
      <c r="B5" s="125" t="s">
        <v>44</v>
      </c>
      <c r="C5" s="134" t="s">
        <v>45</v>
      </c>
      <c r="D5" s="134"/>
      <c r="E5" s="128" t="s">
        <v>46</v>
      </c>
      <c r="F5" s="128" t="s">
        <v>17</v>
      </c>
      <c r="G5" s="128" t="s">
        <v>47</v>
      </c>
      <c r="H5" s="126" t="s">
        <v>48</v>
      </c>
      <c r="I5" s="126" t="s">
        <v>49</v>
      </c>
      <c r="J5" s="127" t="s">
        <v>50</v>
      </c>
    </row>
    <row r="6" spans="1:10" ht="13.5" thickBot="1">
      <c r="A6" s="137"/>
      <c r="B6" s="77" t="s">
        <v>51</v>
      </c>
      <c r="C6" s="78" t="s">
        <v>52</v>
      </c>
      <c r="D6" s="78" t="s">
        <v>52</v>
      </c>
      <c r="E6" s="79" t="s">
        <v>52</v>
      </c>
      <c r="F6" s="79" t="s">
        <v>52</v>
      </c>
      <c r="G6" s="80" t="s">
        <v>53</v>
      </c>
      <c r="H6" s="81">
        <f>H7+H8+H9+H10+H11+H12+H13+H14+H15+H17+H18+H19+H20</f>
        <v>7362</v>
      </c>
      <c r="I6" s="82">
        <f>I15</f>
        <v>301.74</v>
      </c>
      <c r="J6" s="83">
        <f>H6+I6</f>
        <v>7663.74</v>
      </c>
    </row>
    <row r="7" spans="1:10" ht="12.75">
      <c r="A7" s="137"/>
      <c r="B7" s="84" t="s">
        <v>54</v>
      </c>
      <c r="C7" s="85" t="s">
        <v>55</v>
      </c>
      <c r="D7" s="85" t="s">
        <v>56</v>
      </c>
      <c r="E7" s="86" t="s">
        <v>52</v>
      </c>
      <c r="F7" s="86" t="s">
        <v>52</v>
      </c>
      <c r="G7" s="87" t="s">
        <v>57</v>
      </c>
      <c r="H7" s="88">
        <v>150</v>
      </c>
      <c r="I7" s="89"/>
      <c r="J7" s="90">
        <v>150</v>
      </c>
    </row>
    <row r="8" spans="1:10" ht="12.75">
      <c r="A8" s="132"/>
      <c r="B8" s="91" t="s">
        <v>54</v>
      </c>
      <c r="C8" s="92" t="s">
        <v>58</v>
      </c>
      <c r="D8" s="92" t="s">
        <v>56</v>
      </c>
      <c r="E8" s="93" t="s">
        <v>52</v>
      </c>
      <c r="F8" s="93" t="s">
        <v>52</v>
      </c>
      <c r="G8" s="94" t="s">
        <v>59</v>
      </c>
      <c r="H8" s="95">
        <v>120</v>
      </c>
      <c r="I8" s="96"/>
      <c r="J8" s="97">
        <f aca="true" t="shared" si="0" ref="J8:J20">H8+I8</f>
        <v>120</v>
      </c>
    </row>
    <row r="9" spans="1:10" ht="12.75">
      <c r="A9" s="132"/>
      <c r="B9" s="91" t="s">
        <v>54</v>
      </c>
      <c r="C9" s="92" t="s">
        <v>60</v>
      </c>
      <c r="D9" s="92" t="s">
        <v>56</v>
      </c>
      <c r="E9" s="93" t="s">
        <v>52</v>
      </c>
      <c r="F9" s="93" t="s">
        <v>52</v>
      </c>
      <c r="G9" s="94" t="s">
        <v>61</v>
      </c>
      <c r="H9" s="95">
        <v>120</v>
      </c>
      <c r="I9" s="96"/>
      <c r="J9" s="97">
        <f t="shared" si="0"/>
        <v>120</v>
      </c>
    </row>
    <row r="10" spans="1:10" ht="12.75">
      <c r="A10" s="132"/>
      <c r="B10" s="91" t="s">
        <v>54</v>
      </c>
      <c r="C10" s="92" t="s">
        <v>62</v>
      </c>
      <c r="D10" s="92" t="s">
        <v>56</v>
      </c>
      <c r="E10" s="93" t="s">
        <v>52</v>
      </c>
      <c r="F10" s="93" t="s">
        <v>52</v>
      </c>
      <c r="G10" s="98" t="s">
        <v>63</v>
      </c>
      <c r="H10" s="99">
        <v>500</v>
      </c>
      <c r="I10" s="100"/>
      <c r="J10" s="97">
        <f t="shared" si="0"/>
        <v>500</v>
      </c>
    </row>
    <row r="11" spans="1:10" ht="12.75">
      <c r="A11" s="132"/>
      <c r="B11" s="91" t="s">
        <v>54</v>
      </c>
      <c r="C11" s="92" t="s">
        <v>64</v>
      </c>
      <c r="D11" s="92" t="s">
        <v>56</v>
      </c>
      <c r="E11" s="93" t="s">
        <v>52</v>
      </c>
      <c r="F11" s="93" t="s">
        <v>52</v>
      </c>
      <c r="G11" s="98" t="s">
        <v>65</v>
      </c>
      <c r="H11" s="99">
        <v>300</v>
      </c>
      <c r="I11" s="100"/>
      <c r="J11" s="97">
        <f t="shared" si="0"/>
        <v>300</v>
      </c>
    </row>
    <row r="12" spans="1:10" ht="12.75">
      <c r="A12" s="132"/>
      <c r="B12" s="91" t="s">
        <v>54</v>
      </c>
      <c r="C12" s="92" t="s">
        <v>66</v>
      </c>
      <c r="D12" s="92" t="s">
        <v>56</v>
      </c>
      <c r="E12" s="93" t="s">
        <v>52</v>
      </c>
      <c r="F12" s="93" t="s">
        <v>52</v>
      </c>
      <c r="G12" s="98" t="s">
        <v>67</v>
      </c>
      <c r="H12" s="99">
        <v>240</v>
      </c>
      <c r="I12" s="100"/>
      <c r="J12" s="97">
        <f t="shared" si="0"/>
        <v>240</v>
      </c>
    </row>
    <row r="13" spans="1:10" ht="12.75">
      <c r="A13" s="132"/>
      <c r="B13" s="91" t="s">
        <v>54</v>
      </c>
      <c r="C13" s="92" t="s">
        <v>68</v>
      </c>
      <c r="D13" s="92" t="s">
        <v>56</v>
      </c>
      <c r="E13" s="93" t="s">
        <v>52</v>
      </c>
      <c r="F13" s="93" t="s">
        <v>52</v>
      </c>
      <c r="G13" s="98" t="s">
        <v>69</v>
      </c>
      <c r="H13" s="99">
        <v>400</v>
      </c>
      <c r="I13" s="100"/>
      <c r="J13" s="97">
        <f t="shared" si="0"/>
        <v>400</v>
      </c>
    </row>
    <row r="14" spans="1:10" ht="12.75">
      <c r="A14" s="132"/>
      <c r="B14" s="91" t="s">
        <v>54</v>
      </c>
      <c r="C14" s="92" t="s">
        <v>70</v>
      </c>
      <c r="D14" s="92" t="s">
        <v>56</v>
      </c>
      <c r="E14" s="93" t="s">
        <v>52</v>
      </c>
      <c r="F14" s="93" t="s">
        <v>52</v>
      </c>
      <c r="G14" s="98" t="s">
        <v>71</v>
      </c>
      <c r="H14" s="99">
        <v>1500</v>
      </c>
      <c r="I14" s="100"/>
      <c r="J14" s="97">
        <f t="shared" si="0"/>
        <v>1500</v>
      </c>
    </row>
    <row r="15" spans="1:10" ht="12.75">
      <c r="A15" s="132"/>
      <c r="B15" s="138" t="s">
        <v>54</v>
      </c>
      <c r="C15" s="102" t="s">
        <v>79</v>
      </c>
      <c r="D15" s="102" t="s">
        <v>56</v>
      </c>
      <c r="E15" s="101" t="s">
        <v>52</v>
      </c>
      <c r="F15" s="101" t="s">
        <v>52</v>
      </c>
      <c r="G15" s="103" t="s">
        <v>120</v>
      </c>
      <c r="H15" s="104">
        <v>0</v>
      </c>
      <c r="I15" s="105">
        <f>I16</f>
        <v>301.74</v>
      </c>
      <c r="J15" s="106">
        <f t="shared" si="0"/>
        <v>301.74</v>
      </c>
    </row>
    <row r="16" spans="1:10" ht="12.75">
      <c r="A16" s="132"/>
      <c r="B16" s="138"/>
      <c r="C16" s="107"/>
      <c r="D16" s="107"/>
      <c r="E16" s="108">
        <v>5273</v>
      </c>
      <c r="F16" s="108">
        <v>5169</v>
      </c>
      <c r="G16" s="109" t="s">
        <v>121</v>
      </c>
      <c r="H16" s="110">
        <v>0</v>
      </c>
      <c r="I16" s="111">
        <v>301.74</v>
      </c>
      <c r="J16" s="112">
        <f t="shared" si="0"/>
        <v>301.74</v>
      </c>
    </row>
    <row r="17" spans="1:10" ht="12.75">
      <c r="A17" s="132"/>
      <c r="B17" s="139" t="s">
        <v>80</v>
      </c>
      <c r="C17" s="114" t="s">
        <v>81</v>
      </c>
      <c r="D17" s="114" t="s">
        <v>52</v>
      </c>
      <c r="E17" s="113">
        <v>5512</v>
      </c>
      <c r="F17" s="113">
        <v>5321</v>
      </c>
      <c r="G17" s="115" t="s">
        <v>82</v>
      </c>
      <c r="H17" s="89">
        <v>2718</v>
      </c>
      <c r="I17" s="116"/>
      <c r="J17" s="90">
        <f t="shared" si="0"/>
        <v>2718</v>
      </c>
    </row>
    <row r="18" spans="1:10" ht="12.75">
      <c r="A18" s="132"/>
      <c r="B18" s="84" t="s">
        <v>54</v>
      </c>
      <c r="C18" s="85" t="s">
        <v>72</v>
      </c>
      <c r="D18" s="85" t="s">
        <v>56</v>
      </c>
      <c r="E18" s="86" t="s">
        <v>52</v>
      </c>
      <c r="F18" s="86" t="s">
        <v>52</v>
      </c>
      <c r="G18" s="117" t="s">
        <v>73</v>
      </c>
      <c r="H18" s="118">
        <v>110</v>
      </c>
      <c r="I18" s="116"/>
      <c r="J18" s="90">
        <f t="shared" si="0"/>
        <v>110</v>
      </c>
    </row>
    <row r="19" spans="1:10" ht="12.75">
      <c r="A19" s="132"/>
      <c r="B19" s="84" t="s">
        <v>54</v>
      </c>
      <c r="C19" s="85" t="s">
        <v>74</v>
      </c>
      <c r="D19" s="85" t="s">
        <v>56</v>
      </c>
      <c r="E19" s="86" t="s">
        <v>52</v>
      </c>
      <c r="F19" s="86" t="s">
        <v>52</v>
      </c>
      <c r="G19" s="87" t="s">
        <v>75</v>
      </c>
      <c r="H19" s="88">
        <v>450</v>
      </c>
      <c r="I19" s="89"/>
      <c r="J19" s="90">
        <f t="shared" si="0"/>
        <v>450</v>
      </c>
    </row>
    <row r="20" spans="1:10" ht="13.5" thickBot="1">
      <c r="A20" s="133"/>
      <c r="B20" s="140" t="s">
        <v>54</v>
      </c>
      <c r="C20" s="120" t="s">
        <v>76</v>
      </c>
      <c r="D20" s="120" t="s">
        <v>56</v>
      </c>
      <c r="E20" s="119" t="s">
        <v>52</v>
      </c>
      <c r="F20" s="119" t="s">
        <v>52</v>
      </c>
      <c r="G20" s="121" t="s">
        <v>77</v>
      </c>
      <c r="H20" s="122">
        <v>754</v>
      </c>
      <c r="I20" s="123"/>
      <c r="J20" s="124">
        <f t="shared" si="0"/>
        <v>754</v>
      </c>
    </row>
    <row r="21" spans="1:10" ht="12.75">
      <c r="A21" s="45"/>
      <c r="B21" s="46"/>
      <c r="C21" s="47"/>
      <c r="D21" s="47"/>
      <c r="E21" s="46"/>
      <c r="F21" s="46"/>
      <c r="G21" s="48"/>
      <c r="H21" s="49"/>
      <c r="I21" s="50"/>
      <c r="J21" s="50"/>
    </row>
    <row r="22" ht="12.75">
      <c r="A22" s="51"/>
    </row>
  </sheetData>
  <sheetProtection/>
  <mergeCells count="4">
    <mergeCell ref="A1:J1"/>
    <mergeCell ref="A3:J3"/>
    <mergeCell ref="A5:A20"/>
    <mergeCell ref="C5:D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7.57421875" style="56" customWidth="1"/>
    <col min="2" max="2" width="14.8515625" style="56" customWidth="1"/>
    <col min="3" max="3" width="9.140625" style="56" customWidth="1"/>
    <col min="4" max="4" width="9.28125" style="56" bestFit="1" customWidth="1"/>
    <col min="5" max="5" width="23.8515625" style="43" customWidth="1"/>
    <col min="6" max="6" width="11.421875" style="43" customWidth="1"/>
    <col min="7" max="16384" width="9.140625" style="43" customWidth="1"/>
  </cols>
  <sheetData>
    <row r="1" spans="1:10" ht="49.5" customHeight="1">
      <c r="A1" s="130" t="s">
        <v>87</v>
      </c>
      <c r="B1" s="135"/>
      <c r="C1" s="135"/>
      <c r="D1" s="135"/>
      <c r="E1" s="135"/>
      <c r="F1" s="135"/>
      <c r="G1" s="58"/>
      <c r="H1" s="58"/>
      <c r="I1" s="58"/>
      <c r="J1" s="58"/>
    </row>
    <row r="2" spans="1:10" ht="10.5" customHeight="1">
      <c r="A2" s="54"/>
      <c r="B2" s="54"/>
      <c r="C2" s="54"/>
      <c r="D2" s="54"/>
      <c r="E2" s="53"/>
      <c r="F2" s="53"/>
      <c r="G2" s="40"/>
      <c r="H2" s="40"/>
      <c r="I2" s="42"/>
      <c r="J2" s="42"/>
    </row>
    <row r="3" spans="1:10" ht="14.25">
      <c r="A3" s="131" t="s">
        <v>41</v>
      </c>
      <c r="B3" s="135"/>
      <c r="C3" s="135"/>
      <c r="D3" s="135"/>
      <c r="E3" s="135"/>
      <c r="F3" s="135"/>
      <c r="G3" s="59"/>
      <c r="H3" s="59"/>
      <c r="I3" s="59"/>
      <c r="J3" s="59"/>
    </row>
    <row r="4" spans="1:6" ht="15.75" thickBot="1">
      <c r="A4" s="60"/>
      <c r="B4" s="60"/>
      <c r="C4" s="60"/>
      <c r="D4" s="60"/>
      <c r="E4" s="52"/>
      <c r="F4" s="52"/>
    </row>
    <row r="5" spans="1:6" ht="15.75" thickBot="1">
      <c r="A5" s="61" t="s">
        <v>83</v>
      </c>
      <c r="B5" s="62" t="s">
        <v>84</v>
      </c>
      <c r="C5" s="62" t="s">
        <v>85</v>
      </c>
      <c r="D5" s="62" t="s">
        <v>86</v>
      </c>
      <c r="E5" s="63"/>
      <c r="F5" s="64" t="s">
        <v>92</v>
      </c>
    </row>
    <row r="6" spans="1:6" ht="15">
      <c r="A6" s="65">
        <v>3101</v>
      </c>
      <c r="B6" s="66" t="s">
        <v>88</v>
      </c>
      <c r="C6" s="66" t="s">
        <v>89</v>
      </c>
      <c r="D6" s="67">
        <v>2328</v>
      </c>
      <c r="E6" s="68" t="s">
        <v>90</v>
      </c>
      <c r="F6" s="69">
        <v>7608</v>
      </c>
    </row>
    <row r="7" spans="1:6" ht="15.75" thickBot="1">
      <c r="A7" s="70">
        <v>3101</v>
      </c>
      <c r="B7" s="71" t="s">
        <v>93</v>
      </c>
      <c r="C7" s="71" t="s">
        <v>89</v>
      </c>
      <c r="D7" s="72">
        <v>2229</v>
      </c>
      <c r="E7" s="73" t="s">
        <v>91</v>
      </c>
      <c r="F7" s="74">
        <v>294132</v>
      </c>
    </row>
    <row r="8" spans="1:6" ht="15">
      <c r="A8" s="60"/>
      <c r="B8" s="75"/>
      <c r="C8" s="75"/>
      <c r="D8" s="60"/>
      <c r="E8" s="52"/>
      <c r="F8" s="76">
        <f>SUM(F6:F7)</f>
        <v>301740</v>
      </c>
    </row>
    <row r="9" spans="2:6" ht="12.75">
      <c r="B9" s="57"/>
      <c r="C9" s="57"/>
      <c r="F9" s="55"/>
    </row>
    <row r="10" spans="2:6" ht="12.75">
      <c r="B10" s="57"/>
      <c r="C10" s="57"/>
      <c r="F10" s="55"/>
    </row>
    <row r="11" spans="2:3" ht="12.75">
      <c r="B11" s="57"/>
      <c r="C11" s="57"/>
    </row>
    <row r="12" spans="2:3" ht="12.75">
      <c r="B12" s="57"/>
      <c r="C12" s="57"/>
    </row>
    <row r="13" ht="12.75">
      <c r="B13" s="57"/>
    </row>
    <row r="14" ht="12.75">
      <c r="B14" s="57"/>
    </row>
    <row r="15" ht="12.75">
      <c r="B15" s="57"/>
    </row>
  </sheetData>
  <sheetProtection/>
  <mergeCells count="2">
    <mergeCell ref="A1:F1"/>
    <mergeCell ref="A3:F3"/>
  </mergeCells>
  <printOptions/>
  <pageMargins left="0.984251968503937" right="0.984251968503937" top="0.98425196850393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Molnar Frantisek</cp:lastModifiedBy>
  <cp:lastPrinted>2013-08-13T13:48:01Z</cp:lastPrinted>
  <dcterms:created xsi:type="dcterms:W3CDTF">2007-12-18T12:40:54Z</dcterms:created>
  <dcterms:modified xsi:type="dcterms:W3CDTF">2013-08-13T13:48:31Z</dcterms:modified>
  <cp:category/>
  <cp:version/>
  <cp:contentType/>
  <cp:contentStatus/>
</cp:coreProperties>
</file>