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5480" windowHeight="11385" activeTab="1"/>
  </bookViews>
  <sheets>
    <sheet name="Bilance PaV" sheetId="3" r:id="rId1"/>
    <sheet name="92314" sheetId="1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K9" i="1" l="1"/>
  <c r="K10" i="1"/>
  <c r="I8" i="1"/>
  <c r="I9" i="1"/>
  <c r="C5" i="3" l="1"/>
  <c r="C4" i="3" s="1"/>
  <c r="D5" i="3"/>
  <c r="D4" i="3" s="1"/>
  <c r="E5" i="3"/>
  <c r="C6" i="3"/>
  <c r="E6" i="3"/>
  <c r="C7" i="3"/>
  <c r="D7" i="3"/>
  <c r="E7" i="3" s="1"/>
  <c r="D9" i="3"/>
  <c r="D8" i="3" s="1"/>
  <c r="C10" i="3"/>
  <c r="C9" i="3" s="1"/>
  <c r="D10" i="3"/>
  <c r="E10" i="3"/>
  <c r="C11" i="3"/>
  <c r="E11" i="3"/>
  <c r="C12" i="3"/>
  <c r="E12" i="3"/>
  <c r="C13" i="3"/>
  <c r="E13" i="3"/>
  <c r="D14" i="3"/>
  <c r="C15" i="3"/>
  <c r="C14" i="3" s="1"/>
  <c r="E14" i="3" s="1"/>
  <c r="D15" i="3"/>
  <c r="E15" i="3"/>
  <c r="C16" i="3"/>
  <c r="E16" i="3"/>
  <c r="C17" i="3"/>
  <c r="E17" i="3"/>
  <c r="C20" i="3"/>
  <c r="E20" i="3"/>
  <c r="C21" i="3"/>
  <c r="E21" i="3"/>
  <c r="C22" i="3"/>
  <c r="E22" i="3"/>
  <c r="C23" i="3"/>
  <c r="D23" i="3"/>
  <c r="D19" i="3" s="1"/>
  <c r="C24" i="3"/>
  <c r="C19" i="3" s="1"/>
  <c r="D24" i="3"/>
  <c r="E24" i="3"/>
  <c r="C28" i="3"/>
  <c r="E28" i="3" s="1"/>
  <c r="C29" i="3"/>
  <c r="E29" i="3" s="1"/>
  <c r="C30" i="3"/>
  <c r="E30" i="3" s="1"/>
  <c r="C31" i="3"/>
  <c r="E31" i="3" s="1"/>
  <c r="C32" i="3"/>
  <c r="E32" i="3" s="1"/>
  <c r="C33" i="3"/>
  <c r="E33" i="3" s="1"/>
  <c r="C34" i="3"/>
  <c r="D34" i="3"/>
  <c r="E34" i="3"/>
  <c r="C35" i="3"/>
  <c r="E35" i="3"/>
  <c r="C36" i="3"/>
  <c r="D36" i="3"/>
  <c r="E36" i="3" s="1"/>
  <c r="C37" i="3"/>
  <c r="E37" i="3" s="1"/>
  <c r="C38" i="3"/>
  <c r="E38" i="3" s="1"/>
  <c r="C39" i="3"/>
  <c r="E39" i="3" s="1"/>
  <c r="D39" i="3"/>
  <c r="C40" i="3"/>
  <c r="E40" i="3"/>
  <c r="C41" i="3"/>
  <c r="E41" i="3"/>
  <c r="C42" i="3"/>
  <c r="D42" i="3"/>
  <c r="E42" i="3" s="1"/>
  <c r="C43" i="3"/>
  <c r="E43" i="3" s="1"/>
  <c r="D43" i="3"/>
  <c r="C44" i="3"/>
  <c r="D44" i="3"/>
  <c r="E44" i="3" s="1"/>
  <c r="C45" i="3"/>
  <c r="E45" i="3" s="1"/>
  <c r="D45" i="3"/>
  <c r="C46" i="3"/>
  <c r="D46" i="3"/>
  <c r="E46" i="3" s="1"/>
  <c r="C47" i="3"/>
  <c r="E47" i="3" l="1"/>
  <c r="E9" i="3"/>
  <c r="C8" i="3"/>
  <c r="E8" i="3" s="1"/>
  <c r="E4" i="3"/>
  <c r="C18" i="3"/>
  <c r="E18" i="3" s="1"/>
  <c r="E19" i="3"/>
  <c r="D18" i="3"/>
  <c r="D25" i="3" s="1"/>
  <c r="D47" i="3"/>
  <c r="E23" i="3"/>
  <c r="K8" i="1"/>
  <c r="J9" i="1"/>
  <c r="J8" i="1" s="1"/>
  <c r="H9" i="1"/>
  <c r="H8" i="1" s="1"/>
  <c r="C25" i="3" l="1"/>
  <c r="E25" i="3" s="1"/>
</calcChain>
</file>

<file path=xl/sharedStrings.xml><?xml version="1.0" encoding="utf-8"?>
<sst xmlns="http://schemas.openxmlformats.org/spreadsheetml/2006/main" count="118" uniqueCount="89">
  <si>
    <t>tis.Kč</t>
  </si>
  <si>
    <t>uk.</t>
  </si>
  <si>
    <t>č.a.</t>
  </si>
  <si>
    <t>§</t>
  </si>
  <si>
    <t>pol.</t>
  </si>
  <si>
    <t>SU</t>
  </si>
  <si>
    <t>x</t>
  </si>
  <si>
    <t>SR 2013</t>
  </si>
  <si>
    <t>UR 2013</t>
  </si>
  <si>
    <t>kap.</t>
  </si>
  <si>
    <t>příloha č.1 k ZR-RO č.237/13</t>
  </si>
  <si>
    <t>92314 - Spolufinancování EU</t>
  </si>
  <si>
    <t>92314</t>
  </si>
  <si>
    <t>ZR-RO 237/13</t>
  </si>
  <si>
    <t xml:space="preserve">V ý d a je   c e l k e m </t>
  </si>
  <si>
    <t>5-6xxx</t>
  </si>
  <si>
    <t>Kap.936-fond kulturního dědictví</t>
  </si>
  <si>
    <t>Kap.935-grantový fond</t>
  </si>
  <si>
    <t xml:space="preserve">Kap.934-lesnický fond </t>
  </si>
  <si>
    <t>Kap.933-fond požární ochrany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</si>
  <si>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</si>
  <si>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</si>
  <si>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</si>
  <si>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</si>
  <si>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</si>
  <si>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</si>
  <si>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</si>
  <si>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</si>
  <si>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</si>
  <si>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</si>
  <si>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Kap.919-VPS</t>
  </si>
  <si>
    <t>Kap.916-úč.neinv.dot.-škol.</t>
  </si>
  <si>
    <t>Kap 915-energie</t>
  </si>
  <si>
    <t>Kap.914-působnosti</t>
  </si>
  <si>
    <t>Kap.913-příspěvkové organizace</t>
  </si>
  <si>
    <t>Kap.911-krajský úřad</t>
  </si>
  <si>
    <t>Kap.910-zastupitelstvo</t>
  </si>
  <si>
    <t>upravený rozpočet II.</t>
  </si>
  <si>
    <t>ZR-RO č. 237/13</t>
  </si>
  <si>
    <t>upravený rozpočet I.</t>
  </si>
  <si>
    <t xml:space="preserve">     ukazatel</t>
  </si>
  <si>
    <t>v tis. Kč</t>
  </si>
  <si>
    <t>Výdajová část rozpočtu LK 2013</t>
  </si>
  <si>
    <t xml:space="preserve">Z d r o j e  L K   c e l k e m </t>
  </si>
  <si>
    <t>5. uhrazené splátky dlouhod.půjč.</t>
  </si>
  <si>
    <t>4. úvěr</t>
  </si>
  <si>
    <t>8115</t>
  </si>
  <si>
    <t>3. Zapojení výsl. hosp.2012</t>
  </si>
  <si>
    <t>2. Zapojení  zvl.účtů z r. 2012</t>
  </si>
  <si>
    <t>1. Zapojení fondů z r. 2012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</si>
  <si>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</si>
  <si>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</si>
  <si>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</si>
  <si>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</si>
  <si>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</si>
  <si>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</si>
  <si>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</si>
  <si>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</si>
  <si>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</si>
  <si>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</si>
  <si>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</si>
  <si>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</si>
  <si>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</si>
  <si>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</si>
  <si>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</si>
  <si>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</si>
  <si>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</si>
  <si>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</si>
  <si>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</si>
  <si>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</si>
  <si>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</si>
  <si>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</si>
  <si>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</si>
  <si>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</si>
  <si>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</si>
  <si>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</si>
  <si>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</si>
  <si>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</si>
  <si>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</si>
  <si>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2013</t>
  </si>
  <si>
    <t>příloha č. 1  k ZR-RO 237/13</t>
  </si>
  <si>
    <t>025642</t>
  </si>
  <si>
    <t>0000</t>
  </si>
  <si>
    <t>Běžné a kapitálové výdaje resortu celkem</t>
  </si>
  <si>
    <t>S P O L U F I N A N C O V Á N Í   E U</t>
  </si>
  <si>
    <t>budovy, haly a stavby</t>
  </si>
  <si>
    <t>14 - Odbor investic a správy nemovitého majetku</t>
  </si>
  <si>
    <t xml:space="preserve">změna </t>
  </si>
  <si>
    <t xml:space="preserve">Lůžkový hospic v LK - rekonstrukce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</si>
</sst>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charset val="238"/>
    </font>
    <font>
      <sz val="8"/>
      <name val="Arial"/>
      <family val="2"/>
      <charset val="238"/>
    </font>
    <font>
      <sz val="8"/>
      <color indexed="17"/>
      <name val="Arial"/>
      <family val="2"/>
      <charset val="238"/>
    </font>
    <font>
      <b/>
      <sz val="10"/>
      <name val="Arial"/>
      <family val="2"/>
    </font>
    <font>
      <b/>
      <sz val="10"/>
      <name val="Arial CE"/>
      <charset val="238"/>
    </font>
    <font>
      <b/>
      <sz val="7"/>
      <color indexed="8"/>
      <name val="Tahom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16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5" fillId="0" borderId="0"/>
    <xf numFmtId="0" fontId="5" fillId="0" borderId="0"/>
    <xf numFmtId="0" fontId="14" fillId="0" borderId="0"/>
    <xf numFmtId="0" fontId="6" fillId="0" borderId="0"/>
    <xf numFmtId="0" fontId="2" fillId="18" borderId="6" applyNumberFormat="0" applyFont="0" applyAlignment="0" applyProtection="0"/>
    <xf numFmtId="0" fontId="15" fillId="0" borderId="7" applyNumberFormat="0" applyFill="0" applyAlignment="0" applyProtection="0"/>
    <xf numFmtId="0" fontId="31" fillId="19" borderId="0">
      <alignment horizontal="left" vertical="center"/>
    </xf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7" borderId="8" applyNumberFormat="0" applyAlignment="0" applyProtection="0"/>
    <xf numFmtId="0" fontId="19" fillId="20" borderId="8" applyNumberFormat="0" applyAlignment="0" applyProtection="0"/>
    <xf numFmtId="0" fontId="20" fillId="20" borderId="9" applyNumberFormat="0" applyAlignment="0" applyProtection="0"/>
    <xf numFmtId="0" fontId="21" fillId="0" borderId="0" applyNumberFormat="0" applyFill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4" borderId="0" applyNumberFormat="0" applyBorder="0" applyAlignment="0" applyProtection="0"/>
    <xf numFmtId="0" fontId="1" fillId="0" borderId="0"/>
    <xf numFmtId="0" fontId="6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7" fillId="3" borderId="0" applyNumberFormat="0" applyBorder="0" applyAlignment="0" applyProtection="0"/>
    <xf numFmtId="0" fontId="8" fillId="16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2" fillId="18" borderId="6" applyNumberFormat="0" applyFont="0" applyAlignment="0" applyProtection="0"/>
    <xf numFmtId="0" fontId="15" fillId="0" borderId="7" applyNumberFormat="0" applyFill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7" borderId="8" applyNumberFormat="0" applyAlignment="0" applyProtection="0"/>
    <xf numFmtId="0" fontId="19" fillId="20" borderId="8" applyNumberFormat="0" applyAlignment="0" applyProtection="0"/>
    <xf numFmtId="0" fontId="20" fillId="20" borderId="9" applyNumberFormat="0" applyAlignment="0" applyProtection="0"/>
    <xf numFmtId="0" fontId="21" fillId="0" borderId="0" applyNumberFormat="0" applyFill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4" borderId="0" applyNumberFormat="0" applyBorder="0" applyAlignment="0" applyProtection="0"/>
  </cellStyleXfs>
  <cellXfs count="107">
    <xf numFmtId="0" fontId="0" fillId="0" borderId="0" xfId="0"/>
    <xf numFmtId="0" fontId="14" fillId="0" borderId="0" xfId="32"/>
    <xf numFmtId="0" fontId="6" fillId="0" borderId="0" xfId="33"/>
    <xf numFmtId="0" fontId="24" fillId="0" borderId="10" xfId="0" applyFont="1" applyBorder="1" applyAlignment="1">
      <alignment horizontal="center"/>
    </xf>
    <xf numFmtId="0" fontId="26" fillId="0" borderId="0" xfId="33" applyFont="1"/>
    <xf numFmtId="4" fontId="6" fillId="0" borderId="0" xfId="33" applyNumberFormat="1"/>
    <xf numFmtId="49" fontId="24" fillId="0" borderId="11" xfId="33" applyNumberFormat="1" applyFont="1" applyFill="1" applyBorder="1" applyAlignment="1">
      <alignment horizontal="center"/>
    </xf>
    <xf numFmtId="49" fontId="27" fillId="0" borderId="12" xfId="33" applyNumberFormat="1" applyFont="1" applyFill="1" applyBorder="1" applyAlignment="1">
      <alignment horizontal="center"/>
    </xf>
    <xf numFmtId="4" fontId="24" fillId="0" borderId="10" xfId="33" applyNumberFormat="1" applyFont="1" applyFill="1" applyBorder="1"/>
    <xf numFmtId="4" fontId="24" fillId="0" borderId="13" xfId="33" applyNumberFormat="1" applyFont="1" applyFill="1" applyBorder="1"/>
    <xf numFmtId="0" fontId="6" fillId="0" borderId="0" xfId="33" applyBorder="1"/>
    <xf numFmtId="49" fontId="27" fillId="0" borderId="0" xfId="33" applyNumberFormat="1" applyFont="1" applyFill="1" applyBorder="1" applyAlignment="1">
      <alignment horizontal="center"/>
    </xf>
    <xf numFmtId="4" fontId="27" fillId="0" borderId="0" xfId="33" applyNumberFormat="1" applyFont="1" applyFill="1" applyBorder="1"/>
    <xf numFmtId="0" fontId="24" fillId="0" borderId="14" xfId="33" applyFont="1" applyFill="1" applyBorder="1" applyAlignment="1">
      <alignment horizontal="center"/>
    </xf>
    <xf numFmtId="0" fontId="24" fillId="0" borderId="15" xfId="33" applyFont="1" applyFill="1" applyBorder="1" applyAlignment="1">
      <alignment horizontal="center"/>
    </xf>
    <xf numFmtId="0" fontId="24" fillId="0" borderId="10" xfId="33" applyFont="1" applyFill="1" applyBorder="1" applyAlignment="1">
      <alignment horizontal="center"/>
    </xf>
    <xf numFmtId="0" fontId="24" fillId="0" borderId="10" xfId="33" applyFont="1" applyFill="1" applyBorder="1" applyAlignment="1">
      <alignment horizontal="left"/>
    </xf>
    <xf numFmtId="0" fontId="24" fillId="0" borderId="16" xfId="33" applyFont="1" applyFill="1" applyBorder="1" applyAlignment="1">
      <alignment horizontal="center"/>
    </xf>
    <xf numFmtId="49" fontId="24" fillId="0" borderId="17" xfId="33" applyNumberFormat="1" applyFont="1" applyFill="1" applyBorder="1" applyAlignment="1">
      <alignment horizontal="center"/>
    </xf>
    <xf numFmtId="0" fontId="24" fillId="0" borderId="18" xfId="33" applyFont="1" applyFill="1" applyBorder="1" applyAlignment="1">
      <alignment horizontal="center"/>
    </xf>
    <xf numFmtId="0" fontId="24" fillId="0" borderId="17" xfId="33" applyFont="1" applyFill="1" applyBorder="1" applyAlignment="1">
      <alignment horizontal="center"/>
    </xf>
    <xf numFmtId="0" fontId="24" fillId="0" borderId="19" xfId="33" applyFont="1" applyFill="1" applyBorder="1"/>
    <xf numFmtId="4" fontId="24" fillId="0" borderId="18" xfId="33" applyNumberFormat="1" applyFont="1" applyFill="1" applyBorder="1"/>
    <xf numFmtId="4" fontId="24" fillId="0" borderId="20" xfId="33" applyNumberFormat="1" applyFont="1" applyFill="1" applyBorder="1"/>
    <xf numFmtId="0" fontId="27" fillId="0" borderId="21" xfId="33" applyFont="1" applyFill="1" applyBorder="1" applyAlignment="1">
      <alignment horizontal="center"/>
    </xf>
    <xf numFmtId="49" fontId="27" fillId="0" borderId="22" xfId="33" applyNumberFormat="1" applyFont="1" applyFill="1" applyBorder="1" applyAlignment="1">
      <alignment horizontal="center"/>
    </xf>
    <xf numFmtId="0" fontId="27" fillId="0" borderId="23" xfId="33" applyFont="1" applyFill="1" applyBorder="1" applyAlignment="1">
      <alignment horizontal="center" vertical="center"/>
    </xf>
    <xf numFmtId="0" fontId="27" fillId="0" borderId="24" xfId="33" applyFont="1" applyFill="1" applyBorder="1" applyAlignment="1">
      <alignment horizontal="center" vertical="center"/>
    </xf>
    <xf numFmtId="0" fontId="27" fillId="0" borderId="23" xfId="33" applyFont="1" applyFill="1" applyBorder="1" applyAlignment="1"/>
    <xf numFmtId="4" fontId="27" fillId="0" borderId="23" xfId="33" applyNumberFormat="1" applyFont="1" applyFill="1" applyBorder="1"/>
    <xf numFmtId="49" fontId="25" fillId="0" borderId="0" xfId="33" applyNumberFormat="1" applyFont="1" applyFill="1" applyBorder="1" applyAlignment="1">
      <alignment horizontal="center" vertical="center" textRotation="90"/>
    </xf>
    <xf numFmtId="0" fontId="29" fillId="0" borderId="0" xfId="33" applyFont="1" applyAlignment="1">
      <alignment horizontal="center"/>
    </xf>
    <xf numFmtId="0" fontId="24" fillId="0" borderId="0" xfId="33" applyFont="1" applyAlignment="1">
      <alignment horizontal="center"/>
    </xf>
    <xf numFmtId="0" fontId="25" fillId="0" borderId="0" xfId="33" applyFont="1" applyAlignment="1">
      <alignment horizontal="center"/>
    </xf>
    <xf numFmtId="0" fontId="27" fillId="0" borderId="0" xfId="33" applyFont="1" applyFill="1" applyBorder="1" applyAlignment="1">
      <alignment horizontal="center"/>
    </xf>
    <xf numFmtId="0" fontId="27" fillId="0" borderId="0" xfId="33" applyFont="1" applyFill="1" applyBorder="1" applyAlignment="1">
      <alignment horizontal="center" vertical="center"/>
    </xf>
    <xf numFmtId="0" fontId="27" fillId="0" borderId="0" xfId="33" applyFont="1" applyFill="1" applyBorder="1" applyAlignment="1"/>
    <xf numFmtId="4" fontId="28" fillId="0" borderId="0" xfId="33" applyNumberFormat="1" applyFont="1" applyFill="1" applyBorder="1"/>
    <xf numFmtId="4" fontId="27" fillId="0" borderId="25" xfId="33" applyNumberFormat="1" applyFont="1" applyFill="1" applyBorder="1"/>
    <xf numFmtId="0" fontId="29" fillId="0" borderId="26" xfId="33" applyFont="1" applyFill="1" applyBorder="1" applyAlignment="1">
      <alignment horizontal="center"/>
    </xf>
    <xf numFmtId="0" fontId="24" fillId="0" borderId="26" xfId="33" applyFont="1" applyFill="1" applyBorder="1" applyAlignment="1">
      <alignment horizontal="center"/>
    </xf>
    <xf numFmtId="0" fontId="24" fillId="0" borderId="26" xfId="33" applyFont="1" applyFill="1" applyBorder="1" applyAlignment="1">
      <alignment horizontal="right"/>
    </xf>
    <xf numFmtId="4" fontId="32" fillId="0" borderId="46" xfId="0" applyNumberFormat="1" applyFont="1" applyBorder="1" applyAlignment="1">
      <alignment horizontal="right" vertical="center" wrapText="1"/>
    </xf>
    <xf numFmtId="4" fontId="32" fillId="0" borderId="10" xfId="0" applyNumberFormat="1" applyFont="1" applyBorder="1" applyAlignment="1">
      <alignment horizontal="right" vertical="center" wrapText="1"/>
    </xf>
    <xf numFmtId="0" fontId="32" fillId="0" borderId="10" xfId="0" applyFont="1" applyBorder="1" applyAlignment="1">
      <alignment horizontal="right" vertical="center" wrapText="1"/>
    </xf>
    <xf numFmtId="0" fontId="32" fillId="0" borderId="47" xfId="0" applyFont="1" applyBorder="1" applyAlignment="1">
      <alignment horizontal="left" vertical="center" wrapText="1"/>
    </xf>
    <xf numFmtId="4" fontId="33" fillId="0" borderId="39" xfId="0" applyNumberFormat="1" applyFont="1" applyBorder="1" applyAlignment="1">
      <alignment horizontal="right" vertical="center" wrapText="1"/>
    </xf>
    <xf numFmtId="4" fontId="33" fillId="0" borderId="40" xfId="0" applyNumberFormat="1" applyFont="1" applyBorder="1" applyAlignment="1">
      <alignment horizontal="right" vertical="center" wrapText="1"/>
    </xf>
    <xf numFmtId="4" fontId="33" fillId="0" borderId="48" xfId="0" applyNumberFormat="1" applyFont="1" applyBorder="1" applyAlignment="1">
      <alignment horizontal="right" vertical="center" wrapText="1"/>
    </xf>
    <xf numFmtId="0" fontId="33" fillId="0" borderId="48" xfId="0" applyFont="1" applyBorder="1" applyAlignment="1">
      <alignment horizontal="right" vertical="center" wrapText="1"/>
    </xf>
    <xf numFmtId="0" fontId="33" fillId="0" borderId="45" xfId="0" applyFont="1" applyBorder="1" applyAlignment="1">
      <alignment horizontal="left" vertical="center" wrapText="1"/>
    </xf>
    <xf numFmtId="4" fontId="33" fillId="0" borderId="44" xfId="0" applyNumberFormat="1" applyFont="1" applyBorder="1" applyAlignment="1">
      <alignment horizontal="right" vertical="center" wrapText="1"/>
    </xf>
    <xf numFmtId="4" fontId="33" fillId="0" borderId="18" xfId="0" applyNumberFormat="1" applyFont="1" applyBorder="1" applyAlignment="1">
      <alignment horizontal="right" vertical="center" wrapText="1"/>
    </xf>
    <xf numFmtId="4" fontId="33" fillId="0" borderId="42" xfId="0" applyNumberFormat="1" applyFont="1" applyBorder="1" applyAlignment="1">
      <alignment horizontal="right" vertical="center" wrapText="1"/>
    </xf>
    <xf numFmtId="0" fontId="33" fillId="0" borderId="42" xfId="0" applyFont="1" applyBorder="1" applyAlignment="1">
      <alignment horizontal="right" vertical="center" wrapText="1"/>
    </xf>
    <xf numFmtId="0" fontId="33" fillId="0" borderId="49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right" vertical="center" wrapText="1"/>
    </xf>
    <xf numFmtId="0" fontId="33" fillId="0" borderId="43" xfId="0" applyFont="1" applyBorder="1" applyAlignment="1">
      <alignment horizontal="left" vertical="center" wrapText="1"/>
    </xf>
    <xf numFmtId="0" fontId="34" fillId="25" borderId="46" xfId="0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34" fillId="25" borderId="47" xfId="0" applyFont="1" applyFill="1" applyBorder="1" applyAlignment="1">
      <alignment horizontal="center" vertical="center" wrapText="1"/>
    </xf>
    <xf numFmtId="164" fontId="35" fillId="0" borderId="26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32" fillId="0" borderId="47" xfId="0" applyFont="1" applyBorder="1" applyAlignment="1">
      <alignment vertical="center" wrapText="1"/>
    </xf>
    <xf numFmtId="4" fontId="33" fillId="0" borderId="50" xfId="0" applyNumberFormat="1" applyFont="1" applyBorder="1" applyAlignment="1">
      <alignment horizontal="right" vertical="center" wrapText="1"/>
    </xf>
    <xf numFmtId="0" fontId="33" fillId="0" borderId="45" xfId="0" applyFont="1" applyBorder="1" applyAlignment="1">
      <alignment vertical="center" wrapText="1"/>
    </xf>
    <xf numFmtId="4" fontId="33" fillId="0" borderId="41" xfId="0" applyNumberFormat="1" applyFont="1" applyBorder="1" applyAlignment="1">
      <alignment horizontal="right" vertical="center" wrapText="1"/>
    </xf>
    <xf numFmtId="0" fontId="33" fillId="0" borderId="49" xfId="0" applyFont="1" applyBorder="1" applyAlignment="1">
      <alignment vertical="center" wrapText="1"/>
    </xf>
    <xf numFmtId="4" fontId="32" fillId="0" borderId="41" xfId="0" applyNumberFormat="1" applyFont="1" applyBorder="1" applyAlignment="1">
      <alignment horizontal="right" vertical="center" wrapText="1"/>
    </xf>
    <xf numFmtId="4" fontId="32" fillId="0" borderId="42" xfId="0" applyNumberFormat="1" applyFont="1" applyBorder="1" applyAlignment="1">
      <alignment horizontal="right" vertical="center" wrapText="1"/>
    </xf>
    <xf numFmtId="0" fontId="32" fillId="0" borderId="42" xfId="0" applyFont="1" applyBorder="1" applyAlignment="1">
      <alignment horizontal="right" vertical="center" wrapText="1"/>
    </xf>
    <xf numFmtId="0" fontId="32" fillId="0" borderId="49" xfId="0" applyFont="1" applyBorder="1" applyAlignment="1">
      <alignment vertical="center" wrapText="1"/>
    </xf>
    <xf numFmtId="4" fontId="33" fillId="0" borderId="41" xfId="0" applyNumberFormat="1" applyFont="1" applyBorder="1" applyAlignment="1">
      <alignment vertical="center"/>
    </xf>
    <xf numFmtId="4" fontId="0" fillId="0" borderId="0" xfId="0" applyNumberFormat="1"/>
    <xf numFmtId="4" fontId="33" fillId="0" borderId="42" xfId="0" applyNumberFormat="1" applyFont="1" applyBorder="1" applyAlignment="1">
      <alignment vertical="center"/>
    </xf>
    <xf numFmtId="4" fontId="32" fillId="0" borderId="44" xfId="0" applyNumberFormat="1" applyFont="1" applyBorder="1" applyAlignment="1">
      <alignment horizontal="right" vertical="center" wrapText="1"/>
    </xf>
    <xf numFmtId="4" fontId="32" fillId="0" borderId="18" xfId="0" applyNumberFormat="1" applyFont="1" applyBorder="1" applyAlignment="1">
      <alignment horizontal="right" vertical="center" wrapText="1"/>
    </xf>
    <xf numFmtId="0" fontId="32" fillId="0" borderId="18" xfId="0" applyFont="1" applyBorder="1" applyAlignment="1">
      <alignment horizontal="right" vertical="center" wrapText="1"/>
    </xf>
    <xf numFmtId="0" fontId="32" fillId="0" borderId="43" xfId="0" applyFont="1" applyBorder="1" applyAlignment="1">
      <alignment vertical="center" wrapText="1"/>
    </xf>
    <xf numFmtId="0" fontId="35" fillId="0" borderId="0" xfId="0" applyFont="1" applyFill="1" applyAlignment="1">
      <alignment horizontal="right"/>
    </xf>
    <xf numFmtId="0" fontId="35" fillId="0" borderId="0" xfId="0" applyFont="1" applyFill="1"/>
    <xf numFmtId="0" fontId="36" fillId="25" borderId="26" xfId="0" applyFont="1" applyFill="1" applyBorder="1" applyAlignment="1">
      <alignment horizontal="center"/>
    </xf>
    <xf numFmtId="0" fontId="0" fillId="0" borderId="0" xfId="0" applyAlignment="1">
      <alignment horizontal="right"/>
    </xf>
    <xf numFmtId="49" fontId="25" fillId="0" borderId="32" xfId="33" applyNumberFormat="1" applyFont="1" applyFill="1" applyBorder="1" applyAlignment="1">
      <alignment horizontal="center" vertical="center" textRotation="90"/>
    </xf>
    <xf numFmtId="49" fontId="25" fillId="0" borderId="34" xfId="33" applyNumberFormat="1" applyFont="1" applyFill="1" applyBorder="1" applyAlignment="1">
      <alignment horizontal="center" vertical="center" textRotation="90"/>
    </xf>
    <xf numFmtId="49" fontId="25" fillId="0" borderId="33" xfId="33" applyNumberFormat="1" applyFont="1" applyFill="1" applyBorder="1" applyAlignment="1">
      <alignment horizontal="center" vertical="center" textRotation="90"/>
    </xf>
    <xf numFmtId="0" fontId="25" fillId="0" borderId="30" xfId="33" applyFont="1" applyFill="1" applyBorder="1" applyAlignment="1">
      <alignment horizontal="center" vertical="center"/>
    </xf>
    <xf numFmtId="0" fontId="25" fillId="0" borderId="31" xfId="33" applyFont="1" applyFill="1" applyBorder="1" applyAlignment="1">
      <alignment horizontal="center" vertical="center"/>
    </xf>
    <xf numFmtId="4" fontId="0" fillId="0" borderId="0" xfId="33" applyNumberFormat="1" applyFont="1" applyAlignment="1">
      <alignment horizontal="right"/>
    </xf>
    <xf numFmtId="4" fontId="6" fillId="0" borderId="0" xfId="33" applyNumberFormat="1" applyAlignment="1">
      <alignment horizontal="right"/>
    </xf>
    <xf numFmtId="0" fontId="25" fillId="0" borderId="35" xfId="33" applyFont="1" applyFill="1" applyBorder="1" applyAlignment="1">
      <alignment horizontal="center" vertical="center"/>
    </xf>
    <xf numFmtId="0" fontId="25" fillId="0" borderId="23" xfId="33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15" xfId="33" applyFont="1" applyFill="1" applyBorder="1" applyAlignment="1">
      <alignment horizontal="center"/>
    </xf>
    <xf numFmtId="0" fontId="24" fillId="0" borderId="38" xfId="33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0" fillId="0" borderId="0" xfId="0" applyAlignment="1"/>
    <xf numFmtId="0" fontId="30" fillId="0" borderId="0" xfId="32" applyFont="1" applyBorder="1" applyAlignment="1">
      <alignment horizontal="center"/>
    </xf>
    <xf numFmtId="0" fontId="25" fillId="0" borderId="27" xfId="33" applyFont="1" applyFill="1" applyBorder="1" applyAlignment="1">
      <alignment horizontal="center" vertical="center"/>
    </xf>
    <xf numFmtId="0" fontId="25" fillId="0" borderId="28" xfId="33" applyFont="1" applyFill="1" applyBorder="1" applyAlignment="1">
      <alignment horizontal="center" vertical="center"/>
    </xf>
    <xf numFmtId="0" fontId="25" fillId="0" borderId="29" xfId="33" applyFont="1" applyFill="1" applyBorder="1" applyAlignment="1">
      <alignment horizontal="center" vertical="center"/>
    </xf>
    <xf numFmtId="0" fontId="25" fillId="0" borderId="26" xfId="33" applyFont="1" applyFill="1" applyBorder="1" applyAlignment="1">
      <alignment horizontal="center" vertical="center"/>
    </xf>
    <xf numFmtId="49" fontId="24" fillId="0" borderId="32" xfId="33" applyNumberFormat="1" applyFont="1" applyFill="1" applyBorder="1" applyAlignment="1">
      <alignment horizontal="center" vertical="center"/>
    </xf>
    <xf numFmtId="49" fontId="24" fillId="0" borderId="33" xfId="33" applyNumberFormat="1" applyFont="1" applyFill="1" applyBorder="1" applyAlignment="1">
      <alignment horizontal="center" vertical="center"/>
    </xf>
  </cellXfs>
  <cellStyles count="92">
    <cellStyle name="20 % – Zvýraznění1" xfId="1" builtinId="30" customBuiltin="1"/>
    <cellStyle name="20 % – Zvýraznění1 2" xfId="51"/>
    <cellStyle name="20 % – Zvýraznění2" xfId="2" builtinId="34" customBuiltin="1"/>
    <cellStyle name="20 % – Zvýraznění2 2" xfId="52"/>
    <cellStyle name="20 % – Zvýraznění3" xfId="3" builtinId="38" customBuiltin="1"/>
    <cellStyle name="20 % – Zvýraznění3 2" xfId="53"/>
    <cellStyle name="20 % – Zvýraznění4" xfId="4" builtinId="42" customBuiltin="1"/>
    <cellStyle name="20 % – Zvýraznění4 2" xfId="54"/>
    <cellStyle name="20 % – Zvýraznění5" xfId="5" builtinId="46" customBuiltin="1"/>
    <cellStyle name="20 % – Zvýraznění5 2" xfId="55"/>
    <cellStyle name="20 % – Zvýraznění6" xfId="6" builtinId="50" customBuiltin="1"/>
    <cellStyle name="20 % – Zvýraznění6 2" xfId="56"/>
    <cellStyle name="40 % – Zvýraznění1" xfId="7" builtinId="31" customBuiltin="1"/>
    <cellStyle name="40 % – Zvýraznění1 2" xfId="57"/>
    <cellStyle name="40 % – Zvýraznění2" xfId="8" builtinId="35" customBuiltin="1"/>
    <cellStyle name="40 % – Zvýraznění2 2" xfId="58"/>
    <cellStyle name="40 % – Zvýraznění3" xfId="9" builtinId="39" customBuiltin="1"/>
    <cellStyle name="40 % – Zvýraznění3 2" xfId="59"/>
    <cellStyle name="40 % – Zvýraznění4" xfId="10" builtinId="43" customBuiltin="1"/>
    <cellStyle name="40 % – Zvýraznění4 2" xfId="60"/>
    <cellStyle name="40 % – Zvýraznění5" xfId="11" builtinId="47" customBuiltin="1"/>
    <cellStyle name="40 % – Zvýraznění5 2" xfId="61"/>
    <cellStyle name="40 % – Zvýraznění6" xfId="12" builtinId="51" customBuiltin="1"/>
    <cellStyle name="40 % – Zvýraznění6 2" xfId="62"/>
    <cellStyle name="60 % – Zvýraznění1" xfId="13" builtinId="32" customBuiltin="1"/>
    <cellStyle name="60 % – Zvýraznění1 2" xfId="63"/>
    <cellStyle name="60 % – Zvýraznění2" xfId="14" builtinId="36" customBuiltin="1"/>
    <cellStyle name="60 % – Zvýraznění2 2" xfId="64"/>
    <cellStyle name="60 % – Zvýraznění3" xfId="15" builtinId="40" customBuiltin="1"/>
    <cellStyle name="60 % – Zvýraznění3 2" xfId="65"/>
    <cellStyle name="60 % – Zvýraznění4" xfId="16" builtinId="44" customBuiltin="1"/>
    <cellStyle name="60 % – Zvýraznění4 2" xfId="66"/>
    <cellStyle name="60 % – Zvýraznění5" xfId="17" builtinId="48" customBuiltin="1"/>
    <cellStyle name="60 % – Zvýraznění5 2" xfId="67"/>
    <cellStyle name="60 % – Zvýraznění6" xfId="18" builtinId="52" customBuiltin="1"/>
    <cellStyle name="60 % – Zvýraznění6 2" xfId="68"/>
    <cellStyle name="Celkem" xfId="19" builtinId="25" customBuiltin="1"/>
    <cellStyle name="Celkem 2" xfId="69"/>
    <cellStyle name="čárky 2" xfId="20"/>
    <cellStyle name="čárky 3" xfId="21"/>
    <cellStyle name="Chybně" xfId="22" builtinId="27" customBuiltin="1"/>
    <cellStyle name="Chybně 2" xfId="70"/>
    <cellStyle name="Kontrolní buňka" xfId="23" builtinId="23" customBuiltin="1"/>
    <cellStyle name="Kontrolní buňka 2" xfId="71"/>
    <cellStyle name="Nadpis 1" xfId="24" builtinId="16" customBuiltin="1"/>
    <cellStyle name="Nadpis 1 2" xfId="72"/>
    <cellStyle name="Nadpis 2" xfId="25" builtinId="17" customBuiltin="1"/>
    <cellStyle name="Nadpis 2 2" xfId="73"/>
    <cellStyle name="Nadpis 3" xfId="26" builtinId="18" customBuiltin="1"/>
    <cellStyle name="Nadpis 3 2" xfId="74"/>
    <cellStyle name="Nadpis 4" xfId="27" builtinId="19" customBuiltin="1"/>
    <cellStyle name="Nadpis 4 2" xfId="75"/>
    <cellStyle name="Název" xfId="28" builtinId="15" customBuiltin="1"/>
    <cellStyle name="Název 2" xfId="76"/>
    <cellStyle name="Neutrální" xfId="29" builtinId="28" customBuiltin="1"/>
    <cellStyle name="Neutrální 2" xfId="77"/>
    <cellStyle name="Normální" xfId="0" builtinId="0"/>
    <cellStyle name="normální 2" xfId="30"/>
    <cellStyle name="Normální 3" xfId="31"/>
    <cellStyle name="Normální 3 2" xfId="50"/>
    <cellStyle name="Normální 4" xfId="49"/>
    <cellStyle name="normální_2. Rozpočet 2007 - tabulky" xfId="32"/>
    <cellStyle name="normální_Rozpis výdajů 03 bez PO 3" xfId="33"/>
    <cellStyle name="Poznámka" xfId="34" builtinId="10" customBuiltin="1"/>
    <cellStyle name="Poznámka 2" xfId="78"/>
    <cellStyle name="Propojená buňka" xfId="35" builtinId="24" customBuiltin="1"/>
    <cellStyle name="Propojená buňka 2" xfId="79"/>
    <cellStyle name="S8M1" xfId="36"/>
    <cellStyle name="Správně" xfId="37" builtinId="26" customBuiltin="1"/>
    <cellStyle name="Správně 2" xfId="80"/>
    <cellStyle name="Text upozornění" xfId="38" builtinId="11" customBuiltin="1"/>
    <cellStyle name="Text upozornění 2" xfId="81"/>
    <cellStyle name="Vstup" xfId="39" builtinId="20" customBuiltin="1"/>
    <cellStyle name="Vstup 2" xfId="82"/>
    <cellStyle name="Výpočet" xfId="40" builtinId="22" customBuiltin="1"/>
    <cellStyle name="Výpočet 2" xfId="83"/>
    <cellStyle name="Výstup" xfId="41" builtinId="21" customBuiltin="1"/>
    <cellStyle name="Výstup 2" xfId="84"/>
    <cellStyle name="Vysvětlující text" xfId="42" builtinId="53" customBuiltin="1"/>
    <cellStyle name="Vysvětlující text 2" xfId="85"/>
    <cellStyle name="Zvýraznění 1" xfId="43" builtinId="29" customBuiltin="1"/>
    <cellStyle name="Zvýraznění 1 2" xfId="86"/>
    <cellStyle name="Zvýraznění 2" xfId="44" builtinId="33" customBuiltin="1"/>
    <cellStyle name="Zvýraznění 2 2" xfId="87"/>
    <cellStyle name="Zvýraznění 3" xfId="45" builtinId="37" customBuiltin="1"/>
    <cellStyle name="Zvýraznění 3 2" xfId="88"/>
    <cellStyle name="Zvýraznění 4" xfId="46" builtinId="41" customBuiltin="1"/>
    <cellStyle name="Zvýraznění 4 2" xfId="89"/>
    <cellStyle name="Zvýraznění 5" xfId="47" builtinId="45" customBuiltin="1"/>
    <cellStyle name="Zvýraznění 5 2" xfId="90"/>
    <cellStyle name="Zvýraznění 6" xfId="48" builtinId="49" customBuiltin="1"/>
    <cellStyle name="Zvýraznění 6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O%202012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4">
          <cell r="M4">
            <v>60887</v>
          </cell>
        </row>
        <row r="135">
          <cell r="T135">
            <v>-46875</v>
          </cell>
        </row>
        <row r="180">
          <cell r="F180">
            <v>24000</v>
          </cell>
          <cell r="J180">
            <v>182553.52</v>
          </cell>
          <cell r="K180">
            <v>0</v>
          </cell>
          <cell r="L180">
            <v>0</v>
          </cell>
          <cell r="N180">
            <v>40.479999999999997</v>
          </cell>
          <cell r="O180">
            <v>79520.92</v>
          </cell>
          <cell r="P180">
            <v>253299.98</v>
          </cell>
        </row>
        <row r="225">
          <cell r="Q225">
            <v>699006.93399999989</v>
          </cell>
          <cell r="S225">
            <v>254989.98</v>
          </cell>
        </row>
        <row r="270">
          <cell r="C270">
            <v>2108256.29</v>
          </cell>
          <cell r="D270">
            <v>261763.277</v>
          </cell>
          <cell r="E270">
            <v>1315.3200000000002</v>
          </cell>
          <cell r="G270">
            <v>800.05000000000007</v>
          </cell>
          <cell r="H270">
            <v>3535089.8504699999</v>
          </cell>
          <cell r="I270">
            <v>3463.2</v>
          </cell>
        </row>
      </sheetData>
      <sheetData sheetId="2">
        <row r="134">
          <cell r="Q134">
            <v>3</v>
          </cell>
          <cell r="R134">
            <v>3</v>
          </cell>
          <cell r="T134">
            <v>41</v>
          </cell>
        </row>
        <row r="135">
          <cell r="O135">
            <v>3</v>
          </cell>
          <cell r="S135">
            <v>12042.17</v>
          </cell>
        </row>
        <row r="180">
          <cell r="P180">
            <v>68585.667520000003</v>
          </cell>
        </row>
        <row r="225">
          <cell r="M225">
            <v>5445.5886300000002</v>
          </cell>
        </row>
        <row r="270">
          <cell r="B270">
            <v>31805.08</v>
          </cell>
          <cell r="C270">
            <v>210455</v>
          </cell>
          <cell r="D270">
            <v>891494.29</v>
          </cell>
          <cell r="E270">
            <v>784491.00900000008</v>
          </cell>
          <cell r="F270">
            <v>182320</v>
          </cell>
          <cell r="G270">
            <v>3451138.6779900012</v>
          </cell>
          <cell r="H270">
            <v>50203.909999999989</v>
          </cell>
          <cell r="I270">
            <v>522082.27699999994</v>
          </cell>
          <cell r="K270">
            <v>847000.14999999979</v>
          </cell>
          <cell r="L270">
            <v>301584.98</v>
          </cell>
          <cell r="N270">
            <v>59413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2" zoomScaleNormal="100" workbookViewId="0">
      <selection activeCell="I24" sqref="I24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1" customWidth="1"/>
    <col min="5" max="5" width="14.140625" customWidth="1"/>
    <col min="10" max="10" width="11.7109375" bestFit="1" customWidth="1"/>
  </cols>
  <sheetData>
    <row r="1" spans="1:10" x14ac:dyDescent="0.2">
      <c r="B1" s="82" t="s">
        <v>80</v>
      </c>
      <c r="C1" s="82"/>
      <c r="D1" s="82"/>
      <c r="E1" s="82"/>
    </row>
    <row r="2" spans="1:10" ht="13.5" thickBot="1" x14ac:dyDescent="0.25">
      <c r="A2" s="81" t="s">
        <v>79</v>
      </c>
      <c r="B2" s="81"/>
      <c r="C2" s="80"/>
      <c r="D2" s="80"/>
      <c r="E2" s="79" t="s">
        <v>41</v>
      </c>
    </row>
    <row r="3" spans="1:10" ht="24.75" thickBot="1" x14ac:dyDescent="0.25">
      <c r="A3" s="60" t="s">
        <v>78</v>
      </c>
      <c r="B3" s="59" t="s">
        <v>77</v>
      </c>
      <c r="C3" s="58" t="s">
        <v>39</v>
      </c>
      <c r="D3" s="58" t="s">
        <v>38</v>
      </c>
      <c r="E3" s="58" t="s">
        <v>37</v>
      </c>
    </row>
    <row r="4" spans="1:10" ht="15" customHeight="1" x14ac:dyDescent="0.2">
      <c r="A4" s="78" t="s">
        <v>76</v>
      </c>
      <c r="B4" s="77" t="s">
        <v>75</v>
      </c>
      <c r="C4" s="76">
        <f>C5+C6+C7</f>
        <v>2371334.8869999996</v>
      </c>
      <c r="D4" s="76">
        <f>D5+D6+D7</f>
        <v>0</v>
      </c>
      <c r="E4" s="75">
        <f t="shared" ref="E4:E11" si="0">C4+D4</f>
        <v>2371334.8869999996</v>
      </c>
    </row>
    <row r="5" spans="1:10" ht="15" customHeight="1" x14ac:dyDescent="0.2">
      <c r="A5" s="67" t="s">
        <v>74</v>
      </c>
      <c r="B5" s="54" t="s">
        <v>73</v>
      </c>
      <c r="C5" s="53">
        <f>[1]příjmy!$C$270</f>
        <v>2108256.29</v>
      </c>
      <c r="D5" s="74">
        <f>[2]příjmy!$C$31</f>
        <v>0</v>
      </c>
      <c r="E5" s="72">
        <f t="shared" si="0"/>
        <v>2108256.29</v>
      </c>
      <c r="J5" s="73"/>
    </row>
    <row r="6" spans="1:10" ht="15" customHeight="1" x14ac:dyDescent="0.2">
      <c r="A6" s="67" t="s">
        <v>72</v>
      </c>
      <c r="B6" s="54" t="s">
        <v>71</v>
      </c>
      <c r="C6" s="53">
        <f>[1]příjmy!$D$270</f>
        <v>261763.277</v>
      </c>
      <c r="D6" s="52">
        <v>0</v>
      </c>
      <c r="E6" s="72">
        <f t="shared" si="0"/>
        <v>261763.277</v>
      </c>
    </row>
    <row r="7" spans="1:10" ht="15" customHeight="1" x14ac:dyDescent="0.2">
      <c r="A7" s="67" t="s">
        <v>70</v>
      </c>
      <c r="B7" s="54" t="s">
        <v>69</v>
      </c>
      <c r="C7" s="53">
        <f>[1]příjmy!$E$270</f>
        <v>1315.3200000000002</v>
      </c>
      <c r="D7" s="53">
        <f>[2]příjmy!$E$31</f>
        <v>0</v>
      </c>
      <c r="E7" s="72">
        <f t="shared" si="0"/>
        <v>1315.3200000000002</v>
      </c>
    </row>
    <row r="8" spans="1:10" ht="15" customHeight="1" x14ac:dyDescent="0.2">
      <c r="A8" s="71" t="s">
        <v>68</v>
      </c>
      <c r="B8" s="54" t="s">
        <v>67</v>
      </c>
      <c r="C8" s="69">
        <f>C9+C14</f>
        <v>3806834.1004699999</v>
      </c>
      <c r="D8" s="69">
        <f>D9+D14</f>
        <v>0</v>
      </c>
      <c r="E8" s="68">
        <f t="shared" si="0"/>
        <v>3806834.1004699999</v>
      </c>
    </row>
    <row r="9" spans="1:10" ht="15" customHeight="1" x14ac:dyDescent="0.2">
      <c r="A9" s="67" t="s">
        <v>66</v>
      </c>
      <c r="B9" s="54" t="s">
        <v>62</v>
      </c>
      <c r="C9" s="53">
        <f>C10+C11+C12+C13</f>
        <v>3624240.1004699999</v>
      </c>
      <c r="D9" s="53">
        <f>D10+D11+D12+D13</f>
        <v>0</v>
      </c>
      <c r="E9" s="66">
        <f t="shared" si="0"/>
        <v>3624240.1004699999</v>
      </c>
    </row>
    <row r="10" spans="1:10" ht="15" customHeight="1" x14ac:dyDescent="0.2">
      <c r="A10" s="67" t="s">
        <v>65</v>
      </c>
      <c r="B10" s="54" t="s">
        <v>64</v>
      </c>
      <c r="C10" s="53">
        <f>[1]příjmy!$M$4</f>
        <v>60887</v>
      </c>
      <c r="D10" s="53">
        <f>[2]příjmy!$I$16</f>
        <v>0</v>
      </c>
      <c r="E10" s="66">
        <f t="shared" si="0"/>
        <v>60887</v>
      </c>
    </row>
    <row r="11" spans="1:10" ht="15" customHeight="1" x14ac:dyDescent="0.2">
      <c r="A11" s="67" t="s">
        <v>63</v>
      </c>
      <c r="B11" s="54" t="s">
        <v>62</v>
      </c>
      <c r="C11" s="53">
        <f>[1]příjmy!$G$270+[1]příjmy!$H$270</f>
        <v>3535889.9004699998</v>
      </c>
      <c r="D11" s="53">
        <v>0</v>
      </c>
      <c r="E11" s="66">
        <f t="shared" si="0"/>
        <v>3535889.9004699998</v>
      </c>
    </row>
    <row r="12" spans="1:10" ht="15" customHeight="1" x14ac:dyDescent="0.2">
      <c r="A12" s="67" t="s">
        <v>61</v>
      </c>
      <c r="B12" s="54" t="s">
        <v>60</v>
      </c>
      <c r="C12" s="53">
        <f>[1]příjmy!$I$270</f>
        <v>3463.2</v>
      </c>
      <c r="D12" s="53">
        <v>0</v>
      </c>
      <c r="E12" s="66">
        <f>SUM(C12:D12)</f>
        <v>3463.2</v>
      </c>
    </row>
    <row r="13" spans="1:10" ht="15" customHeight="1" x14ac:dyDescent="0.2">
      <c r="A13" s="67" t="s">
        <v>59</v>
      </c>
      <c r="B13" s="54">
        <v>4121</v>
      </c>
      <c r="C13" s="53">
        <f>[1]příjmy!$F$180</f>
        <v>24000</v>
      </c>
      <c r="D13" s="53">
        <v>0</v>
      </c>
      <c r="E13" s="66">
        <f>SUM(C13:D13)</f>
        <v>24000</v>
      </c>
    </row>
    <row r="14" spans="1:10" ht="15" customHeight="1" x14ac:dyDescent="0.2">
      <c r="A14" s="67" t="s">
        <v>58</v>
      </c>
      <c r="B14" s="54" t="s">
        <v>56</v>
      </c>
      <c r="C14" s="53">
        <f>C15+C16+C17</f>
        <v>182594</v>
      </c>
      <c r="D14" s="53">
        <f>D15+D16+D17</f>
        <v>0</v>
      </c>
      <c r="E14" s="66">
        <f>C14+D14</f>
        <v>182594</v>
      </c>
    </row>
    <row r="15" spans="1:10" ht="15" customHeight="1" x14ac:dyDescent="0.2">
      <c r="A15" s="67" t="s">
        <v>57</v>
      </c>
      <c r="B15" s="54" t="s">
        <v>56</v>
      </c>
      <c r="C15" s="53">
        <f>[1]příjmy!$N$180+[1]příjmy!$J$180</f>
        <v>182594</v>
      </c>
      <c r="D15" s="53">
        <f>[2]příjmy!$H$16</f>
        <v>0</v>
      </c>
      <c r="E15" s="66">
        <f>C15+D15</f>
        <v>182594</v>
      </c>
    </row>
    <row r="16" spans="1:10" ht="15" customHeight="1" x14ac:dyDescent="0.2">
      <c r="A16" s="67" t="s">
        <v>55</v>
      </c>
      <c r="B16" s="54">
        <v>4221</v>
      </c>
      <c r="C16" s="53">
        <f>[1]příjmy!$L$180</f>
        <v>0</v>
      </c>
      <c r="D16" s="53">
        <v>0</v>
      </c>
      <c r="E16" s="66">
        <f>SUM(C16:D16)</f>
        <v>0</v>
      </c>
    </row>
    <row r="17" spans="1:5" ht="15" customHeight="1" x14ac:dyDescent="0.2">
      <c r="A17" s="67" t="s">
        <v>54</v>
      </c>
      <c r="B17" s="54">
        <v>4232</v>
      </c>
      <c r="C17" s="53">
        <f>[1]příjmy!$K$180</f>
        <v>0</v>
      </c>
      <c r="D17" s="53">
        <v>0</v>
      </c>
      <c r="E17" s="66">
        <f>SUM(C17:D17)</f>
        <v>0</v>
      </c>
    </row>
    <row r="18" spans="1:5" ht="15" customHeight="1" x14ac:dyDescent="0.2">
      <c r="A18" s="71" t="s">
        <v>53</v>
      </c>
      <c r="B18" s="70" t="s">
        <v>52</v>
      </c>
      <c r="C18" s="69">
        <f>C4+C8</f>
        <v>6178168.9874699991</v>
      </c>
      <c r="D18" s="69">
        <f>D4+D8</f>
        <v>0</v>
      </c>
      <c r="E18" s="68">
        <f>C18+D18</f>
        <v>6178168.9874699991</v>
      </c>
    </row>
    <row r="19" spans="1:5" ht="15" customHeight="1" x14ac:dyDescent="0.2">
      <c r="A19" s="71" t="s">
        <v>51</v>
      </c>
      <c r="B19" s="70" t="s">
        <v>50</v>
      </c>
      <c r="C19" s="69">
        <f>SUM(C20:C24)</f>
        <v>1239942.814</v>
      </c>
      <c r="D19" s="69">
        <f>SUM(D20:D24)</f>
        <v>10200</v>
      </c>
      <c r="E19" s="68">
        <f>C19+D19</f>
        <v>1250142.814</v>
      </c>
    </row>
    <row r="20" spans="1:5" ht="15" customHeight="1" x14ac:dyDescent="0.2">
      <c r="A20" s="67" t="s">
        <v>49</v>
      </c>
      <c r="B20" s="54" t="s">
        <v>46</v>
      </c>
      <c r="C20" s="53">
        <f>[1]příjmy!$O$180</f>
        <v>79520.92</v>
      </c>
      <c r="D20" s="53">
        <v>0</v>
      </c>
      <c r="E20" s="66">
        <f>C20+D20</f>
        <v>79520.92</v>
      </c>
    </row>
    <row r="21" spans="1:5" ht="15" customHeight="1" x14ac:dyDescent="0.2">
      <c r="A21" s="67" t="s">
        <v>48</v>
      </c>
      <c r="B21" s="54">
        <v>8115</v>
      </c>
      <c r="C21" s="53">
        <f>[1]příjmy!$P$180</f>
        <v>253299.98</v>
      </c>
      <c r="D21" s="53">
        <v>0</v>
      </c>
      <c r="E21" s="66">
        <f>SUM(C21:D21)</f>
        <v>253299.98</v>
      </c>
    </row>
    <row r="22" spans="1:5" ht="15" customHeight="1" x14ac:dyDescent="0.2">
      <c r="A22" s="67" t="s">
        <v>47</v>
      </c>
      <c r="B22" s="54" t="s">
        <v>46</v>
      </c>
      <c r="C22" s="53">
        <f>[1]příjmy!$Q$225</f>
        <v>699006.93399999989</v>
      </c>
      <c r="D22" s="53">
        <v>10200</v>
      </c>
      <c r="E22" s="66">
        <f>C22+D22</f>
        <v>709206.93399999989</v>
      </c>
    </row>
    <row r="23" spans="1:5" ht="15" customHeight="1" x14ac:dyDescent="0.2">
      <c r="A23" s="67" t="s">
        <v>45</v>
      </c>
      <c r="B23" s="54">
        <v>8123</v>
      </c>
      <c r="C23" s="53">
        <f>[1]příjmy!$S$225</f>
        <v>254989.98</v>
      </c>
      <c r="D23" s="53">
        <f>[2]příjmy!$T$31</f>
        <v>0</v>
      </c>
      <c r="E23" s="66">
        <f>C23+D23</f>
        <v>254989.98</v>
      </c>
    </row>
    <row r="24" spans="1:5" ht="15" customHeight="1" thickBot="1" x14ac:dyDescent="0.25">
      <c r="A24" s="65" t="s">
        <v>44</v>
      </c>
      <c r="B24" s="49">
        <v>-8124</v>
      </c>
      <c r="C24" s="48">
        <f>[1]příjmy!$T$135</f>
        <v>-46875</v>
      </c>
      <c r="D24" s="48">
        <f>[2]příjmy!$O$16</f>
        <v>0</v>
      </c>
      <c r="E24" s="64">
        <f>C24+D24</f>
        <v>-46875</v>
      </c>
    </row>
    <row r="25" spans="1:5" ht="15" customHeight="1" thickBot="1" x14ac:dyDescent="0.25">
      <c r="A25" s="63" t="s">
        <v>43</v>
      </c>
      <c r="B25" s="44"/>
      <c r="C25" s="43">
        <f>C4+C8+C19</f>
        <v>7418111.8014699994</v>
      </c>
      <c r="D25" s="43">
        <f>D18+D19</f>
        <v>10200</v>
      </c>
      <c r="E25" s="42">
        <f>C25+D25</f>
        <v>7428311.8014699994</v>
      </c>
    </row>
    <row r="26" spans="1:5" ht="13.5" thickBot="1" x14ac:dyDescent="0.25">
      <c r="A26" s="81" t="s">
        <v>42</v>
      </c>
      <c r="B26" s="81"/>
      <c r="C26" s="62"/>
      <c r="D26" s="62"/>
      <c r="E26" s="61" t="s">
        <v>41</v>
      </c>
    </row>
    <row r="27" spans="1:5" ht="24.75" thickBot="1" x14ac:dyDescent="0.25">
      <c r="A27" s="60" t="s">
        <v>40</v>
      </c>
      <c r="B27" s="59" t="s">
        <v>4</v>
      </c>
      <c r="C27" s="58" t="s">
        <v>39</v>
      </c>
      <c r="D27" s="58" t="s">
        <v>38</v>
      </c>
      <c r="E27" s="58" t="s">
        <v>37</v>
      </c>
    </row>
    <row r="28" spans="1:5" ht="15" customHeight="1" x14ac:dyDescent="0.2">
      <c r="A28" s="57" t="s">
        <v>36</v>
      </c>
      <c r="B28" s="56" t="s">
        <v>23</v>
      </c>
      <c r="C28" s="52">
        <f>[1]výdaje!$B$270</f>
        <v>31805.08</v>
      </c>
      <c r="D28" s="52">
        <v>0</v>
      </c>
      <c r="E28" s="51">
        <f t="shared" ref="E28:E46" si="1">C28+D28</f>
        <v>31805.08</v>
      </c>
    </row>
    <row r="29" spans="1:5" ht="15" customHeight="1" x14ac:dyDescent="0.2">
      <c r="A29" s="55" t="s">
        <v>35</v>
      </c>
      <c r="B29" s="54" t="s">
        <v>23</v>
      </c>
      <c r="C29" s="53">
        <f>[1]výdaje!$C$270</f>
        <v>210455</v>
      </c>
      <c r="D29" s="52">
        <v>0</v>
      </c>
      <c r="E29" s="51">
        <f t="shared" si="1"/>
        <v>210455</v>
      </c>
    </row>
    <row r="30" spans="1:5" ht="15" customHeight="1" x14ac:dyDescent="0.2">
      <c r="A30" s="55" t="s">
        <v>34</v>
      </c>
      <c r="B30" s="54" t="s">
        <v>23</v>
      </c>
      <c r="C30" s="53">
        <f>[1]výdaje!$D$270</f>
        <v>891494.29</v>
      </c>
      <c r="D30" s="52">
        <v>0</v>
      </c>
      <c r="E30" s="51">
        <f t="shared" si="1"/>
        <v>891494.29</v>
      </c>
    </row>
    <row r="31" spans="1:5" ht="15" customHeight="1" x14ac:dyDescent="0.2">
      <c r="A31" s="55" t="s">
        <v>33</v>
      </c>
      <c r="B31" s="54" t="s">
        <v>23</v>
      </c>
      <c r="C31" s="53">
        <f>[1]výdaje!$E$270</f>
        <v>784491.00900000008</v>
      </c>
      <c r="D31" s="52">
        <v>0</v>
      </c>
      <c r="E31" s="51">
        <f t="shared" si="1"/>
        <v>784491.00900000008</v>
      </c>
    </row>
    <row r="32" spans="1:5" ht="15" customHeight="1" x14ac:dyDescent="0.2">
      <c r="A32" s="55" t="s">
        <v>32</v>
      </c>
      <c r="B32" s="54" t="s">
        <v>23</v>
      </c>
      <c r="C32" s="53">
        <f>[1]výdaje!$F$270</f>
        <v>182320</v>
      </c>
      <c r="D32" s="52">
        <v>0</v>
      </c>
      <c r="E32" s="51">
        <f t="shared" si="1"/>
        <v>182320</v>
      </c>
    </row>
    <row r="33" spans="1:5" ht="15" customHeight="1" x14ac:dyDescent="0.2">
      <c r="A33" s="55" t="s">
        <v>31</v>
      </c>
      <c r="B33" s="54" t="s">
        <v>23</v>
      </c>
      <c r="C33" s="53">
        <f>[1]výdaje!$G$270</f>
        <v>3451138.6779900012</v>
      </c>
      <c r="D33" s="52">
        <v>0</v>
      </c>
      <c r="E33" s="51">
        <f t="shared" si="1"/>
        <v>3451138.6779900012</v>
      </c>
    </row>
    <row r="34" spans="1:5" ht="15" customHeight="1" x14ac:dyDescent="0.2">
      <c r="A34" s="55" t="s">
        <v>30</v>
      </c>
      <c r="B34" s="54" t="s">
        <v>23</v>
      </c>
      <c r="C34" s="53">
        <f>[1]výdaje!$H$270</f>
        <v>50203.909999999989</v>
      </c>
      <c r="D34" s="52">
        <f>[2]výdaje!$G$16</f>
        <v>0</v>
      </c>
      <c r="E34" s="51">
        <f t="shared" si="1"/>
        <v>50203.909999999989</v>
      </c>
    </row>
    <row r="35" spans="1:5" ht="15" customHeight="1" x14ac:dyDescent="0.2">
      <c r="A35" s="55" t="s">
        <v>29</v>
      </c>
      <c r="B35" s="54" t="s">
        <v>27</v>
      </c>
      <c r="C35" s="53">
        <f>[1]výdaje!$I$270</f>
        <v>522082.27699999994</v>
      </c>
      <c r="D35" s="52">
        <v>0</v>
      </c>
      <c r="E35" s="51">
        <f t="shared" si="1"/>
        <v>522082.27699999994</v>
      </c>
    </row>
    <row r="36" spans="1:5" ht="15" customHeight="1" x14ac:dyDescent="0.2">
      <c r="A36" s="55" t="s">
        <v>28</v>
      </c>
      <c r="B36" s="54" t="s">
        <v>27</v>
      </c>
      <c r="C36" s="53">
        <f>[3]výdaje!$J$390</f>
        <v>0</v>
      </c>
      <c r="D36" s="52">
        <f>[2]výdaje!$I$16</f>
        <v>0</v>
      </c>
      <c r="E36" s="51">
        <f t="shared" si="1"/>
        <v>0</v>
      </c>
    </row>
    <row r="37" spans="1:5" ht="15" customHeight="1" x14ac:dyDescent="0.2">
      <c r="A37" s="55" t="s">
        <v>26</v>
      </c>
      <c r="B37" s="54">
        <v>6121</v>
      </c>
      <c r="C37" s="53">
        <f>[1]výdaje!$K$270</f>
        <v>847000.14999999979</v>
      </c>
      <c r="D37" s="52">
        <v>10200</v>
      </c>
      <c r="E37" s="51">
        <f t="shared" si="1"/>
        <v>857200.14999999979</v>
      </c>
    </row>
    <row r="38" spans="1:5" ht="15" customHeight="1" x14ac:dyDescent="0.2">
      <c r="A38" s="55" t="s">
        <v>25</v>
      </c>
      <c r="B38" s="54" t="s">
        <v>15</v>
      </c>
      <c r="C38" s="53">
        <f>[1]výdaje!$L$270</f>
        <v>301584.98</v>
      </c>
      <c r="D38" s="52">
        <v>0</v>
      </c>
      <c r="E38" s="51">
        <f t="shared" si="1"/>
        <v>301584.98</v>
      </c>
    </row>
    <row r="39" spans="1:5" ht="15" customHeight="1" x14ac:dyDescent="0.2">
      <c r="A39" s="55" t="s">
        <v>24</v>
      </c>
      <c r="B39" s="54" t="s">
        <v>23</v>
      </c>
      <c r="C39" s="53">
        <f>[1]výdaje!$M$225</f>
        <v>5445.5886300000002</v>
      </c>
      <c r="D39" s="52">
        <f>[2]výdaje!$L$16</f>
        <v>0</v>
      </c>
      <c r="E39" s="51">
        <f t="shared" si="1"/>
        <v>5445.5886300000002</v>
      </c>
    </row>
    <row r="40" spans="1:5" ht="15" customHeight="1" x14ac:dyDescent="0.2">
      <c r="A40" s="55" t="s">
        <v>22</v>
      </c>
      <c r="B40" s="54" t="s">
        <v>15</v>
      </c>
      <c r="C40" s="53">
        <f>[1]výdaje!$N$270</f>
        <v>59413</v>
      </c>
      <c r="D40" s="52">
        <v>0</v>
      </c>
      <c r="E40" s="51">
        <f t="shared" si="1"/>
        <v>59413</v>
      </c>
    </row>
    <row r="41" spans="1:5" ht="15" customHeight="1" x14ac:dyDescent="0.2">
      <c r="A41" s="55" t="s">
        <v>21</v>
      </c>
      <c r="B41" s="54" t="s">
        <v>15</v>
      </c>
      <c r="C41" s="53">
        <f>[1]výdaje!$O$135</f>
        <v>3</v>
      </c>
      <c r="D41" s="52">
        <v>0</v>
      </c>
      <c r="E41" s="51">
        <f t="shared" si="1"/>
        <v>3</v>
      </c>
    </row>
    <row r="42" spans="1:5" ht="15" customHeight="1" x14ac:dyDescent="0.2">
      <c r="A42" s="55" t="s">
        <v>20</v>
      </c>
      <c r="B42" s="54" t="s">
        <v>15</v>
      </c>
      <c r="C42" s="53">
        <f>[1]výdaje!$P$180</f>
        <v>68585.667520000003</v>
      </c>
      <c r="D42" s="52">
        <f>[2]výdaje!$N$16</f>
        <v>0</v>
      </c>
      <c r="E42" s="51">
        <f t="shared" si="1"/>
        <v>68585.667520000003</v>
      </c>
    </row>
    <row r="43" spans="1:5" ht="15" customHeight="1" x14ac:dyDescent="0.2">
      <c r="A43" s="55" t="s">
        <v>19</v>
      </c>
      <c r="B43" s="54" t="s">
        <v>15</v>
      </c>
      <c r="C43" s="53">
        <f>[1]výdaje!$Q$134</f>
        <v>3</v>
      </c>
      <c r="D43" s="52">
        <f>[2]výdaje!$O$16</f>
        <v>0</v>
      </c>
      <c r="E43" s="51">
        <f t="shared" si="1"/>
        <v>3</v>
      </c>
    </row>
    <row r="44" spans="1:5" ht="15" customHeight="1" x14ac:dyDescent="0.2">
      <c r="A44" s="55" t="s">
        <v>18</v>
      </c>
      <c r="B44" s="54" t="s">
        <v>15</v>
      </c>
      <c r="C44" s="53">
        <f>[1]výdaje!$R$134</f>
        <v>3</v>
      </c>
      <c r="D44" s="52">
        <f>[2]výdaje!$P$16</f>
        <v>0</v>
      </c>
      <c r="E44" s="51">
        <f t="shared" si="1"/>
        <v>3</v>
      </c>
    </row>
    <row r="45" spans="1:5" ht="15" customHeight="1" x14ac:dyDescent="0.2">
      <c r="A45" s="55" t="s">
        <v>17</v>
      </c>
      <c r="B45" s="54" t="s">
        <v>15</v>
      </c>
      <c r="C45" s="53">
        <f>[1]výdaje!$S$135</f>
        <v>12042.17</v>
      </c>
      <c r="D45" s="52">
        <f>[2]výdaje!$Q$16</f>
        <v>0</v>
      </c>
      <c r="E45" s="51">
        <f t="shared" si="1"/>
        <v>12042.17</v>
      </c>
    </row>
    <row r="46" spans="1:5" ht="15" customHeight="1" thickBot="1" x14ac:dyDescent="0.25">
      <c r="A46" s="50" t="s">
        <v>16</v>
      </c>
      <c r="B46" s="49" t="s">
        <v>15</v>
      </c>
      <c r="C46" s="48">
        <f>[1]výdaje!$T$134</f>
        <v>41</v>
      </c>
      <c r="D46" s="47">
        <f>[2]výdaje!$R$16</f>
        <v>0</v>
      </c>
      <c r="E46" s="46">
        <f t="shared" si="1"/>
        <v>41</v>
      </c>
    </row>
    <row r="47" spans="1:5" ht="15" customHeight="1" thickBot="1" x14ac:dyDescent="0.25">
      <c r="A47" s="45" t="s">
        <v>14</v>
      </c>
      <c r="B47" s="44"/>
      <c r="C47" s="43">
        <f>SUM(C28:C46)</f>
        <v>7418111.8001400009</v>
      </c>
      <c r="D47" s="43">
        <f>SUM(D28:D46)</f>
        <v>10200</v>
      </c>
      <c r="E47" s="42">
        <f>SUM(E28:E46)</f>
        <v>7428311.8001400009</v>
      </c>
    </row>
  </sheetData>
  <mergeCells count="3">
    <mergeCell ref="A2:B2"/>
    <mergeCell ref="A26:B26"/>
    <mergeCell ref="B1:E1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&amp;C&amp;"Times New Roman,Tučné"&amp;11Vliv úprav na celkovou bilanci rozpočtu kraje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O25"/>
  <sheetViews>
    <sheetView tabSelected="1" zoomScaleNormal="100" workbookViewId="0">
      <selection activeCell="I21" sqref="I21"/>
    </sheetView>
  </sheetViews>
  <sheetFormatPr defaultRowHeight="12.75" x14ac:dyDescent="0.2"/>
  <cols>
    <col min="1" max="1" width="4.7109375" style="2" customWidth="1"/>
    <col min="2" max="2" width="3.140625" style="2" customWidth="1"/>
    <col min="3" max="3" width="8.42578125" style="2" customWidth="1"/>
    <col min="4" max="5" width="4.7109375" style="2" customWidth="1"/>
    <col min="6" max="6" width="7.85546875" style="2" customWidth="1"/>
    <col min="7" max="7" width="37" style="2" customWidth="1"/>
    <col min="8" max="9" width="8.5703125" style="5" customWidth="1"/>
    <col min="10" max="10" width="10.28515625" style="2" customWidth="1"/>
    <col min="11" max="11" width="8.42578125" style="2" customWidth="1"/>
    <col min="12" max="13" width="9.140625" style="2"/>
    <col min="14" max="14" width="10.140625" style="2" bestFit="1" customWidth="1"/>
    <col min="15" max="16384" width="9.140625" style="2"/>
  </cols>
  <sheetData>
    <row r="1" spans="1:15" ht="18" customHeight="1" x14ac:dyDescent="0.2">
      <c r="H1" s="88" t="s">
        <v>10</v>
      </c>
      <c r="I1" s="88"/>
      <c r="J1" s="89"/>
      <c r="K1" s="89"/>
    </row>
    <row r="2" spans="1:15" s="4" customFormat="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/>
      <c r="K2"/>
    </row>
    <row r="3" spans="1:15" s="4" customFormat="1" ht="15.75" customHeight="1" x14ac:dyDescent="0.25">
      <c r="A3" s="98" t="s">
        <v>86</v>
      </c>
      <c r="B3" s="98"/>
      <c r="C3" s="98"/>
      <c r="D3" s="98"/>
      <c r="E3" s="98"/>
      <c r="F3" s="98"/>
      <c r="G3" s="98"/>
      <c r="H3" s="98"/>
      <c r="I3" s="98"/>
      <c r="J3" s="99"/>
      <c r="K3" s="99"/>
    </row>
    <row r="4" spans="1:15" s="4" customFormat="1" ht="12.75" customHeight="1" x14ac:dyDescent="0.2">
      <c r="A4" s="100" t="s">
        <v>11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5" ht="12.75" customHeight="1" thickBot="1" x14ac:dyDescent="0.25">
      <c r="A5" s="39"/>
      <c r="B5" s="39"/>
      <c r="C5" s="39"/>
      <c r="D5" s="39"/>
      <c r="E5" s="39"/>
      <c r="F5" s="39"/>
      <c r="G5" s="39"/>
      <c r="H5" s="39"/>
      <c r="I5" s="39"/>
      <c r="J5" s="40"/>
      <c r="K5" s="41" t="s">
        <v>0</v>
      </c>
      <c r="L5" s="10"/>
      <c r="M5" s="10"/>
      <c r="N5" s="10"/>
      <c r="O5" s="10"/>
    </row>
    <row r="6" spans="1:15" ht="12.75" customHeight="1" thickBot="1" x14ac:dyDescent="0.25">
      <c r="A6" s="105" t="s">
        <v>9</v>
      </c>
      <c r="B6" s="101" t="s">
        <v>1</v>
      </c>
      <c r="C6" s="103" t="s">
        <v>2</v>
      </c>
      <c r="D6" s="86"/>
      <c r="E6" s="86" t="s">
        <v>3</v>
      </c>
      <c r="F6" s="86" t="s">
        <v>4</v>
      </c>
      <c r="G6" s="90" t="s">
        <v>84</v>
      </c>
      <c r="H6" s="92" t="s">
        <v>7</v>
      </c>
      <c r="I6" s="92" t="s">
        <v>8</v>
      </c>
      <c r="J6" s="15" t="s">
        <v>13</v>
      </c>
      <c r="K6" s="94" t="s">
        <v>8</v>
      </c>
      <c r="L6" s="10"/>
      <c r="M6" s="10"/>
      <c r="N6" s="10"/>
      <c r="O6" s="10"/>
    </row>
    <row r="7" spans="1:15" ht="12.75" customHeight="1" thickBot="1" x14ac:dyDescent="0.25">
      <c r="A7" s="106"/>
      <c r="B7" s="102"/>
      <c r="C7" s="104"/>
      <c r="D7" s="87"/>
      <c r="E7" s="87"/>
      <c r="F7" s="87"/>
      <c r="G7" s="91"/>
      <c r="H7" s="93"/>
      <c r="I7" s="93"/>
      <c r="J7" s="3" t="s">
        <v>87</v>
      </c>
      <c r="K7" s="95"/>
      <c r="L7" s="10"/>
      <c r="M7" s="10"/>
      <c r="N7" s="10"/>
      <c r="O7" s="10"/>
    </row>
    <row r="8" spans="1:15" ht="12.75" customHeight="1" thickBot="1" x14ac:dyDescent="0.25">
      <c r="A8" s="83" t="s">
        <v>12</v>
      </c>
      <c r="B8" s="13" t="s">
        <v>5</v>
      </c>
      <c r="C8" s="96" t="s">
        <v>6</v>
      </c>
      <c r="D8" s="97"/>
      <c r="E8" s="15" t="s">
        <v>6</v>
      </c>
      <c r="F8" s="14" t="s">
        <v>6</v>
      </c>
      <c r="G8" s="16" t="s">
        <v>83</v>
      </c>
      <c r="H8" s="8">
        <f t="shared" ref="H8:K9" si="0">H9</f>
        <v>0</v>
      </c>
      <c r="I8" s="8">
        <f>I9</f>
        <v>2400</v>
      </c>
      <c r="J8" s="8">
        <f t="shared" si="0"/>
        <v>10200</v>
      </c>
      <c r="K8" s="9">
        <f t="shared" si="0"/>
        <v>12600</v>
      </c>
      <c r="L8" s="10"/>
      <c r="M8" s="10"/>
      <c r="N8" s="10"/>
      <c r="O8" s="10"/>
    </row>
    <row r="9" spans="1:15" ht="12.75" customHeight="1" x14ac:dyDescent="0.2">
      <c r="A9" s="84"/>
      <c r="B9" s="17" t="s">
        <v>5</v>
      </c>
      <c r="C9" s="18"/>
      <c r="D9" s="6"/>
      <c r="E9" s="19" t="s">
        <v>6</v>
      </c>
      <c r="F9" s="20" t="s">
        <v>6</v>
      </c>
      <c r="G9" s="21" t="s">
        <v>88</v>
      </c>
      <c r="H9" s="22">
        <f t="shared" si="0"/>
        <v>0</v>
      </c>
      <c r="I9" s="22">
        <f>I10</f>
        <v>2400</v>
      </c>
      <c r="J9" s="22">
        <f t="shared" si="0"/>
        <v>10200</v>
      </c>
      <c r="K9" s="23">
        <f>K10</f>
        <v>12600</v>
      </c>
      <c r="L9" s="10"/>
      <c r="M9" s="10"/>
      <c r="N9" s="10"/>
      <c r="O9" s="10"/>
    </row>
    <row r="10" spans="1:15" ht="12.75" customHeight="1" thickBot="1" x14ac:dyDescent="0.25">
      <c r="A10" s="85"/>
      <c r="B10" s="24"/>
      <c r="C10" s="25" t="s">
        <v>81</v>
      </c>
      <c r="D10" s="7" t="s">
        <v>82</v>
      </c>
      <c r="E10" s="26">
        <v>3525</v>
      </c>
      <c r="F10" s="27">
        <v>6121</v>
      </c>
      <c r="G10" s="28" t="s">
        <v>85</v>
      </c>
      <c r="H10" s="29">
        <v>0</v>
      </c>
      <c r="I10" s="29">
        <v>2400</v>
      </c>
      <c r="J10" s="29">
        <v>10200</v>
      </c>
      <c r="K10" s="38">
        <f>I10+J10</f>
        <v>12600</v>
      </c>
      <c r="L10" s="10"/>
      <c r="M10" s="10"/>
      <c r="N10" s="10"/>
      <c r="O10" s="10"/>
    </row>
    <row r="11" spans="1:15" ht="12.75" customHeight="1" x14ac:dyDescent="0.2">
      <c r="A11" s="30"/>
      <c r="B11" s="34"/>
      <c r="C11" s="11"/>
      <c r="D11" s="11"/>
      <c r="E11" s="35"/>
      <c r="F11" s="35"/>
      <c r="G11" s="36"/>
      <c r="H11" s="12"/>
      <c r="I11" s="12"/>
      <c r="J11" s="37"/>
      <c r="K11" s="37"/>
      <c r="L11" s="10"/>
      <c r="M11" s="10"/>
      <c r="N11" s="10"/>
      <c r="O11" s="10"/>
    </row>
    <row r="12" spans="1:15" x14ac:dyDescent="0.2">
      <c r="A12" s="31"/>
      <c r="B12" s="31"/>
      <c r="C12" s="31"/>
      <c r="D12" s="31"/>
      <c r="E12" s="31"/>
      <c r="F12" s="31"/>
      <c r="G12" s="31"/>
      <c r="H12" s="2"/>
      <c r="I12" s="2"/>
      <c r="J12" s="32"/>
      <c r="K12" s="33"/>
    </row>
    <row r="13" spans="1:15" ht="13.5" customHeight="1" x14ac:dyDescent="0.2">
      <c r="H13" s="2"/>
      <c r="I13" s="2"/>
    </row>
    <row r="14" spans="1:15" ht="13.5" customHeight="1" x14ac:dyDescent="0.2">
      <c r="H14" s="2"/>
      <c r="I14" s="2"/>
    </row>
    <row r="15" spans="1:15" x14ac:dyDescent="0.2">
      <c r="H15" s="2"/>
      <c r="I15" s="2"/>
    </row>
    <row r="16" spans="1:15" x14ac:dyDescent="0.2">
      <c r="H16" s="2"/>
      <c r="I16" s="2"/>
    </row>
    <row r="17" spans="8:9" x14ac:dyDescent="0.2">
      <c r="H17" s="2"/>
      <c r="I17" s="2"/>
    </row>
    <row r="21" spans="8:9" x14ac:dyDescent="0.2">
      <c r="H21" s="2"/>
      <c r="I21" s="2"/>
    </row>
    <row r="22" spans="8:9" x14ac:dyDescent="0.2">
      <c r="H22" s="2"/>
      <c r="I22" s="2"/>
    </row>
    <row r="23" spans="8:9" x14ac:dyDescent="0.2">
      <c r="H23" s="2"/>
      <c r="I23" s="2"/>
    </row>
    <row r="24" spans="8:9" x14ac:dyDescent="0.2">
      <c r="H24" s="2"/>
      <c r="I24" s="2"/>
    </row>
    <row r="25" spans="8:9" x14ac:dyDescent="0.2">
      <c r="H25" s="2"/>
      <c r="I25" s="2"/>
    </row>
  </sheetData>
  <mergeCells count="14">
    <mergeCell ref="A8:A10"/>
    <mergeCell ref="E6:E7"/>
    <mergeCell ref="F6:F7"/>
    <mergeCell ref="H1:K1"/>
    <mergeCell ref="G6:G7"/>
    <mergeCell ref="H6:H7"/>
    <mergeCell ref="K6:K7"/>
    <mergeCell ref="C8:D8"/>
    <mergeCell ref="A3:K3"/>
    <mergeCell ref="A4:K4"/>
    <mergeCell ref="B6:B7"/>
    <mergeCell ref="C6:D7"/>
    <mergeCell ref="A6:A7"/>
    <mergeCell ref="I6:I7"/>
  </mergeCells>
  <phoneticPr fontId="22" type="noConversion"/>
  <printOptions horizontalCentered="1"/>
  <pageMargins left="0.78740157480314965" right="0.59055118110236227" top="0.59055118110236227" bottom="0.78740157480314965" header="0.51181102362204722" footer="0.51181102362204722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92314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Vesela Nada</cp:lastModifiedBy>
  <cp:lastPrinted>2013-08-26T06:48:57Z</cp:lastPrinted>
  <dcterms:created xsi:type="dcterms:W3CDTF">2011-12-06T08:38:33Z</dcterms:created>
  <dcterms:modified xsi:type="dcterms:W3CDTF">2013-08-28T07:07:58Z</dcterms:modified>
</cp:coreProperties>
</file>