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020" yWindow="300" windowWidth="15570" windowHeight="9750"/>
  </bookViews>
  <sheets>
    <sheet name="rozpočet" sheetId="4" r:id="rId1"/>
    <sheet name="neinvestice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F34" i="4" l="1"/>
  <c r="E33" i="4"/>
  <c r="D13" i="4"/>
  <c r="C13" i="4"/>
  <c r="C12" i="4" s="1"/>
  <c r="E29" i="4" l="1"/>
  <c r="F29" i="4" s="1"/>
  <c r="D12" i="4"/>
  <c r="E32" i="4"/>
  <c r="F32" i="4" s="1"/>
  <c r="E28" i="4"/>
  <c r="F28" i="4" s="1"/>
  <c r="E27" i="4"/>
  <c r="F16" i="4"/>
  <c r="F18" i="4"/>
  <c r="F19" i="4"/>
  <c r="F20" i="4"/>
  <c r="F21" i="4"/>
  <c r="F22" i="4"/>
  <c r="F23" i="4"/>
  <c r="F24" i="4"/>
  <c r="F25" i="4"/>
  <c r="F26" i="4"/>
  <c r="F33" i="4"/>
  <c r="E14" i="4"/>
  <c r="C35" i="4" l="1"/>
  <c r="C31" i="4" s="1"/>
  <c r="F14" i="4"/>
  <c r="F27" i="4"/>
  <c r="E15" i="4"/>
  <c r="F15" i="4" s="1"/>
  <c r="D17" i="4"/>
  <c r="E17" i="4"/>
  <c r="C17" i="4"/>
  <c r="F13" i="4" l="1"/>
  <c r="E13" i="4"/>
  <c r="E12" i="4" s="1"/>
  <c r="C30" i="4" s="1"/>
  <c r="C11" i="4" s="1"/>
  <c r="F17" i="4"/>
  <c r="C36" i="4" l="1"/>
  <c r="G12" i="4" s="1"/>
  <c r="C38" i="4" l="1"/>
  <c r="C39" i="4"/>
  <c r="C40" i="4" s="1"/>
  <c r="G31" i="4"/>
</calcChain>
</file>

<file path=xl/sharedStrings.xml><?xml version="1.0" encoding="utf-8"?>
<sst xmlns="http://schemas.openxmlformats.org/spreadsheetml/2006/main" count="61" uniqueCount="61">
  <si>
    <t>Rozpočet projektu</t>
  </si>
  <si>
    <t>Integrovaný plán rozvoje města Liberec</t>
  </si>
  <si>
    <t>Atraktivní a kvalitní život v Liberci</t>
  </si>
  <si>
    <t>e</t>
  </si>
  <si>
    <t>SO 220 - Oplocení</t>
  </si>
  <si>
    <t>SO 110 - Hospic</t>
  </si>
  <si>
    <t>SO 120 -  Administrativní budova</t>
  </si>
  <si>
    <t>SO 230 - Sadové úpravy a drobná architektura</t>
  </si>
  <si>
    <t>IO 310 - Hospodářský dvůr</t>
  </si>
  <si>
    <t>IO 320 - Vnitroareálové komunikace, rampy, opěrné zdi</t>
  </si>
  <si>
    <t>IO  410 - Trubní areálové rozvody</t>
  </si>
  <si>
    <t>1.2.</t>
  </si>
  <si>
    <t>1.1.</t>
  </si>
  <si>
    <t>IO 510 - Areálové elektrorozvody, ven.osvětlení, diselagregát</t>
  </si>
  <si>
    <t>IO 520 - Rekonstrukce přípojky</t>
  </si>
  <si>
    <t>DPH snížené</t>
  </si>
  <si>
    <t>1.</t>
  </si>
  <si>
    <t>Autorský dozor</t>
  </si>
  <si>
    <t>Zpracování žádosti o dotaci včetně příloh</t>
  </si>
  <si>
    <t>Hlavní výdaje</t>
  </si>
  <si>
    <t>1.1.1.</t>
  </si>
  <si>
    <t>1.2.1.</t>
  </si>
  <si>
    <t>1.2.2.</t>
  </si>
  <si>
    <t>1.2.3.</t>
  </si>
  <si>
    <t>1.2.4.</t>
  </si>
  <si>
    <t>1.2.5.</t>
  </si>
  <si>
    <t>1.2.6.</t>
  </si>
  <si>
    <t>1.2.7.</t>
  </si>
  <si>
    <t>1.2.8.</t>
  </si>
  <si>
    <t>1.2.9.</t>
  </si>
  <si>
    <t>DPH</t>
  </si>
  <si>
    <t xml:space="preserve">2. </t>
  </si>
  <si>
    <t>Projektová dokumentace  (do 5% CZV)</t>
  </si>
  <si>
    <t>Vedlejší výdaje (do 5% CZV)</t>
  </si>
  <si>
    <t>2.1.</t>
  </si>
  <si>
    <t>2.2.</t>
  </si>
  <si>
    <t>Technický dozor investora</t>
  </si>
  <si>
    <t>2.3.</t>
  </si>
  <si>
    <t>Finanční výdaje</t>
  </si>
  <si>
    <t>Administrace projektu</t>
  </si>
  <si>
    <t>DPH základní ( 21%)</t>
  </si>
  <si>
    <t>Nezpůsobilé výdaje</t>
  </si>
  <si>
    <t>Stavební a technologická</t>
  </si>
  <si>
    <t>Činnost</t>
  </si>
  <si>
    <t>Dotace projektu ( 85% CZV)</t>
  </si>
  <si>
    <t>Projektový záměr: Lůžkový hospic v Libereckém kraji</t>
  </si>
  <si>
    <t xml:space="preserve">Nákup služeb </t>
  </si>
  <si>
    <t>BOZP</t>
  </si>
  <si>
    <t>% z CZV</t>
  </si>
  <si>
    <t>Cena bez DPH</t>
  </si>
  <si>
    <t>Cena celkem</t>
  </si>
  <si>
    <t>RDS</t>
  </si>
  <si>
    <t>1.3.</t>
  </si>
  <si>
    <t>1.4.</t>
  </si>
  <si>
    <t>1.5.</t>
  </si>
  <si>
    <t>1.6.</t>
  </si>
  <si>
    <t>Publicita projektu (bildboard, pamětní deska)</t>
  </si>
  <si>
    <t>DPH vedlejší výdaje</t>
  </si>
  <si>
    <t>Vlastní podíl žadatele (15% CZV)</t>
  </si>
  <si>
    <t>CELKEM způsobilé výdaje (CZV) vč. DPH</t>
  </si>
  <si>
    <t>VÝDAJE CELKEM ( způsobilé + nezpůsobilé) vč.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</si>
</sst>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8"/>
      <name val="MS Sans Serif"/>
      <charset val="1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 applyAlignment="0">
      <alignment vertical="top" wrapText="1"/>
      <protection locked="0"/>
    </xf>
  </cellStyleXfs>
  <cellXfs count="45">
    <xf numFmtId="0" fontId="0" fillId="0" borderId="0" xfId="0"/>
    <xf numFmtId="4" fontId="0" fillId="0" borderId="0" xfId="0" applyNumberFormat="1"/>
    <xf numFmtId="0" fontId="1" fillId="0" borderId="0" xfId="0" applyFont="1"/>
    <xf numFmtId="0" fontId="0" fillId="0" borderId="1" xfId="0" applyBorder="1"/>
    <xf numFmtId="0" fontId="1" fillId="0" borderId="1" xfId="0" applyFont="1" applyBorder="1"/>
    <xf numFmtId="0" fontId="0" fillId="0" borderId="0" xfId="0" applyFont="1"/>
    <xf numFmtId="0" fontId="5" fillId="0" borderId="1" xfId="0" applyFont="1" applyBorder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6" fillId="0" borderId="1" xfId="0" applyFont="1" applyBorder="1"/>
    <xf numFmtId="4" fontId="0" fillId="0" borderId="0" xfId="0" applyNumberFormat="1" applyFill="1"/>
    <xf numFmtId="16" fontId="0" fillId="0" borderId="1" xfId="0" applyNumberFormat="1" applyBorder="1"/>
    <xf numFmtId="16" fontId="1" fillId="0" borderId="1" xfId="0" applyNumberFormat="1" applyFont="1" applyBorder="1"/>
    <xf numFmtId="0" fontId="0" fillId="2" borderId="1" xfId="0" applyFill="1" applyBorder="1"/>
    <xf numFmtId="0" fontId="1" fillId="3" borderId="1" xfId="0" applyFont="1" applyFill="1" applyBorder="1"/>
    <xf numFmtId="16" fontId="1" fillId="3" borderId="1" xfId="0" applyNumberFormat="1" applyFont="1" applyFill="1" applyBorder="1"/>
    <xf numFmtId="0" fontId="6" fillId="3" borderId="1" xfId="0" applyFont="1" applyFill="1" applyBorder="1"/>
    <xf numFmtId="4" fontId="0" fillId="0" borderId="0" xfId="0" applyNumberFormat="1" applyFont="1" applyAlignment="1">
      <alignment horizontal="left"/>
    </xf>
    <xf numFmtId="4" fontId="0" fillId="0" borderId="0" xfId="0" applyNumberFormat="1" applyAlignment="1">
      <alignment horizontal="left"/>
    </xf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/>
    </xf>
    <xf numFmtId="4" fontId="0" fillId="0" borderId="1" xfId="0" applyNumberFormat="1" applyBorder="1" applyAlignment="1">
      <alignment horizontal="left"/>
    </xf>
    <xf numFmtId="4" fontId="1" fillId="0" borderId="1" xfId="0" applyNumberFormat="1" applyFont="1" applyBorder="1" applyAlignment="1">
      <alignment horizontal="left"/>
    </xf>
    <xf numFmtId="4" fontId="1" fillId="3" borderId="1" xfId="0" applyNumberFormat="1" applyFont="1" applyFill="1" applyBorder="1" applyAlignment="1">
      <alignment horizontal="left"/>
    </xf>
    <xf numFmtId="0" fontId="0" fillId="0" borderId="0" xfId="0" applyFill="1" applyBorder="1"/>
    <xf numFmtId="0" fontId="1" fillId="0" borderId="0" xfId="0" applyFont="1" applyFill="1" applyBorder="1"/>
    <xf numFmtId="0" fontId="0" fillId="0" borderId="0" xfId="0" applyFill="1" applyBorder="1" applyAlignment="1">
      <alignment horizontal="center"/>
    </xf>
    <xf numFmtId="0" fontId="0" fillId="0" borderId="0" xfId="0" applyFont="1" applyFill="1" applyBorder="1"/>
    <xf numFmtId="0" fontId="5" fillId="0" borderId="0" xfId="0" applyFont="1" applyFill="1" applyBorder="1"/>
    <xf numFmtId="4" fontId="0" fillId="0" borderId="0" xfId="0" applyNumberFormat="1" applyFill="1" applyBorder="1"/>
    <xf numFmtId="4" fontId="1" fillId="0" borderId="0" xfId="0" applyNumberFormat="1" applyFont="1" applyFill="1" applyBorder="1"/>
    <xf numFmtId="16" fontId="0" fillId="0" borderId="1" xfId="0" applyNumberFormat="1" applyBorder="1" applyAlignment="1">
      <alignment horizontal="left"/>
    </xf>
    <xf numFmtId="0" fontId="6" fillId="4" borderId="1" xfId="0" applyFont="1" applyFill="1" applyBorder="1"/>
    <xf numFmtId="4" fontId="1" fillId="4" borderId="1" xfId="0" applyNumberFormat="1" applyFont="1" applyFill="1" applyBorder="1" applyAlignment="1">
      <alignment horizontal="left"/>
    </xf>
    <xf numFmtId="0" fontId="1" fillId="5" borderId="1" xfId="0" applyFont="1" applyFill="1" applyBorder="1"/>
    <xf numFmtId="4" fontId="1" fillId="5" borderId="1" xfId="0" applyNumberFormat="1" applyFont="1" applyFill="1" applyBorder="1" applyAlignment="1">
      <alignment horizontal="left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center"/>
    </xf>
    <xf numFmtId="4" fontId="0" fillId="0" borderId="1" xfId="0" applyNumberFormat="1" applyFill="1" applyBorder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Fill="1" applyBorder="1" applyAlignment="1">
      <alignment horizontal="center"/>
    </xf>
  </cellXfs>
  <cellStyles count="2">
    <cellStyle name="Normální" xfId="0" builtinId="0"/>
    <cellStyle name="Normální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0"/>
  <sheetViews>
    <sheetView tabSelected="1" workbookViewId="0">
      <selection activeCell="H21" sqref="H21"/>
    </sheetView>
  </sheetViews>
  <sheetFormatPr defaultRowHeight="15" x14ac:dyDescent="0.25"/>
  <cols>
    <col min="1" max="1" width="5.85546875" customWidth="1"/>
    <col min="2" max="2" width="49.85546875" customWidth="1"/>
    <col min="3" max="3" width="14.7109375" style="20" customWidth="1"/>
    <col min="4" max="4" width="13.28515625" style="20" customWidth="1"/>
    <col min="5" max="5" width="16.85546875" style="20" customWidth="1"/>
    <col min="6" max="6" width="13.7109375" style="20" customWidth="1"/>
    <col min="7" max="7" width="8.140625" customWidth="1"/>
    <col min="8" max="8" width="11.42578125" bestFit="1" customWidth="1"/>
    <col min="9" max="9" width="12.5703125" bestFit="1" customWidth="1"/>
  </cols>
  <sheetData>
    <row r="1" spans="1:9" ht="18.75" x14ac:dyDescent="0.3">
      <c r="B1" s="41" t="s">
        <v>1</v>
      </c>
      <c r="C1" s="41"/>
      <c r="D1" s="41"/>
      <c r="E1" s="41"/>
    </row>
    <row r="2" spans="1:9" s="5" customFormat="1" ht="14.45" x14ac:dyDescent="0.3">
      <c r="B2" s="2"/>
      <c r="C2" s="19"/>
      <c r="D2" s="19"/>
      <c r="E2" s="19"/>
      <c r="F2" s="19"/>
    </row>
    <row r="3" spans="1:9" ht="23.25" x14ac:dyDescent="0.35">
      <c r="B3" s="42" t="s">
        <v>2</v>
      </c>
      <c r="C3" s="42"/>
      <c r="D3" s="42"/>
      <c r="E3" s="42"/>
    </row>
    <row r="4" spans="1:9" s="5" customFormat="1" ht="14.45" x14ac:dyDescent="0.3">
      <c r="B4" s="2"/>
      <c r="C4" s="19"/>
      <c r="D4" s="19"/>
      <c r="E4" s="19"/>
      <c r="F4" s="19"/>
    </row>
    <row r="5" spans="1:9" ht="26.25" x14ac:dyDescent="0.4">
      <c r="B5" s="43" t="s">
        <v>45</v>
      </c>
      <c r="C5" s="43"/>
      <c r="D5" s="43"/>
      <c r="E5" s="43"/>
    </row>
    <row r="6" spans="1:9" s="5" customFormat="1" ht="14.45" x14ac:dyDescent="0.3">
      <c r="B6" s="7"/>
      <c r="C6" s="8"/>
      <c r="D6" s="8"/>
      <c r="E6" s="8"/>
      <c r="F6" s="19"/>
    </row>
    <row r="7" spans="1:9" ht="26.25" x14ac:dyDescent="0.4">
      <c r="B7" s="43" t="s">
        <v>0</v>
      </c>
      <c r="C7" s="43"/>
      <c r="D7" s="43"/>
      <c r="E7" s="43"/>
    </row>
    <row r="8" spans="1:9" s="5" customFormat="1" ht="14.25" customHeight="1" x14ac:dyDescent="0.3">
      <c r="B8" s="7"/>
      <c r="C8" s="8"/>
      <c r="D8" s="8"/>
      <c r="E8" s="8"/>
      <c r="F8" s="19"/>
    </row>
    <row r="9" spans="1:9" ht="14.45" x14ac:dyDescent="0.3">
      <c r="B9" s="2"/>
      <c r="G9" s="5"/>
      <c r="H9" s="5"/>
      <c r="I9" s="5"/>
    </row>
    <row r="10" spans="1:9" x14ac:dyDescent="0.25">
      <c r="A10" s="13"/>
      <c r="B10" s="37" t="s">
        <v>43</v>
      </c>
      <c r="C10" s="38" t="s">
        <v>49</v>
      </c>
      <c r="D10" s="38" t="s">
        <v>15</v>
      </c>
      <c r="E10" s="38" t="s">
        <v>40</v>
      </c>
      <c r="F10" s="38" t="s">
        <v>50</v>
      </c>
      <c r="G10" s="39" t="s">
        <v>48</v>
      </c>
      <c r="H10" s="5"/>
      <c r="I10" s="5"/>
    </row>
    <row r="11" spans="1:9" x14ac:dyDescent="0.25">
      <c r="A11" s="14" t="s">
        <v>16</v>
      </c>
      <c r="B11" s="14" t="s">
        <v>19</v>
      </c>
      <c r="C11" s="24">
        <f>SUM(C12+C17+C27+C28+C30+C29)</f>
        <v>144082871.75</v>
      </c>
      <c r="D11" s="21"/>
      <c r="E11" s="21"/>
      <c r="F11" s="21"/>
      <c r="G11" s="5"/>
      <c r="H11" s="5"/>
      <c r="I11" s="5"/>
    </row>
    <row r="12" spans="1:9" x14ac:dyDescent="0.25">
      <c r="A12" s="4" t="s">
        <v>12</v>
      </c>
      <c r="B12" s="4" t="s">
        <v>46</v>
      </c>
      <c r="C12" s="23">
        <f>SUM(C13)</f>
        <v>435000</v>
      </c>
      <c r="D12" s="22">
        <f>SUM(D13:D15)</f>
        <v>0</v>
      </c>
      <c r="E12" s="22">
        <f>SUM(E13)</f>
        <v>91350</v>
      </c>
      <c r="F12" s="21"/>
      <c r="G12" s="17">
        <f>C12*100/C36</f>
        <v>0.30130493765873567</v>
      </c>
      <c r="H12" s="5"/>
      <c r="I12" s="5"/>
    </row>
    <row r="13" spans="1:9" x14ac:dyDescent="0.25">
      <c r="A13" s="11" t="s">
        <v>20</v>
      </c>
      <c r="B13" s="3" t="s">
        <v>32</v>
      </c>
      <c r="C13" s="22">
        <f>SUM(C14:C15)</f>
        <v>435000</v>
      </c>
      <c r="D13" s="22">
        <f t="shared" ref="D13:F13" si="0">SUM(D14:D15)</f>
        <v>0</v>
      </c>
      <c r="E13" s="22">
        <f t="shared" si="0"/>
        <v>91350</v>
      </c>
      <c r="F13" s="22">
        <f t="shared" si="0"/>
        <v>526350</v>
      </c>
      <c r="G13" s="17"/>
      <c r="H13" s="5"/>
      <c r="I13" s="5"/>
    </row>
    <row r="14" spans="1:9" ht="14.45" x14ac:dyDescent="0.3">
      <c r="A14" s="11"/>
      <c r="B14" s="3" t="s">
        <v>51</v>
      </c>
      <c r="C14" s="22">
        <v>340000</v>
      </c>
      <c r="D14" s="22">
        <v>0</v>
      </c>
      <c r="E14" s="22">
        <f>SUM(C14*21/100)</f>
        <v>71400</v>
      </c>
      <c r="F14" s="22">
        <f>SUM(C14:E14)</f>
        <v>411400</v>
      </c>
      <c r="G14" s="17"/>
      <c r="H14" s="5"/>
      <c r="I14" s="5"/>
    </row>
    <row r="15" spans="1:9" x14ac:dyDescent="0.25">
      <c r="A15" s="3"/>
      <c r="B15" s="3" t="s">
        <v>18</v>
      </c>
      <c r="C15" s="22">
        <v>95000</v>
      </c>
      <c r="D15" s="22">
        <v>0</v>
      </c>
      <c r="E15" s="22">
        <f>C15*21/100</f>
        <v>19950</v>
      </c>
      <c r="F15" s="22">
        <f t="shared" ref="F15:F34" si="1">SUM(C15:E15)</f>
        <v>114950</v>
      </c>
      <c r="G15" s="17"/>
      <c r="H15" s="5"/>
      <c r="I15" s="5"/>
    </row>
    <row r="16" spans="1:9" ht="14.45" x14ac:dyDescent="0.3">
      <c r="A16" s="3"/>
      <c r="B16" s="3"/>
      <c r="C16" s="21"/>
      <c r="D16" s="21"/>
      <c r="E16" s="21"/>
      <c r="F16" s="22">
        <f t="shared" si="1"/>
        <v>0</v>
      </c>
      <c r="G16" s="17"/>
      <c r="H16" s="5"/>
      <c r="I16" s="5"/>
    </row>
    <row r="17" spans="1:9" x14ac:dyDescent="0.25">
      <c r="A17" s="4" t="s">
        <v>11</v>
      </c>
      <c r="B17" s="9" t="s">
        <v>42</v>
      </c>
      <c r="C17" s="23">
        <f>SUM(C18:C26)</f>
        <v>122877553.23999999</v>
      </c>
      <c r="D17" s="22">
        <f t="shared" ref="D17:E17" si="2">SUM(D18:D26)</f>
        <v>18516561.740000006</v>
      </c>
      <c r="E17" s="22">
        <f t="shared" si="2"/>
        <v>311106.77</v>
      </c>
      <c r="F17" s="22">
        <f t="shared" si="1"/>
        <v>141705221.75</v>
      </c>
      <c r="G17" s="18"/>
      <c r="H17" s="1"/>
      <c r="I17" s="1"/>
    </row>
    <row r="18" spans="1:9" ht="14.45" x14ac:dyDescent="0.3">
      <c r="A18" s="11" t="s">
        <v>21</v>
      </c>
      <c r="B18" s="6" t="s">
        <v>5</v>
      </c>
      <c r="C18" s="40">
        <v>103573915.09999999</v>
      </c>
      <c r="D18" s="40">
        <v>15843235.130000001</v>
      </c>
      <c r="E18" s="40">
        <v>0</v>
      </c>
      <c r="F18" s="40">
        <f t="shared" si="1"/>
        <v>119417150.22999999</v>
      </c>
      <c r="G18" s="18"/>
      <c r="H18" s="1"/>
      <c r="I18" s="1"/>
    </row>
    <row r="19" spans="1:9" x14ac:dyDescent="0.25">
      <c r="A19" s="11" t="s">
        <v>22</v>
      </c>
      <c r="B19" s="6" t="s">
        <v>6</v>
      </c>
      <c r="C19" s="40">
        <v>7268420.5999999996</v>
      </c>
      <c r="D19" s="40">
        <v>1090263.0900000001</v>
      </c>
      <c r="E19" s="40">
        <v>0</v>
      </c>
      <c r="F19" s="40">
        <f t="shared" si="1"/>
        <v>8358683.6899999995</v>
      </c>
      <c r="G19" s="18"/>
      <c r="H19" s="1"/>
      <c r="I19" s="1"/>
    </row>
    <row r="20" spans="1:9" x14ac:dyDescent="0.25">
      <c r="A20" s="11" t="s">
        <v>23</v>
      </c>
      <c r="B20" s="6" t="s">
        <v>4</v>
      </c>
      <c r="C20" s="40">
        <v>430655.01</v>
      </c>
      <c r="D20" s="40">
        <v>64598.25</v>
      </c>
      <c r="E20" s="40">
        <v>0</v>
      </c>
      <c r="F20" s="40">
        <f t="shared" si="1"/>
        <v>495253.26</v>
      </c>
      <c r="G20" s="18"/>
      <c r="H20" s="1"/>
      <c r="I20" s="1"/>
    </row>
    <row r="21" spans="1:9" x14ac:dyDescent="0.25">
      <c r="A21" s="11" t="s">
        <v>24</v>
      </c>
      <c r="B21" s="6" t="s">
        <v>7</v>
      </c>
      <c r="C21" s="40">
        <v>1481460.8</v>
      </c>
      <c r="D21" s="40">
        <v>0</v>
      </c>
      <c r="E21" s="40">
        <v>311106.77</v>
      </c>
      <c r="F21" s="40">
        <f t="shared" si="1"/>
        <v>1792567.57</v>
      </c>
      <c r="G21" s="18"/>
      <c r="H21" s="1"/>
      <c r="I21" s="1"/>
    </row>
    <row r="22" spans="1:9" x14ac:dyDescent="0.25">
      <c r="A22" s="11" t="s">
        <v>25</v>
      </c>
      <c r="B22" s="6" t="s">
        <v>8</v>
      </c>
      <c r="C22" s="40">
        <v>340968.98</v>
      </c>
      <c r="D22" s="40">
        <v>51145.35</v>
      </c>
      <c r="E22" s="40">
        <v>0</v>
      </c>
      <c r="F22" s="40">
        <f t="shared" si="1"/>
        <v>392114.32999999996</v>
      </c>
      <c r="G22" s="18"/>
      <c r="H22" s="1"/>
      <c r="I22" s="1"/>
    </row>
    <row r="23" spans="1:9" x14ac:dyDescent="0.25">
      <c r="A23" s="11" t="s">
        <v>26</v>
      </c>
      <c r="B23" s="6" t="s">
        <v>9</v>
      </c>
      <c r="C23" s="40">
        <v>6784004.2400000002</v>
      </c>
      <c r="D23" s="40">
        <v>1017600.64</v>
      </c>
      <c r="E23" s="40">
        <v>0</v>
      </c>
      <c r="F23" s="40">
        <f t="shared" si="1"/>
        <v>7801604.8799999999</v>
      </c>
      <c r="G23" s="18"/>
      <c r="H23" s="1"/>
      <c r="I23" s="1"/>
    </row>
    <row r="24" spans="1:9" x14ac:dyDescent="0.25">
      <c r="A24" s="11" t="s">
        <v>27</v>
      </c>
      <c r="B24" s="6" t="s">
        <v>10</v>
      </c>
      <c r="C24" s="40">
        <v>1368421.7</v>
      </c>
      <c r="D24" s="40">
        <v>205263.26</v>
      </c>
      <c r="E24" s="40">
        <v>0</v>
      </c>
      <c r="F24" s="40">
        <f t="shared" si="1"/>
        <v>1573684.96</v>
      </c>
      <c r="G24" s="18"/>
      <c r="H24" s="1"/>
      <c r="I24" s="1"/>
    </row>
    <row r="25" spans="1:9" x14ac:dyDescent="0.25">
      <c r="A25" s="11" t="s">
        <v>28</v>
      </c>
      <c r="B25" s="6" t="s">
        <v>13</v>
      </c>
      <c r="C25" s="40">
        <v>1122237.18</v>
      </c>
      <c r="D25" s="40">
        <v>168335.58</v>
      </c>
      <c r="E25" s="40">
        <v>0</v>
      </c>
      <c r="F25" s="40">
        <f t="shared" si="1"/>
        <v>1290572.76</v>
      </c>
      <c r="G25" s="18"/>
      <c r="H25" s="1"/>
      <c r="I25" s="1"/>
    </row>
    <row r="26" spans="1:9" x14ac:dyDescent="0.25">
      <c r="A26" s="11" t="s">
        <v>29</v>
      </c>
      <c r="B26" s="6" t="s">
        <v>14</v>
      </c>
      <c r="C26" s="40">
        <v>507469.63</v>
      </c>
      <c r="D26" s="40">
        <v>76120.44</v>
      </c>
      <c r="E26" s="40">
        <v>0</v>
      </c>
      <c r="F26" s="40">
        <f t="shared" si="1"/>
        <v>583590.07000000007</v>
      </c>
      <c r="G26" s="18"/>
      <c r="H26" s="1"/>
      <c r="I26" s="1"/>
    </row>
    <row r="27" spans="1:9" x14ac:dyDescent="0.25">
      <c r="A27" s="12" t="s">
        <v>52</v>
      </c>
      <c r="B27" s="4" t="s">
        <v>17</v>
      </c>
      <c r="C27" s="23">
        <v>50000</v>
      </c>
      <c r="D27" s="22">
        <v>0</v>
      </c>
      <c r="E27" s="22">
        <f>SUM(C27*21/100)</f>
        <v>10500</v>
      </c>
      <c r="F27" s="22">
        <f t="shared" si="1"/>
        <v>60500</v>
      </c>
      <c r="G27" s="17"/>
      <c r="H27" s="5"/>
      <c r="I27" s="5"/>
    </row>
    <row r="28" spans="1:9" x14ac:dyDescent="0.25">
      <c r="A28" s="12" t="s">
        <v>53</v>
      </c>
      <c r="B28" s="4" t="s">
        <v>36</v>
      </c>
      <c r="C28" s="23">
        <v>980000</v>
      </c>
      <c r="D28" s="22">
        <v>0</v>
      </c>
      <c r="E28" s="22">
        <f>SUM(C28*21/100)</f>
        <v>205800</v>
      </c>
      <c r="F28" s="22">
        <f t="shared" si="1"/>
        <v>1185800</v>
      </c>
      <c r="G28" s="17"/>
      <c r="H28" s="5"/>
      <c r="I28" s="5"/>
    </row>
    <row r="29" spans="1:9" ht="14.45" x14ac:dyDescent="0.3">
      <c r="A29" s="12" t="s">
        <v>54</v>
      </c>
      <c r="B29" s="4" t="s">
        <v>47</v>
      </c>
      <c r="C29" s="23">
        <v>500000</v>
      </c>
      <c r="D29" s="22">
        <v>0</v>
      </c>
      <c r="E29" s="22">
        <f>SUM(C29*21/100)</f>
        <v>105000</v>
      </c>
      <c r="F29" s="22">
        <f t="shared" si="1"/>
        <v>605000</v>
      </c>
      <c r="G29" s="17"/>
      <c r="H29" s="5"/>
      <c r="I29" s="5"/>
    </row>
    <row r="30" spans="1:9" ht="14.45" x14ac:dyDescent="0.3">
      <c r="A30" s="12" t="s">
        <v>55</v>
      </c>
      <c r="B30" s="9" t="s">
        <v>30</v>
      </c>
      <c r="C30" s="23">
        <f>SUM(D12+E12+D17+E17+D27+E27+D28+E28+D29+E29)</f>
        <v>19240318.510000005</v>
      </c>
      <c r="D30" s="22"/>
      <c r="E30" s="22"/>
      <c r="F30" s="22"/>
      <c r="G30" s="18"/>
      <c r="H30" s="1"/>
      <c r="I30" s="1"/>
    </row>
    <row r="31" spans="1:9" x14ac:dyDescent="0.25">
      <c r="A31" s="15" t="s">
        <v>31</v>
      </c>
      <c r="B31" s="16" t="s">
        <v>33</v>
      </c>
      <c r="C31" s="24">
        <f>SUM(C32:C35)</f>
        <v>289140</v>
      </c>
      <c r="D31" s="22"/>
      <c r="E31" s="22"/>
      <c r="F31" s="22"/>
      <c r="G31" s="17">
        <f>C31*100/(C36-C28)</f>
        <v>0.20164303190341423</v>
      </c>
      <c r="H31" s="1"/>
      <c r="I31" s="1"/>
    </row>
    <row r="32" spans="1:9" ht="14.45" x14ac:dyDescent="0.3">
      <c r="A32" s="11" t="s">
        <v>34</v>
      </c>
      <c r="B32" s="6" t="s">
        <v>39</v>
      </c>
      <c r="C32" s="22">
        <v>199000</v>
      </c>
      <c r="D32" s="22">
        <v>0</v>
      </c>
      <c r="E32" s="22">
        <f>SUM(C32*21/100)</f>
        <v>41790</v>
      </c>
      <c r="F32" s="22">
        <f t="shared" si="1"/>
        <v>240790</v>
      </c>
      <c r="G32" s="1"/>
      <c r="H32" s="1"/>
      <c r="I32" s="1"/>
    </row>
    <row r="33" spans="1:9" x14ac:dyDescent="0.25">
      <c r="A33" s="11" t="s">
        <v>35</v>
      </c>
      <c r="B33" s="6" t="s">
        <v>56</v>
      </c>
      <c r="C33" s="22">
        <v>35000</v>
      </c>
      <c r="D33" s="22">
        <v>0</v>
      </c>
      <c r="E33" s="22">
        <f>SUM(C33*21/100)</f>
        <v>7350</v>
      </c>
      <c r="F33" s="22">
        <f t="shared" si="1"/>
        <v>42350</v>
      </c>
      <c r="G33" s="10"/>
      <c r="H33" s="10"/>
      <c r="I33" s="10"/>
    </row>
    <row r="34" spans="1:9" x14ac:dyDescent="0.25">
      <c r="A34" s="11" t="s">
        <v>37</v>
      </c>
      <c r="B34" s="6" t="s">
        <v>38</v>
      </c>
      <c r="C34" s="22">
        <v>6000</v>
      </c>
      <c r="D34" s="22">
        <v>0</v>
      </c>
      <c r="E34" s="22">
        <v>0</v>
      </c>
      <c r="F34" s="22">
        <f t="shared" si="1"/>
        <v>6000</v>
      </c>
      <c r="G34" s="10"/>
      <c r="H34" s="10"/>
      <c r="I34" s="10"/>
    </row>
    <row r="35" spans="1:9" x14ac:dyDescent="0.25">
      <c r="A35" s="32">
        <v>41366</v>
      </c>
      <c r="B35" s="6" t="s">
        <v>57</v>
      </c>
      <c r="C35" s="22">
        <f>SUM(E32:E34)</f>
        <v>49140</v>
      </c>
      <c r="D35" s="22"/>
      <c r="E35" s="22"/>
      <c r="F35" s="21"/>
      <c r="G35" s="1"/>
      <c r="H35" s="1"/>
      <c r="I35" s="1"/>
    </row>
    <row r="36" spans="1:9" x14ac:dyDescent="0.25">
      <c r="A36" s="3"/>
      <c r="B36" s="35" t="s">
        <v>59</v>
      </c>
      <c r="C36" s="36">
        <f>SUM(C11+C31)</f>
        <v>144372011.75</v>
      </c>
      <c r="D36" s="23"/>
      <c r="E36" s="23"/>
      <c r="F36" s="21"/>
    </row>
    <row r="37" spans="1:9" x14ac:dyDescent="0.25">
      <c r="A37" s="3"/>
      <c r="B37" s="6" t="s">
        <v>41</v>
      </c>
      <c r="C37" s="22">
        <v>0</v>
      </c>
      <c r="D37" s="22"/>
      <c r="E37" s="22"/>
      <c r="F37" s="21"/>
      <c r="G37" s="1"/>
      <c r="H37" s="1"/>
      <c r="I37" s="1"/>
    </row>
    <row r="38" spans="1:9" x14ac:dyDescent="0.25">
      <c r="A38" s="3"/>
      <c r="B38" s="33" t="s">
        <v>60</v>
      </c>
      <c r="C38" s="34">
        <f>SUM(C36+C37)</f>
        <v>144372011.75</v>
      </c>
      <c r="D38" s="21"/>
      <c r="E38" s="21"/>
      <c r="F38" s="21"/>
    </row>
    <row r="39" spans="1:9" x14ac:dyDescent="0.25">
      <c r="A39" s="3"/>
      <c r="B39" s="3" t="s">
        <v>44</v>
      </c>
      <c r="C39" s="22">
        <f>SUM(C36*0.85)</f>
        <v>122716209.9875</v>
      </c>
      <c r="D39" s="21"/>
      <c r="E39" s="21"/>
      <c r="F39" s="21"/>
    </row>
    <row r="40" spans="1:9" x14ac:dyDescent="0.25">
      <c r="A40" s="3"/>
      <c r="B40" s="3" t="s">
        <v>58</v>
      </c>
      <c r="C40" s="22">
        <f>SUM(C36-C39)</f>
        <v>21655801.762500003</v>
      </c>
      <c r="D40" s="21"/>
      <c r="E40" s="21"/>
      <c r="F40" s="21"/>
    </row>
  </sheetData>
  <mergeCells count="4">
    <mergeCell ref="B1:E1"/>
    <mergeCell ref="B3:E3"/>
    <mergeCell ref="B5:E5"/>
    <mergeCell ref="B7:E7"/>
  </mergeCells>
  <pageMargins left="0.70866141732283472" right="0.70866141732283472" top="0.78740157480314965" bottom="0.78740157480314965" header="0.31496062992125984" footer="0.31496062992125984"/>
  <pageSetup paperSize="9" scale="71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workbookViewId="0">
      <selection activeCell="C15" sqref="C15"/>
    </sheetView>
  </sheetViews>
  <sheetFormatPr defaultRowHeight="15" x14ac:dyDescent="0.25"/>
  <cols>
    <col min="1" max="1" width="27.28515625" customWidth="1"/>
    <col min="2" max="2" width="15.7109375" customWidth="1"/>
    <col min="3" max="3" width="14.28515625" customWidth="1"/>
    <col min="4" max="4" width="22.140625" customWidth="1"/>
    <col min="5" max="5" width="9.7109375" customWidth="1"/>
    <col min="10" max="10" width="14.7109375" customWidth="1"/>
  </cols>
  <sheetData>
    <row r="1" spans="1:10" x14ac:dyDescent="0.3">
      <c r="A1" s="25"/>
      <c r="B1" s="25"/>
      <c r="C1" s="25"/>
      <c r="D1" s="25"/>
      <c r="E1" s="25"/>
      <c r="F1" s="25"/>
      <c r="G1" s="25"/>
      <c r="H1" s="25"/>
      <c r="I1" s="25"/>
      <c r="J1" s="25"/>
    </row>
    <row r="2" spans="1:10" x14ac:dyDescent="0.3">
      <c r="A2" s="26"/>
      <c r="B2" s="25"/>
      <c r="C2" s="25"/>
      <c r="D2" s="25"/>
      <c r="E2" s="44"/>
      <c r="F2" s="44"/>
      <c r="G2" s="44"/>
      <c r="H2" s="44"/>
      <c r="I2" s="44"/>
      <c r="J2" s="25"/>
    </row>
    <row r="3" spans="1:10" x14ac:dyDescent="0.3">
      <c r="A3" s="25"/>
      <c r="B3" s="27"/>
      <c r="C3" s="27"/>
      <c r="D3" s="27"/>
      <c r="E3" s="27"/>
      <c r="F3" s="28"/>
      <c r="G3" s="28"/>
      <c r="H3" s="28"/>
      <c r="I3" s="25"/>
      <c r="J3" s="27"/>
    </row>
    <row r="4" spans="1:10" x14ac:dyDescent="0.3">
      <c r="A4" s="29"/>
      <c r="B4" s="30"/>
      <c r="C4" s="30"/>
      <c r="D4" s="30"/>
      <c r="E4" s="30"/>
      <c r="F4" s="30"/>
      <c r="G4" s="30"/>
      <c r="H4" s="30"/>
      <c r="I4" s="25"/>
      <c r="J4" s="30"/>
    </row>
    <row r="5" spans="1:10" x14ac:dyDescent="0.3">
      <c r="A5" s="29"/>
      <c r="B5" s="30"/>
      <c r="C5" s="30"/>
      <c r="D5" s="30"/>
      <c r="E5" s="30"/>
      <c r="F5" s="30"/>
      <c r="G5" s="30"/>
      <c r="H5" s="30"/>
      <c r="I5" s="25"/>
      <c r="J5" s="30"/>
    </row>
    <row r="6" spans="1:10" x14ac:dyDescent="0.3">
      <c r="A6" s="29"/>
      <c r="B6" s="30"/>
      <c r="C6" s="30"/>
      <c r="D6" s="30"/>
      <c r="E6" s="30"/>
      <c r="F6" s="30"/>
      <c r="G6" s="30"/>
      <c r="H6" s="30"/>
      <c r="I6" s="25"/>
      <c r="J6" s="30"/>
    </row>
    <row r="7" spans="1:10" x14ac:dyDescent="0.3">
      <c r="A7" s="29"/>
      <c r="B7" s="30"/>
      <c r="C7" s="30"/>
      <c r="D7" s="30"/>
      <c r="E7" s="30"/>
      <c r="F7" s="25"/>
      <c r="G7" s="25"/>
      <c r="H7" s="25"/>
      <c r="I7" s="25"/>
      <c r="J7" s="30"/>
    </row>
    <row r="8" spans="1:10" x14ac:dyDescent="0.3">
      <c r="A8" s="29"/>
      <c r="B8" s="30"/>
      <c r="C8" s="30"/>
      <c r="D8" s="30"/>
      <c r="E8" s="30"/>
      <c r="F8" s="25"/>
      <c r="G8" s="25"/>
      <c r="H8" s="25"/>
      <c r="I8" s="25"/>
      <c r="J8" s="30"/>
    </row>
    <row r="9" spans="1:10" x14ac:dyDescent="0.3">
      <c r="A9" s="29"/>
      <c r="B9" s="30"/>
      <c r="C9" s="30"/>
      <c r="D9" s="30"/>
      <c r="E9" s="30"/>
      <c r="F9" s="25"/>
      <c r="G9" s="25"/>
      <c r="H9" s="25"/>
      <c r="I9" s="30"/>
      <c r="J9" s="30"/>
    </row>
    <row r="10" spans="1:10" x14ac:dyDescent="0.3">
      <c r="A10" s="29"/>
      <c r="B10" s="30"/>
      <c r="C10" s="30"/>
      <c r="D10" s="30"/>
      <c r="E10" s="30"/>
      <c r="F10" s="30"/>
      <c r="G10" s="30"/>
      <c r="H10" s="30"/>
      <c r="I10" s="25"/>
      <c r="J10" s="30"/>
    </row>
    <row r="11" spans="1:10" x14ac:dyDescent="0.3">
      <c r="A11" s="29"/>
      <c r="B11" s="30"/>
      <c r="C11" s="30"/>
      <c r="D11" s="30"/>
      <c r="E11" s="30"/>
      <c r="F11" s="30"/>
      <c r="G11" s="30"/>
      <c r="H11" s="30"/>
      <c r="I11" s="25"/>
      <c r="J11" s="30"/>
    </row>
    <row r="12" spans="1:10" x14ac:dyDescent="0.3">
      <c r="A12" s="29"/>
      <c r="B12" s="30"/>
      <c r="C12" s="30"/>
      <c r="D12" s="30"/>
      <c r="E12" s="30"/>
      <c r="F12" s="30"/>
      <c r="G12" s="30"/>
      <c r="H12" s="30"/>
      <c r="I12" s="25"/>
      <c r="J12" s="30"/>
    </row>
    <row r="13" spans="1:10" x14ac:dyDescent="0.3">
      <c r="A13" s="26"/>
      <c r="B13" s="31"/>
      <c r="C13" s="31"/>
      <c r="D13" s="31"/>
      <c r="E13" s="31"/>
      <c r="F13" s="25"/>
      <c r="G13" s="25"/>
      <c r="H13" s="25"/>
      <c r="I13" s="25"/>
      <c r="J13" s="31"/>
    </row>
    <row r="14" spans="1:10" x14ac:dyDescent="0.3">
      <c r="A14" s="25"/>
      <c r="B14" s="25"/>
      <c r="C14" s="25"/>
      <c r="D14" s="25"/>
      <c r="E14" s="25"/>
      <c r="F14" s="25"/>
      <c r="G14" s="25"/>
      <c r="H14" s="25"/>
      <c r="I14" s="25"/>
      <c r="J14" s="25"/>
    </row>
    <row r="15" spans="1:10" x14ac:dyDescent="0.3">
      <c r="A15" s="25"/>
      <c r="B15" s="25"/>
      <c r="C15" s="25"/>
      <c r="D15" s="25"/>
      <c r="E15" s="25"/>
      <c r="F15" s="25"/>
      <c r="G15" s="25"/>
      <c r="H15" s="25"/>
      <c r="I15" s="25"/>
      <c r="J15" s="25"/>
    </row>
  </sheetData>
  <mergeCells count="1">
    <mergeCell ref="E2:I2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N10"/>
  <sheetViews>
    <sheetView workbookViewId="0">
      <selection activeCell="H22" sqref="H22"/>
    </sheetView>
  </sheetViews>
  <sheetFormatPr defaultRowHeight="15" x14ac:dyDescent="0.25"/>
  <sheetData>
    <row r="10" spans="14:14" x14ac:dyDescent="0.3">
      <c r="N10" t="s">
        <v>3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rozpočet</vt:lpstr>
      <vt:lpstr>neinvestice</vt:lpstr>
      <vt:lpstr>List3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</dc:creator>
  <cp:lastModifiedBy>Simonova Karolina</cp:lastModifiedBy>
  <cp:lastPrinted>2013-09-10T11:42:34Z</cp:lastPrinted>
  <dcterms:created xsi:type="dcterms:W3CDTF">2011-06-13T08:18:54Z</dcterms:created>
  <dcterms:modified xsi:type="dcterms:W3CDTF">2013-09-10T11:42:38Z</dcterms:modified>
</cp:coreProperties>
</file>