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110" activeTab="0"/>
  </bookViews>
  <sheets>
    <sheet name="Bilance PaV" sheetId="1" r:id="rId1"/>
    <sheet name="91305" sheetId="2" r:id="rId2"/>
    <sheet name="Odvody z IF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<sst xmlns="http://schemas.openxmlformats.org/spreadsheetml/2006/main" count="347" uniqueCount="161">
  <si>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</si>
  <si>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</si>
  <si>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</si>
  <si>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</si>
  <si>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</si>
  <si>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</si>
  <si>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</si>
  <si>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</si>
  <si>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</si>
  <si>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</si>
  <si>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</si>
  <si>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</si>
  <si>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</si>
  <si>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</si>
  <si>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</si>
  <si>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</si>
  <si>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</si>
  <si>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</si>
  <si>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</si>
  <si>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</si>
  <si>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</si>
  <si>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</si>
  <si>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</si>
  <si>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Kap.919-VPS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</si>
  <si>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</si>
  <si>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</si>
  <si>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</si>
  <si>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</si>
  <si>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</si>
  <si>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</si>
  <si>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</si>
  <si>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</si>
  <si>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</si>
  <si>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</si>
  <si>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</si>
  <si>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</si>
  <si>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</si>
  <si>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>Kap.933-fond požární ochrany</t>
  </si>
  <si>
    <t xml:space="preserve">Kap.934-lesnický fond </t>
  </si>
  <si>
    <t>Kap.935-grantový fond</t>
  </si>
  <si>
    <t>Kap.936-fond kulturního dědictví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</si>
  <si>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</si>
  <si>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</si>
  <si>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</si>
  <si>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</si>
  <si>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</si>
  <si>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</si>
  <si>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</si>
  <si>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Kap 915-energie</t>
  </si>
  <si>
    <t>415x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</si>
  <si>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</si>
  <si>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</si>
  <si>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</si>
  <si>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 xml:space="preserve">    investiční dotace od obcí </t>
  </si>
  <si>
    <t xml:space="preserve">    investiční dotace ze zahraničí</t>
  </si>
  <si>
    <t>4. úvěr</t>
  </si>
  <si>
    <t>5. uhrazené splátky dlouhod.půjč.</t>
  </si>
  <si>
    <t xml:space="preserve">   resort. úč.neinv.dotace</t>
  </si>
  <si>
    <t>Zdrojová část rozpočtu LK 2013</t>
  </si>
  <si>
    <t>Výdajová část rozpočtu LK 2013</t>
  </si>
  <si>
    <t>upravený rozpočet I.</t>
  </si>
  <si>
    <t>upravený rozpočet II.</t>
  </si>
  <si>
    <t>1. Zapojení fondů z r. 2012</t>
  </si>
  <si>
    <t>2. Zapojení  zvl.účtů z r. 2012</t>
  </si>
  <si>
    <t>3. Zapojení výsl. hosp.2012</t>
  </si>
  <si>
    <t>Kap.926-dotační fond</t>
  </si>
  <si>
    <t>ZR-RO č.283/13</t>
  </si>
  <si>
    <t>ROZPIS ROZPOČTU LIBERECKÉHO KRAJE 2013</t>
  </si>
  <si>
    <t>Odbor sociálních věcí</t>
  </si>
  <si>
    <t>Výdaje  2013 - dílčí a rozpisové ukazatele</t>
  </si>
  <si>
    <t>91305 - Příspěvkové organizace</t>
  </si>
  <si>
    <t>uk.</t>
  </si>
  <si>
    <t>ORG.</t>
  </si>
  <si>
    <t>§</t>
  </si>
  <si>
    <t>P Ř Í S P Ě V K O V É  O R G A N I Z A C E</t>
  </si>
  <si>
    <t>SR 2013</t>
  </si>
  <si>
    <t>ZR-RO 178/13</t>
  </si>
  <si>
    <t>UR 2013</t>
  </si>
  <si>
    <t>RO č. 213/13</t>
  </si>
  <si>
    <t>UR II. 2013</t>
  </si>
  <si>
    <t>UR IV.2013</t>
  </si>
  <si>
    <t>SU</t>
  </si>
  <si>
    <t>x</t>
  </si>
  <si>
    <t>Provozní příspěvky PO v resortu celkem</t>
  </si>
  <si>
    <t>DU</t>
  </si>
  <si>
    <t>1501</t>
  </si>
  <si>
    <t xml:space="preserve">Jedličkův ústav Liberec </t>
  </si>
  <si>
    <t>provozní příspěvek celkem</t>
  </si>
  <si>
    <t>v tom</t>
  </si>
  <si>
    <t>na odpisy majetku ve vlastnictví kraje</t>
  </si>
  <si>
    <t>1502</t>
  </si>
  <si>
    <t>Centrum intervenčních a psychosociálních služeb LK</t>
  </si>
  <si>
    <t>na provoz</t>
  </si>
  <si>
    <t>1504</t>
  </si>
  <si>
    <t>Domov pro osoby se zdravotním postižením Mařenice</t>
  </si>
  <si>
    <t xml:space="preserve">Domov Sluneční dvůr </t>
  </si>
  <si>
    <t>1507</t>
  </si>
  <si>
    <t>Denní a pobytové sociální služby Česká Lípa</t>
  </si>
  <si>
    <t>1508</t>
  </si>
  <si>
    <t>Služby sociální péče TEREZA Benešov u Semil</t>
  </si>
  <si>
    <t>1509</t>
  </si>
  <si>
    <t>Domov důchodců Sloup v Čechách</t>
  </si>
  <si>
    <t>1510</t>
  </si>
  <si>
    <t>Domov důchodců Rokytnice nad Jizerou</t>
  </si>
  <si>
    <t>1512</t>
  </si>
  <si>
    <t>Domov důchodců Jablonecké Paseky</t>
  </si>
  <si>
    <t>1513</t>
  </si>
  <si>
    <t>Domov důchodců Velké Hamry</t>
  </si>
  <si>
    <t>1514</t>
  </si>
  <si>
    <t>Domov pro seniory Vratislavice nad Nisou</t>
  </si>
  <si>
    <t>ROZPIS ROZPOČTU LIBERECKÉHO KRAJE  2013</t>
  </si>
  <si>
    <t>Výdaje 2013 - dílčí a rozpisové ukazatele</t>
  </si>
  <si>
    <t>UR I. 2013</t>
  </si>
  <si>
    <t>UR IV. 2013</t>
  </si>
  <si>
    <t>Provozní příspěvky PO v resortu  - pokračování</t>
  </si>
  <si>
    <t>1515</t>
  </si>
  <si>
    <t>Domov důchodců Český Dub</t>
  </si>
  <si>
    <t>1516</t>
  </si>
  <si>
    <t>Domov důchodců Jindřichovice pod Smrkem</t>
  </si>
  <si>
    <t>1517</t>
  </si>
  <si>
    <t>Dům seniorů Liberec - Františkov</t>
  </si>
  <si>
    <t>1519</t>
  </si>
  <si>
    <t>Domov Raspenava</t>
  </si>
  <si>
    <t xml:space="preserve">na odpisy majetku ve vlastnictví kraje    </t>
  </si>
  <si>
    <t>1520</t>
  </si>
  <si>
    <t>APOSS Liberec</t>
  </si>
  <si>
    <t>1521</t>
  </si>
  <si>
    <t>Domov a Centrum aktivity Hodkovice nad Mohelkou</t>
  </si>
  <si>
    <t>1522</t>
  </si>
  <si>
    <t>Domov a Centrum denních služeb Jablonec n.N.</t>
  </si>
  <si>
    <t>Provovozní příspěvek celkem</t>
  </si>
  <si>
    <r>
      <t>z toho</t>
    </r>
    <r>
      <rPr>
        <sz val="10"/>
        <color indexed="21"/>
        <rFont val="Arial"/>
        <family val="2"/>
      </rPr>
      <t xml:space="preserve"> -   na odpisy</t>
    </r>
  </si>
  <si>
    <t xml:space="preserve">              na provoz</t>
  </si>
  <si>
    <t>ROZPOČET LIBERECKÉHO KRAJE 2013</t>
  </si>
  <si>
    <t>91305 - příspěvkové organizace / odbor sociálních věcí</t>
  </si>
  <si>
    <t>Název příspěvkové organizace</t>
  </si>
  <si>
    <t>ZR-RO č.212/13</t>
  </si>
  <si>
    <t>NR 2013</t>
  </si>
  <si>
    <t>ORJ</t>
  </si>
  <si>
    <t>ORG</t>
  </si>
  <si>
    <t>odvody PO v resortu sociálních věcí</t>
  </si>
  <si>
    <t xml:space="preserve">odbor sociálních věcí </t>
  </si>
  <si>
    <t xml:space="preserve">Jedličkův ústav, příspěvková organizace, Liberec </t>
  </si>
  <si>
    <t>Centrum  intervenčních a psychosociálních služeb LK, příspěvková organizace</t>
  </si>
  <si>
    <t>Domov pro osoby se zdravotním postižením Mařenice, příspěvková organizace</t>
  </si>
  <si>
    <t>Domov Sluneční dvůr, příspěvková organizace, Jestřebí</t>
  </si>
  <si>
    <t>Denní a pobytové sociální služby, příspěvková organizace, Česká Lípa</t>
  </si>
  <si>
    <t>Služby sociální péče TEREZA, příspěvková organizace, Benešov u Semil</t>
  </si>
  <si>
    <t>Domov důchodců Sloup v Čechách, příspěvková organizace</t>
  </si>
  <si>
    <t>Domov důchodců Rokytnice nad Jizerou, příspěvková organizace</t>
  </si>
  <si>
    <t>Domov důchodců Jablonecké Paseky, příspěvková organizace</t>
  </si>
  <si>
    <t>Domov důchodců Velké Hamry, příspěvková organizace</t>
  </si>
  <si>
    <t>Domov pro seniory Vratislavice nad Nisou, příspěvková organizace</t>
  </si>
  <si>
    <t>Domov důchodců Český Dub, příspěvková organizace</t>
  </si>
  <si>
    <t>Domov důchodců Jindřichovice pod Smrkem, příspěvková organizace</t>
  </si>
  <si>
    <t>Dům seniorů Liberec - Františkov, příspěvková organizace</t>
  </si>
  <si>
    <t>Domov Raspenava, příspěvková organizace</t>
  </si>
  <si>
    <t>APOSS Liberec, příspěvková organizace</t>
  </si>
  <si>
    <t>Domov a Centrum aktivity, příspěvková organizace, Hodkovice nad Mohelkou</t>
  </si>
  <si>
    <t>Domov a Centrum denních služeb Jablonec n.N., příspěvková organizace</t>
  </si>
  <si>
    <t>Příjmy a finanční zdroje rozpočtu 2013 - dílčí ukazatele  - údaje v Kč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</si>
</sst>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6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sz val="10"/>
      <name val="Arial CE"/>
      <family val="0"/>
    </font>
    <font>
      <b/>
      <sz val="14"/>
      <name val="Arial CE"/>
      <family val="0"/>
    </font>
    <font>
      <b/>
      <sz val="12"/>
      <name val="Arial"/>
      <family val="2"/>
    </font>
    <font>
      <b/>
      <sz val="8"/>
      <name val="Arial CE"/>
      <family val="0"/>
    </font>
    <font>
      <b/>
      <sz val="8"/>
      <name val="Arial"/>
      <family val="2"/>
    </font>
    <font>
      <b/>
      <sz val="8"/>
      <color indexed="18"/>
      <name val="Arial"/>
      <family val="2"/>
    </font>
    <font>
      <b/>
      <sz val="8"/>
      <color indexed="18"/>
      <name val="Arial CE"/>
      <family val="0"/>
    </font>
    <font>
      <sz val="8"/>
      <color indexed="62"/>
      <name val="Arial"/>
      <family val="2"/>
    </font>
    <font>
      <sz val="8"/>
      <name val="Arial CE"/>
      <family val="0"/>
    </font>
    <font>
      <sz val="8"/>
      <color indexed="8"/>
      <name val="Arial"/>
      <family val="2"/>
    </font>
    <font>
      <i/>
      <sz val="8"/>
      <name val="Arial"/>
      <family val="2"/>
    </font>
    <font>
      <i/>
      <sz val="8"/>
      <name val="Arial CE"/>
      <family val="0"/>
    </font>
    <font>
      <i/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0"/>
      <color indexed="21"/>
      <name val="Arial"/>
      <family val="2"/>
    </font>
    <font>
      <sz val="8"/>
      <color indexed="21"/>
      <name val="Arial"/>
      <family val="2"/>
    </font>
    <font>
      <sz val="10"/>
      <color indexed="16"/>
      <name val="Arial"/>
      <family val="2"/>
    </font>
    <font>
      <sz val="8"/>
      <color indexed="16"/>
      <name val="Arial"/>
      <family val="2"/>
    </font>
    <font>
      <b/>
      <sz val="14"/>
      <name val="Arial"/>
      <family val="2"/>
    </font>
    <font>
      <sz val="8"/>
      <color indexed="12"/>
      <name val="Arial"/>
      <family val="2"/>
    </font>
    <font>
      <sz val="8"/>
      <color indexed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4" fillId="0" borderId="16" xfId="0" applyFont="1" applyBorder="1" applyAlignment="1">
      <alignment horizontal="left" vertical="center" wrapText="1"/>
    </xf>
    <xf numFmtId="4" fontId="4" fillId="0" borderId="22" xfId="0" applyNumberFormat="1" applyFont="1" applyBorder="1" applyAlignment="1">
      <alignment horizontal="right" vertical="center" wrapText="1"/>
    </xf>
    <xf numFmtId="4" fontId="4" fillId="0" borderId="23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164" fontId="7" fillId="0" borderId="24" xfId="0" applyNumberFormat="1" applyFont="1" applyFill="1" applyBorder="1" applyAlignment="1">
      <alignment horizontal="right"/>
    </xf>
    <xf numFmtId="0" fontId="0" fillId="0" borderId="0" xfId="50">
      <alignment/>
      <protection/>
    </xf>
    <xf numFmtId="0" fontId="10" fillId="0" borderId="0" xfId="49" applyFont="1" applyAlignment="1">
      <alignment horizontal="center"/>
      <protection/>
    </xf>
    <xf numFmtId="0" fontId="11" fillId="0" borderId="0" xfId="47" applyFont="1" applyFill="1" applyAlignment="1">
      <alignment horizontal="center"/>
      <protection/>
    </xf>
    <xf numFmtId="0" fontId="0" fillId="0" borderId="0" xfId="50" applyFont="1">
      <alignment/>
      <protection/>
    </xf>
    <xf numFmtId="0" fontId="11" fillId="0" borderId="0" xfId="47" applyFont="1" applyAlignment="1">
      <alignment horizontal="center"/>
      <protection/>
    </xf>
    <xf numFmtId="0" fontId="13" fillId="0" borderId="25" xfId="50" applyFont="1" applyBorder="1" applyAlignment="1">
      <alignment horizontal="center"/>
      <protection/>
    </xf>
    <xf numFmtId="0" fontId="13" fillId="0" borderId="26" xfId="50" applyFont="1" applyBorder="1" applyAlignment="1">
      <alignment horizontal="center"/>
      <protection/>
    </xf>
    <xf numFmtId="0" fontId="13" fillId="0" borderId="27" xfId="50" applyFont="1" applyFill="1" applyBorder="1" applyAlignment="1">
      <alignment horizontal="center"/>
      <protection/>
    </xf>
    <xf numFmtId="0" fontId="13" fillId="0" borderId="28" xfId="50" applyFont="1" applyBorder="1" applyAlignment="1">
      <alignment horizontal="center"/>
      <protection/>
    </xf>
    <xf numFmtId="0" fontId="13" fillId="0" borderId="26" xfId="50" applyFont="1" applyBorder="1" applyAlignment="1">
      <alignment horizontal="left"/>
      <protection/>
    </xf>
    <xf numFmtId="4" fontId="13" fillId="0" borderId="27" xfId="50" applyNumberFormat="1" applyFont="1" applyFill="1" applyBorder="1">
      <alignment/>
      <protection/>
    </xf>
    <xf numFmtId="4" fontId="13" fillId="0" borderId="29" xfId="50" applyNumberFormat="1" applyFont="1" applyFill="1" applyBorder="1">
      <alignment/>
      <protection/>
    </xf>
    <xf numFmtId="0" fontId="14" fillId="0" borderId="30" xfId="50" applyFont="1" applyBorder="1" applyAlignment="1">
      <alignment horizontal="center"/>
      <protection/>
    </xf>
    <xf numFmtId="49" fontId="14" fillId="0" borderId="31" xfId="50" applyNumberFormat="1" applyFont="1" applyBorder="1" applyAlignment="1">
      <alignment horizontal="center"/>
      <protection/>
    </xf>
    <xf numFmtId="0" fontId="14" fillId="0" borderId="32" xfId="50" applyFont="1" applyBorder="1" applyAlignment="1">
      <alignment horizontal="center"/>
      <protection/>
    </xf>
    <xf numFmtId="0" fontId="14" fillId="0" borderId="31" xfId="50" applyFont="1" applyBorder="1" applyAlignment="1">
      <alignment horizontal="center"/>
      <protection/>
    </xf>
    <xf numFmtId="0" fontId="15" fillId="0" borderId="31" xfId="52" applyFont="1" applyBorder="1" applyAlignment="1">
      <alignment horizontal="left"/>
      <protection/>
    </xf>
    <xf numFmtId="4" fontId="14" fillId="0" borderId="32" xfId="50" applyNumberFormat="1" applyFont="1" applyFill="1" applyBorder="1">
      <alignment/>
      <protection/>
    </xf>
    <xf numFmtId="4" fontId="14" fillId="0" borderId="33" xfId="50" applyNumberFormat="1" applyFont="1" applyFill="1" applyBorder="1">
      <alignment/>
      <protection/>
    </xf>
    <xf numFmtId="0" fontId="16" fillId="0" borderId="13" xfId="50" applyFont="1" applyBorder="1" applyAlignment="1">
      <alignment horizontal="center"/>
      <protection/>
    </xf>
    <xf numFmtId="49" fontId="14" fillId="0" borderId="34" xfId="50" applyNumberFormat="1" applyFont="1" applyBorder="1" applyAlignment="1">
      <alignment horizontal="center"/>
      <protection/>
    </xf>
    <xf numFmtId="0" fontId="8" fillId="0" borderId="14" xfId="50" applyFont="1" applyBorder="1" applyAlignment="1">
      <alignment horizontal="center"/>
      <protection/>
    </xf>
    <xf numFmtId="0" fontId="8" fillId="0" borderId="34" xfId="50" applyFont="1" applyBorder="1" applyAlignment="1">
      <alignment horizontal="center"/>
      <protection/>
    </xf>
    <xf numFmtId="0" fontId="17" fillId="0" borderId="34" xfId="52" applyFont="1" applyBorder="1" applyAlignment="1">
      <alignment horizontal="left"/>
      <protection/>
    </xf>
    <xf numFmtId="4" fontId="18" fillId="0" borderId="14" xfId="50" applyNumberFormat="1" applyFont="1" applyFill="1" applyBorder="1">
      <alignment/>
      <protection/>
    </xf>
    <xf numFmtId="4" fontId="18" fillId="0" borderId="15" xfId="50" applyNumberFormat="1" applyFont="1" applyFill="1" applyBorder="1">
      <alignment/>
      <protection/>
    </xf>
    <xf numFmtId="0" fontId="19" fillId="0" borderId="13" xfId="50" applyFont="1" applyBorder="1" applyAlignment="1">
      <alignment horizontal="center"/>
      <protection/>
    </xf>
    <xf numFmtId="0" fontId="19" fillId="0" borderId="14" xfId="50" applyFont="1" applyBorder="1" applyAlignment="1">
      <alignment horizontal="center"/>
      <protection/>
    </xf>
    <xf numFmtId="0" fontId="19" fillId="0" borderId="34" xfId="50" applyFont="1" applyBorder="1" applyAlignment="1">
      <alignment horizontal="center"/>
      <protection/>
    </xf>
    <xf numFmtId="0" fontId="20" fillId="0" borderId="34" xfId="52" applyFont="1" applyBorder="1" applyAlignment="1">
      <alignment horizontal="left"/>
      <protection/>
    </xf>
    <xf numFmtId="4" fontId="21" fillId="0" borderId="14" xfId="50" applyNumberFormat="1" applyFont="1" applyFill="1" applyBorder="1">
      <alignment/>
      <protection/>
    </xf>
    <xf numFmtId="4" fontId="21" fillId="0" borderId="15" xfId="50" applyNumberFormat="1" applyFont="1" applyFill="1" applyBorder="1">
      <alignment/>
      <protection/>
    </xf>
    <xf numFmtId="0" fontId="19" fillId="0" borderId="35" xfId="50" applyFont="1" applyBorder="1" applyAlignment="1">
      <alignment horizontal="center"/>
      <protection/>
    </xf>
    <xf numFmtId="49" fontId="14" fillId="0" borderId="36" xfId="50" applyNumberFormat="1" applyFont="1" applyBorder="1" applyAlignment="1">
      <alignment horizontal="center"/>
      <protection/>
    </xf>
    <xf numFmtId="0" fontId="19" fillId="0" borderId="37" xfId="50" applyFont="1" applyBorder="1" applyAlignment="1">
      <alignment horizontal="center"/>
      <protection/>
    </xf>
    <xf numFmtId="0" fontId="19" fillId="0" borderId="36" xfId="50" applyFont="1" applyBorder="1" applyAlignment="1">
      <alignment horizontal="center"/>
      <protection/>
    </xf>
    <xf numFmtId="0" fontId="20" fillId="0" borderId="36" xfId="52" applyFont="1" applyBorder="1" applyAlignment="1">
      <alignment horizontal="left"/>
      <protection/>
    </xf>
    <xf numFmtId="0" fontId="14" fillId="0" borderId="38" xfId="50" applyFont="1" applyBorder="1" applyAlignment="1">
      <alignment horizontal="center"/>
      <protection/>
    </xf>
    <xf numFmtId="49" fontId="14" fillId="0" borderId="39" xfId="50" applyNumberFormat="1" applyFont="1" applyBorder="1" applyAlignment="1">
      <alignment horizontal="center"/>
      <protection/>
    </xf>
    <xf numFmtId="49" fontId="22" fillId="0" borderId="34" xfId="50" applyNumberFormat="1" applyFont="1" applyBorder="1" applyAlignment="1">
      <alignment horizontal="center"/>
      <protection/>
    </xf>
    <xf numFmtId="49" fontId="22" fillId="0" borderId="36" xfId="50" applyNumberFormat="1" applyFont="1" applyBorder="1" applyAlignment="1">
      <alignment horizontal="center"/>
      <protection/>
    </xf>
    <xf numFmtId="0" fontId="14" fillId="0" borderId="32" xfId="50" applyFont="1" applyBorder="1" applyAlignment="1">
      <alignment horizontal="center" vertical="center"/>
      <protection/>
    </xf>
    <xf numFmtId="0" fontId="14" fillId="0" borderId="31" xfId="50" applyFont="1" applyBorder="1" applyAlignment="1">
      <alignment horizontal="center" vertical="center"/>
      <protection/>
    </xf>
    <xf numFmtId="0" fontId="19" fillId="0" borderId="16" xfId="50" applyFont="1" applyBorder="1" applyAlignment="1">
      <alignment horizontal="center"/>
      <protection/>
    </xf>
    <xf numFmtId="49" fontId="22" fillId="0" borderId="40" xfId="50" applyNumberFormat="1" applyFont="1" applyBorder="1" applyAlignment="1">
      <alignment horizontal="center"/>
      <protection/>
    </xf>
    <xf numFmtId="0" fontId="19" fillId="0" borderId="17" xfId="50" applyFont="1" applyBorder="1" applyAlignment="1">
      <alignment horizontal="center"/>
      <protection/>
    </xf>
    <xf numFmtId="0" fontId="19" fillId="0" borderId="40" xfId="50" applyFont="1" applyBorder="1" applyAlignment="1">
      <alignment horizontal="center"/>
      <protection/>
    </xf>
    <xf numFmtId="0" fontId="20" fillId="0" borderId="40" xfId="52" applyFont="1" applyBorder="1" applyAlignment="1">
      <alignment horizontal="left"/>
      <protection/>
    </xf>
    <xf numFmtId="0" fontId="14" fillId="0" borderId="30" xfId="50" applyFont="1" applyBorder="1" applyAlignment="1">
      <alignment horizontal="center" vertical="center"/>
      <protection/>
    </xf>
    <xf numFmtId="0" fontId="8" fillId="0" borderId="13" xfId="50" applyFont="1" applyBorder="1" applyAlignment="1">
      <alignment horizontal="center"/>
      <protection/>
    </xf>
    <xf numFmtId="4" fontId="21" fillId="0" borderId="37" xfId="50" applyNumberFormat="1" applyFont="1" applyFill="1" applyBorder="1">
      <alignment/>
      <protection/>
    </xf>
    <xf numFmtId="4" fontId="21" fillId="0" borderId="41" xfId="50" applyNumberFormat="1" applyFont="1" applyFill="1" applyBorder="1">
      <alignment/>
      <protection/>
    </xf>
    <xf numFmtId="49" fontId="12" fillId="0" borderId="42" xfId="49" applyNumberFormat="1" applyFont="1" applyBorder="1" applyAlignment="1">
      <alignment horizontal="center" vertical="center" textRotation="90"/>
      <protection/>
    </xf>
    <xf numFmtId="0" fontId="19" fillId="0" borderId="0" xfId="50" applyFont="1" applyBorder="1" applyAlignment="1">
      <alignment horizontal="center"/>
      <protection/>
    </xf>
    <xf numFmtId="49" fontId="22" fillId="0" borderId="0" xfId="50" applyNumberFormat="1" applyFont="1" applyBorder="1" applyAlignment="1">
      <alignment horizontal="center"/>
      <protection/>
    </xf>
    <xf numFmtId="0" fontId="20" fillId="0" borderId="0" xfId="52" applyFont="1" applyBorder="1" applyAlignment="1">
      <alignment horizontal="left"/>
      <protection/>
    </xf>
    <xf numFmtId="49" fontId="12" fillId="0" borderId="0" xfId="49" applyNumberFormat="1" applyFont="1" applyBorder="1" applyAlignment="1">
      <alignment horizontal="center" vertical="center" textRotation="90"/>
      <protection/>
    </xf>
    <xf numFmtId="0" fontId="9" fillId="0" borderId="0" xfId="49" applyBorder="1">
      <alignment/>
      <protection/>
    </xf>
    <xf numFmtId="0" fontId="11" fillId="0" borderId="0" xfId="0" applyFont="1" applyBorder="1" applyAlignment="1">
      <alignment horizontal="center"/>
    </xf>
    <xf numFmtId="49" fontId="12" fillId="0" borderId="24" xfId="49" applyNumberFormat="1" applyFont="1" applyBorder="1" applyAlignment="1">
      <alignment horizontal="center" vertical="center" textRotation="90"/>
      <protection/>
    </xf>
    <xf numFmtId="0" fontId="13" fillId="0" borderId="19" xfId="50" applyFont="1" applyBorder="1" applyAlignment="1">
      <alignment horizontal="center"/>
      <protection/>
    </xf>
    <xf numFmtId="0" fontId="13" fillId="0" borderId="20" xfId="50" applyFont="1" applyFill="1" applyBorder="1" applyAlignment="1">
      <alignment horizontal="center"/>
      <protection/>
    </xf>
    <xf numFmtId="0" fontId="13" fillId="0" borderId="26" xfId="50" applyFont="1" applyBorder="1" applyAlignment="1">
      <alignment horizontal="center"/>
      <protection/>
    </xf>
    <xf numFmtId="0" fontId="13" fillId="0" borderId="43" xfId="50" applyFont="1" applyBorder="1" applyAlignment="1">
      <alignment horizontal="left"/>
      <protection/>
    </xf>
    <xf numFmtId="0" fontId="13" fillId="0" borderId="20" xfId="50" applyFont="1" applyFill="1" applyBorder="1" applyAlignment="1">
      <alignment horizontal="left"/>
      <protection/>
    </xf>
    <xf numFmtId="0" fontId="13" fillId="0" borderId="21" xfId="50" applyFont="1" applyFill="1" applyBorder="1" applyAlignment="1">
      <alignment horizontal="left"/>
      <protection/>
    </xf>
    <xf numFmtId="4" fontId="14" fillId="0" borderId="38" xfId="50" applyNumberFormat="1" applyFont="1" applyFill="1" applyBorder="1">
      <alignment/>
      <protection/>
    </xf>
    <xf numFmtId="4" fontId="18" fillId="0" borderId="44" xfId="50" applyNumberFormat="1" applyFont="1" applyFill="1" applyBorder="1">
      <alignment/>
      <protection/>
    </xf>
    <xf numFmtId="4" fontId="21" fillId="0" borderId="44" xfId="50" applyNumberFormat="1" applyFont="1" applyFill="1" applyBorder="1">
      <alignment/>
      <protection/>
    </xf>
    <xf numFmtId="0" fontId="14" fillId="0" borderId="10" xfId="50" applyFont="1" applyBorder="1" applyAlignment="1">
      <alignment horizontal="center" vertical="center"/>
      <protection/>
    </xf>
    <xf numFmtId="0" fontId="14" fillId="0" borderId="11" xfId="50" applyFont="1" applyBorder="1" applyAlignment="1">
      <alignment horizontal="center" vertical="center"/>
      <protection/>
    </xf>
    <xf numFmtId="0" fontId="14" fillId="0" borderId="39" xfId="50" applyFont="1" applyBorder="1" applyAlignment="1">
      <alignment horizontal="center" vertical="center"/>
      <protection/>
    </xf>
    <xf numFmtId="0" fontId="15" fillId="0" borderId="39" xfId="52" applyFont="1" applyBorder="1" applyAlignment="1">
      <alignment horizontal="left"/>
      <protection/>
    </xf>
    <xf numFmtId="0" fontId="15" fillId="0" borderId="39" xfId="52" applyFont="1" applyFill="1" applyBorder="1" applyAlignment="1">
      <alignment horizontal="left"/>
      <protection/>
    </xf>
    <xf numFmtId="4" fontId="21" fillId="0" borderId="45" xfId="50" applyNumberFormat="1" applyFont="1" applyFill="1" applyBorder="1">
      <alignment/>
      <protection/>
    </xf>
    <xf numFmtId="0" fontId="0" fillId="0" borderId="38" xfId="50" applyFont="1" applyBorder="1">
      <alignment/>
      <protection/>
    </xf>
    <xf numFmtId="4" fontId="8" fillId="0" borderId="38" xfId="50" applyNumberFormat="1" applyFont="1" applyBorder="1">
      <alignment/>
      <protection/>
    </xf>
    <xf numFmtId="4" fontId="8" fillId="0" borderId="32" xfId="50" applyNumberFormat="1" applyFont="1" applyBorder="1">
      <alignment/>
      <protection/>
    </xf>
    <xf numFmtId="4" fontId="8" fillId="0" borderId="46" xfId="50" applyNumberFormat="1" applyFont="1" applyBorder="1">
      <alignment/>
      <protection/>
    </xf>
    <xf numFmtId="4" fontId="8" fillId="0" borderId="33" xfId="50" applyNumberFormat="1" applyFont="1" applyBorder="1">
      <alignment/>
      <protection/>
    </xf>
    <xf numFmtId="0" fontId="23" fillId="0" borderId="44" xfId="50" applyFont="1" applyBorder="1">
      <alignment/>
      <protection/>
    </xf>
    <xf numFmtId="4" fontId="25" fillId="0" borderId="44" xfId="50" applyNumberFormat="1" applyFont="1" applyBorder="1">
      <alignment/>
      <protection/>
    </xf>
    <xf numFmtId="4" fontId="25" fillId="0" borderId="14" xfId="50" applyNumberFormat="1" applyFont="1" applyBorder="1">
      <alignment/>
      <protection/>
    </xf>
    <xf numFmtId="4" fontId="25" fillId="0" borderId="47" xfId="50" applyNumberFormat="1" applyFont="1" applyBorder="1">
      <alignment/>
      <protection/>
    </xf>
    <xf numFmtId="4" fontId="25" fillId="0" borderId="15" xfId="50" applyNumberFormat="1" applyFont="1" applyBorder="1">
      <alignment/>
      <protection/>
    </xf>
    <xf numFmtId="0" fontId="26" fillId="0" borderId="45" xfId="50" applyFont="1" applyBorder="1">
      <alignment/>
      <protection/>
    </xf>
    <xf numFmtId="4" fontId="27" fillId="0" borderId="45" xfId="50" applyNumberFormat="1" applyFont="1" applyBorder="1">
      <alignment/>
      <protection/>
    </xf>
    <xf numFmtId="4" fontId="27" fillId="0" borderId="37" xfId="50" applyNumberFormat="1" applyFont="1" applyBorder="1">
      <alignment/>
      <protection/>
    </xf>
    <xf numFmtId="4" fontId="27" fillId="0" borderId="48" xfId="50" applyNumberFormat="1" applyFont="1" applyBorder="1">
      <alignment/>
      <protection/>
    </xf>
    <xf numFmtId="4" fontId="27" fillId="0" borderId="41" xfId="50" applyNumberFormat="1" applyFont="1" applyBorder="1">
      <alignment/>
      <protection/>
    </xf>
    <xf numFmtId="4" fontId="13" fillId="0" borderId="49" xfId="50" applyNumberFormat="1" applyFont="1" applyFill="1" applyBorder="1">
      <alignment/>
      <protection/>
    </xf>
    <xf numFmtId="4" fontId="14" fillId="0" borderId="46" xfId="50" applyNumberFormat="1" applyFont="1" applyFill="1" applyBorder="1">
      <alignment/>
      <protection/>
    </xf>
    <xf numFmtId="4" fontId="18" fillId="0" borderId="47" xfId="50" applyNumberFormat="1" applyFont="1" applyFill="1" applyBorder="1">
      <alignment/>
      <protection/>
    </xf>
    <xf numFmtId="4" fontId="21" fillId="0" borderId="47" xfId="50" applyNumberFormat="1" applyFont="1" applyFill="1" applyBorder="1">
      <alignment/>
      <protection/>
    </xf>
    <xf numFmtId="4" fontId="21" fillId="0" borderId="48" xfId="50" applyNumberFormat="1" applyFont="1" applyFill="1" applyBorder="1">
      <alignment/>
      <protection/>
    </xf>
    <xf numFmtId="0" fontId="13" fillId="0" borderId="50" xfId="50" applyFont="1" applyFill="1" applyBorder="1" applyAlignment="1">
      <alignment horizontal="left"/>
      <protection/>
    </xf>
    <xf numFmtId="0" fontId="0" fillId="0" borderId="0" xfId="48">
      <alignment/>
      <protection/>
    </xf>
    <xf numFmtId="0" fontId="17" fillId="0" borderId="0" xfId="51" applyFont="1" applyAlignment="1">
      <alignment horizontal="right"/>
      <protection/>
    </xf>
    <xf numFmtId="0" fontId="28" fillId="0" borderId="0" xfId="48" applyFont="1" applyAlignment="1">
      <alignment/>
      <protection/>
    </xf>
    <xf numFmtId="0" fontId="11" fillId="0" borderId="43" xfId="48" applyFont="1" applyFill="1" applyBorder="1" applyAlignment="1">
      <alignment horizontal="center"/>
      <protection/>
    </xf>
    <xf numFmtId="0" fontId="11" fillId="0" borderId="51" xfId="48" applyFont="1" applyFill="1" applyBorder="1" applyAlignment="1">
      <alignment horizontal="center"/>
      <protection/>
    </xf>
    <xf numFmtId="0" fontId="0" fillId="0" borderId="51" xfId="0" applyFill="1" applyBorder="1" applyAlignment="1">
      <alignment horizontal="center"/>
    </xf>
    <xf numFmtId="0" fontId="11" fillId="0" borderId="19" xfId="48" applyFont="1" applyFill="1" applyBorder="1" applyAlignment="1">
      <alignment horizontal="center"/>
      <protection/>
    </xf>
    <xf numFmtId="0" fontId="11" fillId="0" borderId="20" xfId="48" applyFont="1" applyFill="1" applyBorder="1" applyAlignment="1">
      <alignment horizontal="center"/>
      <protection/>
    </xf>
    <xf numFmtId="0" fontId="13" fillId="0" borderId="26" xfId="48" applyFont="1" applyFill="1" applyBorder="1" applyAlignment="1">
      <alignment horizontal="center"/>
      <protection/>
    </xf>
    <xf numFmtId="0" fontId="13" fillId="0" borderId="52" xfId="48" applyFont="1" applyFill="1" applyBorder="1" applyAlignment="1">
      <alignment horizontal="center" vertical="center"/>
      <protection/>
    </xf>
    <xf numFmtId="0" fontId="13" fillId="0" borderId="53" xfId="48" applyFont="1" applyFill="1" applyBorder="1" applyAlignment="1">
      <alignment horizontal="center" vertical="center" wrapText="1"/>
      <protection/>
    </xf>
    <xf numFmtId="0" fontId="13" fillId="0" borderId="21" xfId="48" applyFont="1" applyFill="1" applyBorder="1" applyAlignment="1">
      <alignment horizontal="center" vertical="center"/>
      <protection/>
    </xf>
    <xf numFmtId="0" fontId="29" fillId="0" borderId="19" xfId="48" applyFont="1" applyBorder="1" applyAlignment="1">
      <alignment horizontal="center" vertical="center"/>
      <protection/>
    </xf>
    <xf numFmtId="0" fontId="30" fillId="0" borderId="20" xfId="48" applyFont="1" applyBorder="1" applyAlignment="1">
      <alignment horizontal="center"/>
      <protection/>
    </xf>
    <xf numFmtId="0" fontId="30" fillId="0" borderId="20" xfId="48" applyFont="1" applyBorder="1" applyAlignment="1">
      <alignment horizontal="center"/>
      <protection/>
    </xf>
    <xf numFmtId="0" fontId="30" fillId="0" borderId="26" xfId="48" applyFont="1" applyBorder="1" applyAlignment="1">
      <alignment horizontal="center"/>
      <protection/>
    </xf>
    <xf numFmtId="0" fontId="30" fillId="0" borderId="19" xfId="48" applyFont="1" applyBorder="1" applyAlignment="1">
      <alignment horizontal="left"/>
      <protection/>
    </xf>
    <xf numFmtId="4" fontId="30" fillId="0" borderId="52" xfId="48" applyNumberFormat="1" applyFont="1" applyFill="1" applyBorder="1">
      <alignment/>
      <protection/>
    </xf>
    <xf numFmtId="0" fontId="17" fillId="0" borderId="38" xfId="48" applyFont="1" applyBorder="1" applyAlignment="1">
      <alignment horizontal="center"/>
      <protection/>
    </xf>
    <xf numFmtId="0" fontId="17" fillId="0" borderId="32" xfId="48" applyFont="1" applyBorder="1" applyAlignment="1">
      <alignment horizontal="center"/>
      <protection/>
    </xf>
    <xf numFmtId="0" fontId="17" fillId="0" borderId="54" xfId="48" applyFont="1" applyBorder="1" applyAlignment="1">
      <alignment horizontal="center"/>
      <protection/>
    </xf>
    <xf numFmtId="0" fontId="8" fillId="0" borderId="31" xfId="48" applyFont="1" applyBorder="1" applyAlignment="1">
      <alignment horizontal="center"/>
      <protection/>
    </xf>
    <xf numFmtId="0" fontId="17" fillId="0" borderId="38" xfId="48" applyFont="1" applyBorder="1" applyAlignment="1">
      <alignment horizontal="left"/>
      <protection/>
    </xf>
    <xf numFmtId="4" fontId="8" fillId="0" borderId="55" xfId="0" applyNumberFormat="1" applyFont="1" applyFill="1" applyBorder="1" applyAlignment="1">
      <alignment horizontal="right"/>
    </xf>
    <xf numFmtId="4" fontId="8" fillId="0" borderId="56" xfId="48" applyNumberFormat="1" applyFont="1" applyBorder="1">
      <alignment/>
      <protection/>
    </xf>
    <xf numFmtId="4" fontId="8" fillId="0" borderId="15" xfId="48" applyNumberFormat="1" applyFont="1" applyBorder="1">
      <alignment/>
      <protection/>
    </xf>
    <xf numFmtId="0" fontId="17" fillId="0" borderId="57" xfId="48" applyFont="1" applyBorder="1" applyAlignment="1">
      <alignment horizontal="center"/>
      <protection/>
    </xf>
    <xf numFmtId="0" fontId="17" fillId="0" borderId="14" xfId="48" applyFont="1" applyBorder="1" applyAlignment="1">
      <alignment horizontal="center"/>
      <protection/>
    </xf>
    <xf numFmtId="0" fontId="17" fillId="0" borderId="58" xfId="48" applyFont="1" applyBorder="1" applyAlignment="1">
      <alignment horizontal="center"/>
      <protection/>
    </xf>
    <xf numFmtId="0" fontId="8" fillId="0" borderId="34" xfId="48" applyFont="1" applyBorder="1" applyAlignment="1">
      <alignment horizontal="center"/>
      <protection/>
    </xf>
    <xf numFmtId="0" fontId="17" fillId="0" borderId="44" xfId="48" applyFont="1" applyBorder="1" applyAlignment="1">
      <alignment horizontal="left"/>
      <protection/>
    </xf>
    <xf numFmtId="4" fontId="8" fillId="0" borderId="59" xfId="0" applyNumberFormat="1" applyFont="1" applyFill="1" applyBorder="1" applyAlignment="1">
      <alignment horizontal="right"/>
    </xf>
    <xf numFmtId="4" fontId="8" fillId="0" borderId="56" xfId="48" applyNumberFormat="1" applyFont="1" applyFill="1" applyBorder="1">
      <alignment/>
      <protection/>
    </xf>
    <xf numFmtId="4" fontId="8" fillId="0" borderId="15" xfId="48" applyNumberFormat="1" applyFont="1" applyFill="1" applyBorder="1">
      <alignment/>
      <protection/>
    </xf>
    <xf numFmtId="0" fontId="17" fillId="0" borderId="44" xfId="48" applyFont="1" applyBorder="1" applyAlignment="1">
      <alignment horizontal="center"/>
      <protection/>
    </xf>
    <xf numFmtId="0" fontId="17" fillId="0" borderId="56" xfId="48" applyFont="1" applyBorder="1" applyAlignment="1">
      <alignment horizontal="center"/>
      <protection/>
    </xf>
    <xf numFmtId="0" fontId="17" fillId="0" borderId="45" xfId="48" applyFont="1" applyBorder="1" applyAlignment="1">
      <alignment horizontal="center"/>
      <protection/>
    </xf>
    <xf numFmtId="0" fontId="17" fillId="0" borderId="37" xfId="48" applyFont="1" applyBorder="1" applyAlignment="1">
      <alignment horizontal="center"/>
      <protection/>
    </xf>
    <xf numFmtId="0" fontId="17" fillId="0" borderId="60" xfId="48" applyFont="1" applyBorder="1" applyAlignment="1">
      <alignment horizontal="center"/>
      <protection/>
    </xf>
    <xf numFmtId="0" fontId="8" fillId="0" borderId="36" xfId="48" applyFont="1" applyBorder="1" applyAlignment="1">
      <alignment horizontal="center"/>
      <protection/>
    </xf>
    <xf numFmtId="0" fontId="17" fillId="0" borderId="45" xfId="48" applyFont="1" applyBorder="1" applyAlignment="1">
      <alignment horizontal="left"/>
      <protection/>
    </xf>
    <xf numFmtId="4" fontId="8" fillId="0" borderId="61" xfId="0" applyNumberFormat="1" applyFont="1" applyFill="1" applyBorder="1" applyAlignment="1">
      <alignment horizontal="right"/>
    </xf>
    <xf numFmtId="4" fontId="8" fillId="0" borderId="60" xfId="48" applyNumberFormat="1" applyFont="1" applyBorder="1">
      <alignment/>
      <protection/>
    </xf>
    <xf numFmtId="4" fontId="8" fillId="0" borderId="41" xfId="48" applyNumberFormat="1" applyFont="1" applyBorder="1">
      <alignment/>
      <protection/>
    </xf>
    <xf numFmtId="0" fontId="8" fillId="0" borderId="0" xfId="48" applyFont="1" applyBorder="1" applyAlignment="1">
      <alignment horizontal="center" vertical="center" textRotation="90"/>
      <protection/>
    </xf>
    <xf numFmtId="0" fontId="17" fillId="0" borderId="0" xfId="48" applyFont="1" applyBorder="1" applyAlignment="1">
      <alignment horizontal="center"/>
      <protection/>
    </xf>
    <xf numFmtId="0" fontId="17" fillId="0" borderId="0" xfId="48" applyFont="1" applyBorder="1" applyAlignment="1">
      <alignment horizontal="center"/>
      <protection/>
    </xf>
    <xf numFmtId="0" fontId="0" fillId="0" borderId="0" xfId="48" applyBorder="1" applyAlignment="1">
      <alignment horizontal="center"/>
      <protection/>
    </xf>
    <xf numFmtId="0" fontId="8" fillId="0" borderId="0" xfId="48" applyFont="1" applyBorder="1" applyAlignment="1">
      <alignment horizontal="center"/>
      <protection/>
    </xf>
    <xf numFmtId="0" fontId="17" fillId="0" borderId="0" xfId="49" applyFont="1" applyBorder="1" applyAlignment="1">
      <alignment horizontal="left"/>
      <protection/>
    </xf>
    <xf numFmtId="4" fontId="17" fillId="0" borderId="0" xfId="48" applyNumberFormat="1" applyFont="1" applyFill="1" applyBorder="1">
      <alignment/>
      <protection/>
    </xf>
    <xf numFmtId="0" fontId="13" fillId="0" borderId="0" xfId="48" applyFont="1" applyAlignment="1">
      <alignment horizontal="center"/>
      <protection/>
    </xf>
    <xf numFmtId="0" fontId="13" fillId="13" borderId="50" xfId="48" applyFont="1" applyFill="1" applyBorder="1" applyAlignment="1">
      <alignment horizontal="center" vertical="center"/>
      <protection/>
    </xf>
    <xf numFmtId="0" fontId="13" fillId="13" borderId="51" xfId="48" applyFont="1" applyFill="1" applyBorder="1" applyAlignment="1">
      <alignment horizontal="center" vertical="center" wrapText="1"/>
      <protection/>
    </xf>
    <xf numFmtId="4" fontId="8" fillId="0" borderId="62" xfId="48" applyNumberFormat="1" applyFont="1" applyBorder="1">
      <alignment/>
      <protection/>
    </xf>
    <xf numFmtId="0" fontId="13" fillId="0" borderId="13" xfId="48" applyFont="1" applyFill="1" applyBorder="1" applyAlignment="1">
      <alignment horizontal="center" vertical="center" wrapText="1"/>
      <protection/>
    </xf>
    <xf numFmtId="4" fontId="30" fillId="0" borderId="50" xfId="48" applyNumberFormat="1" applyFont="1" applyFill="1" applyBorder="1">
      <alignment/>
      <protection/>
    </xf>
    <xf numFmtId="4" fontId="30" fillId="0" borderId="51" xfId="48" applyNumberFormat="1" applyFont="1" applyFill="1" applyBorder="1">
      <alignment/>
      <protection/>
    </xf>
    <xf numFmtId="4" fontId="8" fillId="0" borderId="48" xfId="48" applyNumberFormat="1" applyFont="1" applyBorder="1">
      <alignment/>
      <protection/>
    </xf>
    <xf numFmtId="4" fontId="30" fillId="0" borderId="35" xfId="48" applyNumberFormat="1" applyFont="1" applyFill="1" applyBorder="1">
      <alignment/>
      <protection/>
    </xf>
    <xf numFmtId="0" fontId="6" fillId="33" borderId="24" xfId="0" applyFont="1" applyFill="1" applyBorder="1" applyAlignment="1">
      <alignment horizontal="center"/>
    </xf>
    <xf numFmtId="0" fontId="13" fillId="0" borderId="27" xfId="0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10" fillId="0" borderId="0" xfId="49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11" fillId="0" borderId="0" xfId="47" applyFont="1" applyFill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horizontal="center"/>
    </xf>
    <xf numFmtId="49" fontId="12" fillId="0" borderId="66" xfId="49" applyNumberFormat="1" applyFont="1" applyBorder="1" applyAlignment="1">
      <alignment horizontal="center" vertical="center" textRotation="90"/>
      <protection/>
    </xf>
    <xf numFmtId="0" fontId="0" fillId="0" borderId="67" xfId="0" applyBorder="1" applyAlignment="1">
      <alignment horizontal="center" vertical="center" textRotation="90"/>
    </xf>
    <xf numFmtId="0" fontId="0" fillId="0" borderId="68" xfId="0" applyBorder="1" applyAlignment="1">
      <alignment horizontal="center" vertical="center" textRotation="90"/>
    </xf>
    <xf numFmtId="0" fontId="13" fillId="0" borderId="25" xfId="50" applyFont="1" applyBorder="1" applyAlignment="1">
      <alignment horizontal="center" vertical="center" wrapText="1"/>
      <protection/>
    </xf>
    <xf numFmtId="0" fontId="0" fillId="0" borderId="69" xfId="0" applyBorder="1" applyAlignment="1">
      <alignment horizontal="center" vertical="center" wrapText="1"/>
    </xf>
    <xf numFmtId="0" fontId="12" fillId="0" borderId="27" xfId="49" applyFont="1" applyBorder="1" applyAlignment="1">
      <alignment horizontal="center" vertical="center"/>
      <protection/>
    </xf>
    <xf numFmtId="0" fontId="0" fillId="0" borderId="63" xfId="0" applyBorder="1" applyAlignment="1">
      <alignment horizontal="center" vertical="center"/>
    </xf>
    <xf numFmtId="0" fontId="13" fillId="0" borderId="27" xfId="50" applyFont="1" applyFill="1" applyBorder="1" applyAlignment="1">
      <alignment horizontal="center" vertical="center"/>
      <protection/>
    </xf>
    <xf numFmtId="0" fontId="13" fillId="0" borderId="27" xfId="50" applyFont="1" applyBorder="1" applyAlignment="1">
      <alignment horizontal="center" vertical="center"/>
      <protection/>
    </xf>
    <xf numFmtId="0" fontId="13" fillId="0" borderId="42" xfId="50" applyFont="1" applyBorder="1" applyAlignment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13" fillId="0" borderId="66" xfId="0" applyFont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10" fillId="0" borderId="0" xfId="49" applyFont="1" applyAlignment="1">
      <alignment horizontal="center"/>
      <protection/>
    </xf>
    <xf numFmtId="0" fontId="11" fillId="0" borderId="0" xfId="47" applyFont="1" applyFill="1" applyAlignment="1">
      <alignment horizontal="center"/>
      <protection/>
    </xf>
    <xf numFmtId="0" fontId="11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0" fontId="13" fillId="0" borderId="28" xfId="50" applyFont="1" applyBorder="1" applyAlignment="1">
      <alignment horizontal="center" vertical="center"/>
      <protection/>
    </xf>
    <xf numFmtId="0" fontId="0" fillId="0" borderId="70" xfId="0" applyBorder="1" applyAlignment="1">
      <alignment horizontal="center" vertical="center"/>
    </xf>
    <xf numFmtId="0" fontId="28" fillId="0" borderId="0" xfId="48" applyFont="1" applyAlignment="1">
      <alignment horizontal="center"/>
      <protection/>
    </xf>
    <xf numFmtId="0" fontId="11" fillId="34" borderId="43" xfId="48" applyFont="1" applyFill="1" applyBorder="1" applyAlignment="1">
      <alignment horizontal="center"/>
      <protection/>
    </xf>
    <xf numFmtId="0" fontId="11" fillId="34" borderId="51" xfId="48" applyFont="1" applyFill="1" applyBorder="1" applyAlignment="1">
      <alignment horizontal="center"/>
      <protection/>
    </xf>
    <xf numFmtId="0" fontId="0" fillId="34" borderId="51" xfId="0" applyFill="1" applyBorder="1" applyAlignment="1">
      <alignment horizontal="center"/>
    </xf>
    <xf numFmtId="49" fontId="8" fillId="0" borderId="67" xfId="48" applyNumberFormat="1" applyFont="1" applyFill="1" applyBorder="1" applyAlignment="1">
      <alignment horizontal="center" vertical="center" textRotation="90"/>
      <protection/>
    </xf>
    <xf numFmtId="49" fontId="8" fillId="0" borderId="68" xfId="48" applyNumberFormat="1" applyFont="1" applyFill="1" applyBorder="1" applyAlignment="1">
      <alignment horizontal="center" vertical="center" textRotation="90"/>
      <protection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05. Návrh rozpočtu 2009 - rozpis příjmů" xfId="48"/>
    <cellStyle name="normální_2. Rozpočet 2007 - tabulky" xfId="49"/>
    <cellStyle name="normální_Rozpis výdajů 03 bez PO 2" xfId="50"/>
    <cellStyle name="normální_Rozpočet 2004 (ZK)" xfId="51"/>
    <cellStyle name="normální_Rozpočet 2005 (ZK)" xfId="52"/>
    <cellStyle name="Followed Hyperlink" xfId="53"/>
    <cellStyle name="Poznámka" xfId="54"/>
    <cellStyle name="Percent" xfId="55"/>
    <cellStyle name="Propojená buňka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18.RK%2015.10\Kapitola%2091305\RO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18.RK%2015.10\Kapitola%2091305\RO%202012-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18.RK%2015.10\Kapitola%2091305\RO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1">
        <row r="4">
          <cell r="M4">
            <v>60887</v>
          </cell>
        </row>
        <row r="135">
          <cell r="T135">
            <v>-46875</v>
          </cell>
        </row>
        <row r="180">
          <cell r="O180">
            <v>79520.92</v>
          </cell>
          <cell r="P180">
            <v>253299.98</v>
          </cell>
        </row>
        <row r="314">
          <cell r="K314">
            <v>0</v>
          </cell>
          <cell r="S314">
            <v>254742.21000000002</v>
          </cell>
        </row>
        <row r="360">
          <cell r="C360">
            <v>2108256.29</v>
          </cell>
          <cell r="D360">
            <v>278683.957</v>
          </cell>
          <cell r="E360">
            <v>1315.3200000000002</v>
          </cell>
          <cell r="F360">
            <v>25710.09</v>
          </cell>
          <cell r="G360">
            <v>800.0500000000001</v>
          </cell>
          <cell r="H360">
            <v>3721920.72047</v>
          </cell>
          <cell r="I360">
            <v>4151.9</v>
          </cell>
          <cell r="J360">
            <v>184885.81999999998</v>
          </cell>
          <cell r="L360">
            <v>0</v>
          </cell>
          <cell r="N360">
            <v>40.48</v>
          </cell>
          <cell r="Q360">
            <v>740719.494</v>
          </cell>
        </row>
      </sheetData>
      <sheetData sheetId="2">
        <row r="134">
          <cell r="Q134">
            <v>3</v>
          </cell>
          <cell r="T134">
            <v>41</v>
          </cell>
        </row>
        <row r="135">
          <cell r="O135">
            <v>3</v>
          </cell>
          <cell r="S135">
            <v>12042.17</v>
          </cell>
        </row>
        <row r="180">
          <cell r="P180">
            <v>68585.66752</v>
          </cell>
        </row>
        <row r="225">
          <cell r="M225">
            <v>5445.58863</v>
          </cell>
        </row>
        <row r="360">
          <cell r="B360">
            <v>31805.08</v>
          </cell>
          <cell r="C360">
            <v>210455</v>
          </cell>
          <cell r="D360">
            <v>908463.36</v>
          </cell>
          <cell r="E360">
            <v>965939.719</v>
          </cell>
          <cell r="F360">
            <v>182320</v>
          </cell>
          <cell r="G360">
            <v>3458498.167990001</v>
          </cell>
          <cell r="H360">
            <v>35919.79000000001</v>
          </cell>
          <cell r="I360">
            <v>522953.27699999994</v>
          </cell>
          <cell r="K360">
            <v>887943.1999999998</v>
          </cell>
          <cell r="L360">
            <v>301337.21</v>
          </cell>
          <cell r="N360">
            <v>72301</v>
          </cell>
          <cell r="R360">
            <v>4003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1">
      <selection activeCell="A1" sqref="A1:B1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11.00390625" style="0" customWidth="1"/>
    <col min="5" max="5" width="14.140625" style="0" customWidth="1"/>
    <col min="10" max="10" width="11.7109375" style="0" bestFit="1" customWidth="1"/>
  </cols>
  <sheetData>
    <row r="1" spans="1:5" ht="13.5" thickBot="1">
      <c r="A1" s="196" t="s">
        <v>58</v>
      </c>
      <c r="B1" s="196"/>
      <c r="C1" s="36"/>
      <c r="D1" s="36"/>
      <c r="E1" s="37" t="s">
        <v>0</v>
      </c>
    </row>
    <row r="2" spans="1:5" ht="24.75" thickBot="1">
      <c r="A2" s="33" t="s">
        <v>1</v>
      </c>
      <c r="B2" s="34" t="s">
        <v>2</v>
      </c>
      <c r="C2" s="35" t="s">
        <v>60</v>
      </c>
      <c r="D2" s="35" t="s">
        <v>66</v>
      </c>
      <c r="E2" s="35" t="s">
        <v>61</v>
      </c>
    </row>
    <row r="3" spans="1:5" ht="15" customHeight="1">
      <c r="A3" s="2" t="s">
        <v>3</v>
      </c>
      <c r="B3" s="32" t="s">
        <v>41</v>
      </c>
      <c r="C3" s="26">
        <f>C4+C5+C6</f>
        <v>2388255.567</v>
      </c>
      <c r="D3" s="26">
        <f>D4+D5+D6</f>
        <v>5750</v>
      </c>
      <c r="E3" s="27">
        <f aca="true" t="shared" si="0" ref="E3:E24">C3+D3</f>
        <v>2394005.567</v>
      </c>
    </row>
    <row r="4" spans="1:10" ht="15" customHeight="1">
      <c r="A4" s="6" t="s">
        <v>4</v>
      </c>
      <c r="B4" s="7" t="s">
        <v>5</v>
      </c>
      <c r="C4" s="8">
        <f>'[3]příjmy'!$C$360</f>
        <v>2108256.29</v>
      </c>
      <c r="D4" s="9">
        <f>'[1]příjmy'!$C$31</f>
        <v>0</v>
      </c>
      <c r="E4" s="10">
        <f t="shared" si="0"/>
        <v>2108256.29</v>
      </c>
      <c r="J4" s="1"/>
    </row>
    <row r="5" spans="1:5" ht="15" customHeight="1">
      <c r="A5" s="6" t="s">
        <v>6</v>
      </c>
      <c r="B5" s="7" t="s">
        <v>7</v>
      </c>
      <c r="C5" s="8">
        <f>'[3]příjmy'!$D$360</f>
        <v>278683.957</v>
      </c>
      <c r="D5" s="4">
        <v>5750</v>
      </c>
      <c r="E5" s="10">
        <f t="shared" si="0"/>
        <v>284433.957</v>
      </c>
    </row>
    <row r="6" spans="1:5" ht="15" customHeight="1">
      <c r="A6" s="6" t="s">
        <v>8</v>
      </c>
      <c r="B6" s="7" t="s">
        <v>9</v>
      </c>
      <c r="C6" s="8">
        <f>'[3]příjmy'!$E$360</f>
        <v>1315.3200000000002</v>
      </c>
      <c r="D6" s="8">
        <f>'[1]příjmy'!$E$31</f>
        <v>0</v>
      </c>
      <c r="E6" s="10">
        <f t="shared" si="0"/>
        <v>1315.3200000000002</v>
      </c>
    </row>
    <row r="7" spans="1:5" ht="15" customHeight="1">
      <c r="A7" s="12" t="s">
        <v>44</v>
      </c>
      <c r="B7" s="7" t="s">
        <v>10</v>
      </c>
      <c r="C7" s="13">
        <f>C8+C13</f>
        <v>3998396.0604699994</v>
      </c>
      <c r="D7" s="13">
        <f>D8+D13</f>
        <v>0</v>
      </c>
      <c r="E7" s="14">
        <f t="shared" si="0"/>
        <v>3998396.0604699994</v>
      </c>
    </row>
    <row r="8" spans="1:5" ht="15" customHeight="1">
      <c r="A8" s="6" t="s">
        <v>50</v>
      </c>
      <c r="B8" s="7" t="s">
        <v>11</v>
      </c>
      <c r="C8" s="8">
        <f>C9+C10+C11+C12</f>
        <v>3813469.7604699996</v>
      </c>
      <c r="D8" s="8">
        <f>D9+D10+D11+D12</f>
        <v>0</v>
      </c>
      <c r="E8" s="11">
        <f t="shared" si="0"/>
        <v>3813469.7604699996</v>
      </c>
    </row>
    <row r="9" spans="1:5" ht="15" customHeight="1">
      <c r="A9" s="6" t="s">
        <v>45</v>
      </c>
      <c r="B9" s="7" t="s">
        <v>12</v>
      </c>
      <c r="C9" s="8">
        <f>'[3]příjmy'!$M$4</f>
        <v>60887</v>
      </c>
      <c r="D9" s="8">
        <f>'[1]příjmy'!$I$16</f>
        <v>0</v>
      </c>
      <c r="E9" s="11">
        <f t="shared" si="0"/>
        <v>60887</v>
      </c>
    </row>
    <row r="10" spans="1:5" ht="15" customHeight="1">
      <c r="A10" s="6" t="s">
        <v>57</v>
      </c>
      <c r="B10" s="7" t="s">
        <v>11</v>
      </c>
      <c r="C10" s="8">
        <f>'[3]příjmy'!$H$360+'[3]příjmy'!$G$360</f>
        <v>3722720.77047</v>
      </c>
      <c r="D10" s="8">
        <v>0</v>
      </c>
      <c r="E10" s="11">
        <f t="shared" si="0"/>
        <v>3722720.77047</v>
      </c>
    </row>
    <row r="11" spans="1:5" ht="15" customHeight="1">
      <c r="A11" s="6" t="s">
        <v>46</v>
      </c>
      <c r="B11" s="7" t="s">
        <v>49</v>
      </c>
      <c r="C11" s="8">
        <f>'[3]příjmy'!$I$360</f>
        <v>4151.9</v>
      </c>
      <c r="D11" s="8">
        <v>0</v>
      </c>
      <c r="E11" s="11">
        <f>SUM(C11:D11)</f>
        <v>4151.9</v>
      </c>
    </row>
    <row r="12" spans="1:5" ht="15" customHeight="1">
      <c r="A12" s="6" t="s">
        <v>51</v>
      </c>
      <c r="B12" s="7">
        <v>4121</v>
      </c>
      <c r="C12" s="8">
        <f>'[3]příjmy'!$F$360</f>
        <v>25710.09</v>
      </c>
      <c r="D12" s="8">
        <v>0</v>
      </c>
      <c r="E12" s="11">
        <f>SUM(C12:D12)</f>
        <v>25710.09</v>
      </c>
    </row>
    <row r="13" spans="1:5" ht="15" customHeight="1">
      <c r="A13" s="6" t="s">
        <v>52</v>
      </c>
      <c r="B13" s="7" t="s">
        <v>13</v>
      </c>
      <c r="C13" s="8">
        <f>C14+C15+C16</f>
        <v>184926.3</v>
      </c>
      <c r="D13" s="8">
        <f>D14+D15+D16</f>
        <v>0</v>
      </c>
      <c r="E13" s="11">
        <f t="shared" si="0"/>
        <v>184926.3</v>
      </c>
    </row>
    <row r="14" spans="1:5" ht="15" customHeight="1">
      <c r="A14" s="6" t="s">
        <v>47</v>
      </c>
      <c r="B14" s="7" t="s">
        <v>13</v>
      </c>
      <c r="C14" s="8">
        <f>'[3]příjmy'!$J$360+'[3]příjmy'!$N$360</f>
        <v>184926.3</v>
      </c>
      <c r="D14" s="8">
        <f>'[1]příjmy'!$H$16</f>
        <v>0</v>
      </c>
      <c r="E14" s="11">
        <f t="shared" si="0"/>
        <v>184926.3</v>
      </c>
    </row>
    <row r="15" spans="1:5" ht="15" customHeight="1">
      <c r="A15" s="6" t="s">
        <v>53</v>
      </c>
      <c r="B15" s="7">
        <v>4221</v>
      </c>
      <c r="C15" s="8">
        <f>'[3]příjmy'!$L$360</f>
        <v>0</v>
      </c>
      <c r="D15" s="8">
        <v>0</v>
      </c>
      <c r="E15" s="11">
        <f>SUM(C15:D15)</f>
        <v>0</v>
      </c>
    </row>
    <row r="16" spans="1:5" ht="15" customHeight="1">
      <c r="A16" s="6" t="s">
        <v>54</v>
      </c>
      <c r="B16" s="7">
        <v>4232</v>
      </c>
      <c r="C16" s="8">
        <f>'[3]příjmy'!$K$314</f>
        <v>0</v>
      </c>
      <c r="D16" s="8">
        <v>0</v>
      </c>
      <c r="E16" s="11">
        <f>SUM(C16:D16)</f>
        <v>0</v>
      </c>
    </row>
    <row r="17" spans="1:5" ht="15" customHeight="1">
      <c r="A17" s="12" t="s">
        <v>14</v>
      </c>
      <c r="B17" s="15" t="s">
        <v>42</v>
      </c>
      <c r="C17" s="13">
        <f>C3+C7</f>
        <v>6386651.62747</v>
      </c>
      <c r="D17" s="13">
        <f>D3+D7</f>
        <v>5750</v>
      </c>
      <c r="E17" s="14">
        <f t="shared" si="0"/>
        <v>6392401.62747</v>
      </c>
    </row>
    <row r="18" spans="1:5" ht="15" customHeight="1">
      <c r="A18" s="12" t="s">
        <v>15</v>
      </c>
      <c r="B18" s="15" t="s">
        <v>16</v>
      </c>
      <c r="C18" s="13">
        <f>SUM(C19:C23)</f>
        <v>1281407.6039999998</v>
      </c>
      <c r="D18" s="13">
        <f>SUM(D19:D23)</f>
        <v>10990</v>
      </c>
      <c r="E18" s="14">
        <f t="shared" si="0"/>
        <v>1292397.6039999998</v>
      </c>
    </row>
    <row r="19" spans="1:5" ht="15" customHeight="1">
      <c r="A19" s="6" t="s">
        <v>62</v>
      </c>
      <c r="B19" s="7" t="s">
        <v>17</v>
      </c>
      <c r="C19" s="8">
        <f>'[3]příjmy'!$O$180</f>
        <v>79520.92</v>
      </c>
      <c r="D19" s="8">
        <v>0</v>
      </c>
      <c r="E19" s="11">
        <f t="shared" si="0"/>
        <v>79520.92</v>
      </c>
    </row>
    <row r="20" spans="1:5" ht="15" customHeight="1">
      <c r="A20" s="6" t="s">
        <v>63</v>
      </c>
      <c r="B20" s="7">
        <v>8115</v>
      </c>
      <c r="C20" s="8">
        <f>'[3]příjmy'!$P$180</f>
        <v>253299.98</v>
      </c>
      <c r="D20" s="8">
        <v>0</v>
      </c>
      <c r="E20" s="11">
        <f>SUM(C20:D20)</f>
        <v>253299.98</v>
      </c>
    </row>
    <row r="21" spans="1:5" ht="15" customHeight="1">
      <c r="A21" s="6" t="s">
        <v>64</v>
      </c>
      <c r="B21" s="7" t="s">
        <v>17</v>
      </c>
      <c r="C21" s="8">
        <f>'[3]příjmy'!$Q$360</f>
        <v>740719.494</v>
      </c>
      <c r="D21" s="8">
        <v>10990</v>
      </c>
      <c r="E21" s="11">
        <f t="shared" si="0"/>
        <v>751709.494</v>
      </c>
    </row>
    <row r="22" spans="1:5" ht="15" customHeight="1">
      <c r="A22" s="6" t="s">
        <v>55</v>
      </c>
      <c r="B22" s="7">
        <v>8123</v>
      </c>
      <c r="C22" s="8">
        <f>'[3]příjmy'!$S$314</f>
        <v>254742.21000000002</v>
      </c>
      <c r="D22" s="8">
        <f>'[1]příjmy'!$T$31</f>
        <v>0</v>
      </c>
      <c r="E22" s="11">
        <f>C22+D22</f>
        <v>254742.21000000002</v>
      </c>
    </row>
    <row r="23" spans="1:5" ht="15" customHeight="1" thickBot="1">
      <c r="A23" s="16" t="s">
        <v>56</v>
      </c>
      <c r="B23" s="17">
        <v>-8124</v>
      </c>
      <c r="C23" s="18">
        <f>'[3]příjmy'!$T$135</f>
        <v>-46875</v>
      </c>
      <c r="D23" s="18">
        <f>'[1]příjmy'!$O$16</f>
        <v>0</v>
      </c>
      <c r="E23" s="19">
        <f>C23+D23</f>
        <v>-46875</v>
      </c>
    </row>
    <row r="24" spans="1:5" ht="15" customHeight="1" thickBot="1">
      <c r="A24" s="20" t="s">
        <v>28</v>
      </c>
      <c r="B24" s="21"/>
      <c r="C24" s="22">
        <f>C3+C7+C18</f>
        <v>7668059.23147</v>
      </c>
      <c r="D24" s="22">
        <f>D17+D18</f>
        <v>16740</v>
      </c>
      <c r="E24" s="23">
        <f t="shared" si="0"/>
        <v>7684799.23147</v>
      </c>
    </row>
    <row r="25" spans="1:5" ht="13.5" thickBot="1">
      <c r="A25" s="196" t="s">
        <v>59</v>
      </c>
      <c r="B25" s="196"/>
      <c r="C25" s="38"/>
      <c r="D25" s="38"/>
      <c r="E25" s="39" t="s">
        <v>0</v>
      </c>
    </row>
    <row r="26" spans="1:5" ht="24.75" thickBot="1">
      <c r="A26" s="33" t="s">
        <v>18</v>
      </c>
      <c r="B26" s="34" t="s">
        <v>19</v>
      </c>
      <c r="C26" s="35" t="s">
        <v>60</v>
      </c>
      <c r="D26" s="35" t="s">
        <v>66</v>
      </c>
      <c r="E26" s="35" t="s">
        <v>61</v>
      </c>
    </row>
    <row r="27" spans="1:5" ht="15" customHeight="1">
      <c r="A27" s="24" t="s">
        <v>27</v>
      </c>
      <c r="B27" s="3" t="s">
        <v>20</v>
      </c>
      <c r="C27" s="4">
        <f>'[3]výdaje'!$B$360</f>
        <v>31805.08</v>
      </c>
      <c r="D27" s="4">
        <v>0</v>
      </c>
      <c r="E27" s="5">
        <f>C27+D27</f>
        <v>31805.08</v>
      </c>
    </row>
    <row r="28" spans="1:5" ht="15" customHeight="1">
      <c r="A28" s="25" t="s">
        <v>21</v>
      </c>
      <c r="B28" s="7" t="s">
        <v>20</v>
      </c>
      <c r="C28" s="8">
        <f>'[3]výdaje'!$C$360</f>
        <v>210455</v>
      </c>
      <c r="D28" s="4">
        <v>0</v>
      </c>
      <c r="E28" s="5">
        <f aca="true" t="shared" si="1" ref="E28:E45">C28+D28</f>
        <v>210455</v>
      </c>
    </row>
    <row r="29" spans="1:5" ht="15" customHeight="1">
      <c r="A29" s="25" t="s">
        <v>29</v>
      </c>
      <c r="B29" s="7" t="s">
        <v>20</v>
      </c>
      <c r="C29" s="8">
        <f>'[3]výdaje'!$D$360</f>
        <v>908463.36</v>
      </c>
      <c r="D29" s="4">
        <v>16740</v>
      </c>
      <c r="E29" s="5">
        <f t="shared" si="1"/>
        <v>925203.36</v>
      </c>
    </row>
    <row r="30" spans="1:5" ht="15" customHeight="1">
      <c r="A30" s="25" t="s">
        <v>22</v>
      </c>
      <c r="B30" s="7" t="s">
        <v>20</v>
      </c>
      <c r="C30" s="8">
        <f>'[3]výdaje'!$E$360</f>
        <v>965939.719</v>
      </c>
      <c r="D30" s="4">
        <v>0</v>
      </c>
      <c r="E30" s="5">
        <f t="shared" si="1"/>
        <v>965939.719</v>
      </c>
    </row>
    <row r="31" spans="1:5" ht="15" customHeight="1">
      <c r="A31" s="25" t="s">
        <v>48</v>
      </c>
      <c r="B31" s="7" t="s">
        <v>20</v>
      </c>
      <c r="C31" s="8">
        <f>'[3]výdaje'!$F$360</f>
        <v>182320</v>
      </c>
      <c r="D31" s="4">
        <v>0</v>
      </c>
      <c r="E31" s="5">
        <f>C31+D31</f>
        <v>182320</v>
      </c>
    </row>
    <row r="32" spans="1:5" ht="15" customHeight="1">
      <c r="A32" s="25" t="s">
        <v>43</v>
      </c>
      <c r="B32" s="7" t="s">
        <v>20</v>
      </c>
      <c r="C32" s="8">
        <f>'[3]výdaje'!$G$360</f>
        <v>3458498.167990001</v>
      </c>
      <c r="D32" s="4">
        <v>0</v>
      </c>
      <c r="E32" s="5">
        <f t="shared" si="1"/>
        <v>3458498.167990001</v>
      </c>
    </row>
    <row r="33" spans="1:5" ht="15" customHeight="1">
      <c r="A33" s="25" t="s">
        <v>23</v>
      </c>
      <c r="B33" s="7" t="s">
        <v>20</v>
      </c>
      <c r="C33" s="8">
        <f>'[3]výdaje'!$H$360</f>
        <v>35919.79000000001</v>
      </c>
      <c r="D33" s="4">
        <f>'[1]výdaje'!$G$16</f>
        <v>0</v>
      </c>
      <c r="E33" s="5">
        <f t="shared" si="1"/>
        <v>35919.79000000001</v>
      </c>
    </row>
    <row r="34" spans="1:5" ht="15" customHeight="1">
      <c r="A34" s="25" t="s">
        <v>30</v>
      </c>
      <c r="B34" s="7" t="s">
        <v>24</v>
      </c>
      <c r="C34" s="8">
        <f>'[3]výdaje'!$I$360</f>
        <v>522953.27699999994</v>
      </c>
      <c r="D34" s="4">
        <v>0</v>
      </c>
      <c r="E34" s="5">
        <f t="shared" si="1"/>
        <v>522953.27699999994</v>
      </c>
    </row>
    <row r="35" spans="1:5" ht="15" customHeight="1">
      <c r="A35" s="25" t="s">
        <v>31</v>
      </c>
      <c r="B35" s="7" t="s">
        <v>24</v>
      </c>
      <c r="C35" s="8">
        <f>'[2]výdaje'!$J$390</f>
        <v>0</v>
      </c>
      <c r="D35" s="4">
        <f>'[1]výdaje'!$I$16</f>
        <v>0</v>
      </c>
      <c r="E35" s="5">
        <f t="shared" si="1"/>
        <v>0</v>
      </c>
    </row>
    <row r="36" spans="1:5" ht="15" customHeight="1">
      <c r="A36" s="25" t="s">
        <v>32</v>
      </c>
      <c r="B36" s="7" t="s">
        <v>25</v>
      </c>
      <c r="C36" s="8">
        <f>'[3]výdaje'!$K$360</f>
        <v>887943.1999999998</v>
      </c>
      <c r="D36" s="4">
        <f>'[1]výdaje'!$J$16</f>
        <v>0</v>
      </c>
      <c r="E36" s="5">
        <f t="shared" si="1"/>
        <v>887943.1999999998</v>
      </c>
    </row>
    <row r="37" spans="1:5" ht="15" customHeight="1">
      <c r="A37" s="25" t="s">
        <v>34</v>
      </c>
      <c r="B37" s="7" t="s">
        <v>25</v>
      </c>
      <c r="C37" s="8">
        <f>'[3]výdaje'!$L$360</f>
        <v>301337.21</v>
      </c>
      <c r="D37" s="4">
        <v>0</v>
      </c>
      <c r="E37" s="5">
        <f t="shared" si="1"/>
        <v>301337.21</v>
      </c>
    </row>
    <row r="38" spans="1:5" ht="15" customHeight="1">
      <c r="A38" s="25" t="s">
        <v>33</v>
      </c>
      <c r="B38" s="7" t="s">
        <v>20</v>
      </c>
      <c r="C38" s="8">
        <f>'[3]výdaje'!$M$225</f>
        <v>5445.58863</v>
      </c>
      <c r="D38" s="4">
        <f>'[1]výdaje'!$L$16</f>
        <v>0</v>
      </c>
      <c r="E38" s="5">
        <f t="shared" si="1"/>
        <v>5445.58863</v>
      </c>
    </row>
    <row r="39" spans="1:5" ht="15" customHeight="1">
      <c r="A39" s="25" t="s">
        <v>65</v>
      </c>
      <c r="B39" s="7" t="s">
        <v>25</v>
      </c>
      <c r="C39" s="8">
        <f>'[3]výdaje'!$N$360</f>
        <v>72301</v>
      </c>
      <c r="D39" s="4">
        <v>0</v>
      </c>
      <c r="E39" s="5">
        <f>C39+D39</f>
        <v>72301</v>
      </c>
    </row>
    <row r="40" spans="1:5" ht="15" customHeight="1">
      <c r="A40" s="25" t="s">
        <v>35</v>
      </c>
      <c r="B40" s="7" t="s">
        <v>25</v>
      </c>
      <c r="C40" s="8">
        <f>'[3]výdaje'!$O$135</f>
        <v>3</v>
      </c>
      <c r="D40" s="4">
        <v>0</v>
      </c>
      <c r="E40" s="5">
        <f t="shared" si="1"/>
        <v>3</v>
      </c>
    </row>
    <row r="41" spans="1:5" ht="15" customHeight="1">
      <c r="A41" s="25" t="s">
        <v>36</v>
      </c>
      <c r="B41" s="7" t="s">
        <v>25</v>
      </c>
      <c r="C41" s="8">
        <f>'[3]výdaje'!$P$180</f>
        <v>68585.66752</v>
      </c>
      <c r="D41" s="4">
        <f>'[1]výdaje'!$N$16</f>
        <v>0</v>
      </c>
      <c r="E41" s="5">
        <f t="shared" si="1"/>
        <v>68585.66752</v>
      </c>
    </row>
    <row r="42" spans="1:5" ht="15" customHeight="1">
      <c r="A42" s="25" t="s">
        <v>37</v>
      </c>
      <c r="B42" s="7" t="s">
        <v>25</v>
      </c>
      <c r="C42" s="8">
        <f>'[3]výdaje'!$Q$134</f>
        <v>3</v>
      </c>
      <c r="D42" s="4">
        <f>'[1]výdaje'!$O$16</f>
        <v>0</v>
      </c>
      <c r="E42" s="5">
        <f t="shared" si="1"/>
        <v>3</v>
      </c>
    </row>
    <row r="43" spans="1:5" ht="15" customHeight="1">
      <c r="A43" s="25" t="s">
        <v>38</v>
      </c>
      <c r="B43" s="7" t="s">
        <v>25</v>
      </c>
      <c r="C43" s="8">
        <f>'[3]výdaje'!$R$360</f>
        <v>4003</v>
      </c>
      <c r="D43" s="4">
        <f>'[1]výdaje'!$P$16</f>
        <v>0</v>
      </c>
      <c r="E43" s="5">
        <f t="shared" si="1"/>
        <v>4003</v>
      </c>
    </row>
    <row r="44" spans="1:5" ht="15" customHeight="1">
      <c r="A44" s="25" t="s">
        <v>39</v>
      </c>
      <c r="B44" s="7" t="s">
        <v>25</v>
      </c>
      <c r="C44" s="8">
        <f>'[3]výdaje'!$S$135</f>
        <v>12042.17</v>
      </c>
      <c r="D44" s="4">
        <f>'[1]výdaje'!$Q$16</f>
        <v>0</v>
      </c>
      <c r="E44" s="5">
        <f t="shared" si="1"/>
        <v>12042.17</v>
      </c>
    </row>
    <row r="45" spans="1:5" ht="15" customHeight="1" thickBot="1">
      <c r="A45" s="28" t="s">
        <v>40</v>
      </c>
      <c r="B45" s="17" t="s">
        <v>25</v>
      </c>
      <c r="C45" s="18">
        <f>'[3]výdaje'!$T$134</f>
        <v>41</v>
      </c>
      <c r="D45" s="29">
        <f>'[1]výdaje'!$R$16</f>
        <v>0</v>
      </c>
      <c r="E45" s="30">
        <f t="shared" si="1"/>
        <v>41</v>
      </c>
    </row>
    <row r="46" spans="1:5" ht="15" customHeight="1" thickBot="1">
      <c r="A46" s="31" t="s">
        <v>26</v>
      </c>
      <c r="B46" s="21"/>
      <c r="C46" s="22">
        <f>SUM(C27:C45)</f>
        <v>7668059.230140001</v>
      </c>
      <c r="D46" s="22">
        <f>SUM(D27:D45)</f>
        <v>16740</v>
      </c>
      <c r="E46" s="23">
        <f>SUM(E27:E45)</f>
        <v>7684799.230140001</v>
      </c>
    </row>
  </sheetData>
  <sheetProtection/>
  <mergeCells count="2">
    <mergeCell ref="A1:B1"/>
    <mergeCell ref="A25:B2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&amp;R032_P01_Tabulky_LK.XLS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2">
      <selection activeCell="G4" sqref="G4"/>
    </sheetView>
  </sheetViews>
  <sheetFormatPr defaultColWidth="9.140625" defaultRowHeight="12.75"/>
  <cols>
    <col min="1" max="1" width="2.8515625" style="0" customWidth="1"/>
    <col min="2" max="2" width="4.28125" style="0" hidden="1" customWidth="1"/>
    <col min="3" max="3" width="4.7109375" style="0" customWidth="1"/>
    <col min="4" max="4" width="4.28125" style="0" customWidth="1"/>
    <col min="5" max="5" width="4.421875" style="0" customWidth="1"/>
    <col min="6" max="6" width="41.00390625" style="0" customWidth="1"/>
    <col min="7" max="7" width="9.28125" style="0" customWidth="1"/>
    <col min="8" max="9" width="8.57421875" style="0" hidden="1" customWidth="1"/>
    <col min="10" max="10" width="0" style="0" hidden="1" customWidth="1"/>
    <col min="12" max="12" width="8.421875" style="0" customWidth="1"/>
  </cols>
  <sheetData>
    <row r="1" spans="1:11" ht="18">
      <c r="A1" s="40"/>
      <c r="B1" s="224" t="s">
        <v>67</v>
      </c>
      <c r="C1" s="224"/>
      <c r="D1" s="224"/>
      <c r="E1" s="224"/>
      <c r="F1" s="224"/>
      <c r="G1" s="224"/>
      <c r="H1" s="205"/>
      <c r="I1" s="205"/>
      <c r="J1" s="205"/>
      <c r="K1" s="205"/>
    </row>
    <row r="2" spans="1:8" ht="18">
      <c r="A2" s="40"/>
      <c r="B2" s="41"/>
      <c r="C2" s="41"/>
      <c r="D2" s="41"/>
      <c r="E2" s="41"/>
      <c r="F2" s="41"/>
      <c r="G2" s="41"/>
      <c r="H2" s="40"/>
    </row>
    <row r="3" spans="1:11" ht="15.75">
      <c r="A3" s="225" t="s">
        <v>68</v>
      </c>
      <c r="B3" s="225"/>
      <c r="C3" s="225"/>
      <c r="D3" s="225"/>
      <c r="E3" s="225"/>
      <c r="F3" s="225"/>
      <c r="G3" s="225"/>
      <c r="H3" s="205"/>
      <c r="I3" s="205"/>
      <c r="J3" s="205"/>
      <c r="K3" s="205"/>
    </row>
    <row r="4" spans="1:8" ht="15.75">
      <c r="A4" s="42"/>
      <c r="B4" s="42"/>
      <c r="C4" s="42"/>
      <c r="D4" s="42"/>
      <c r="E4" s="42"/>
      <c r="F4" s="42"/>
      <c r="G4" s="42"/>
      <c r="H4" s="43"/>
    </row>
    <row r="5" spans="1:11" ht="15.75">
      <c r="A5" s="226" t="s">
        <v>69</v>
      </c>
      <c r="B5" s="226"/>
      <c r="C5" s="226"/>
      <c r="D5" s="226"/>
      <c r="E5" s="226"/>
      <c r="F5" s="226"/>
      <c r="G5" s="226"/>
      <c r="H5" s="205"/>
      <c r="I5" s="205"/>
      <c r="J5" s="205"/>
      <c r="K5" s="205"/>
    </row>
    <row r="6" spans="1:8" ht="16.5" thickBot="1">
      <c r="A6" s="44"/>
      <c r="B6" s="44"/>
      <c r="C6" s="44"/>
      <c r="D6" s="44"/>
      <c r="E6" s="44"/>
      <c r="F6" s="44"/>
      <c r="G6" s="44"/>
      <c r="H6" s="40"/>
    </row>
    <row r="7" spans="1:13" ht="12.75" customHeight="1">
      <c r="A7" s="209" t="s">
        <v>70</v>
      </c>
      <c r="B7" s="212" t="s">
        <v>71</v>
      </c>
      <c r="C7" s="214" t="s">
        <v>72</v>
      </c>
      <c r="D7" s="216" t="s">
        <v>73</v>
      </c>
      <c r="E7" s="217" t="s">
        <v>19</v>
      </c>
      <c r="F7" s="230" t="s">
        <v>74</v>
      </c>
      <c r="G7" s="197" t="s">
        <v>75</v>
      </c>
      <c r="H7" s="197" t="s">
        <v>76</v>
      </c>
      <c r="I7" s="199" t="s">
        <v>77</v>
      </c>
      <c r="J7" s="197" t="s">
        <v>78</v>
      </c>
      <c r="K7" s="222" t="s">
        <v>79</v>
      </c>
      <c r="L7" s="197" t="s">
        <v>66</v>
      </c>
      <c r="M7" s="199" t="s">
        <v>80</v>
      </c>
    </row>
    <row r="8" spans="1:13" ht="13.5" thickBot="1">
      <c r="A8" s="227"/>
      <c r="B8" s="213"/>
      <c r="C8" s="215"/>
      <c r="D8" s="215"/>
      <c r="E8" s="215"/>
      <c r="F8" s="231"/>
      <c r="G8" s="198"/>
      <c r="H8" s="198"/>
      <c r="I8" s="200"/>
      <c r="J8" s="198"/>
      <c r="K8" s="223"/>
      <c r="L8" s="198"/>
      <c r="M8" s="200"/>
    </row>
    <row r="9" spans="1:13" ht="13.5" customHeight="1" thickBot="1">
      <c r="A9" s="228"/>
      <c r="B9" s="45" t="s">
        <v>81</v>
      </c>
      <c r="C9" s="46" t="s">
        <v>82</v>
      </c>
      <c r="D9" s="47" t="s">
        <v>82</v>
      </c>
      <c r="E9" s="48" t="s">
        <v>82</v>
      </c>
      <c r="F9" s="49" t="s">
        <v>83</v>
      </c>
      <c r="G9" s="50">
        <f aca="true" t="shared" si="0" ref="G9:M9">G10+G14+G18+G22+G26+G30+G34+G38+G42+G46+G50+G68+G72+G76+G80+G84+G88+G92</f>
        <v>78104.84999999999</v>
      </c>
      <c r="H9" s="50">
        <f t="shared" si="0"/>
        <v>13437</v>
      </c>
      <c r="I9" s="51">
        <f t="shared" si="0"/>
        <v>91541.84999999999</v>
      </c>
      <c r="J9" s="50">
        <f t="shared" si="0"/>
        <v>0</v>
      </c>
      <c r="K9" s="50">
        <f t="shared" si="0"/>
        <v>91541.85</v>
      </c>
      <c r="L9" s="50">
        <f t="shared" si="0"/>
        <v>16740</v>
      </c>
      <c r="M9" s="130">
        <f t="shared" si="0"/>
        <v>108281.85</v>
      </c>
    </row>
    <row r="10" spans="1:13" ht="12.75">
      <c r="A10" s="228"/>
      <c r="B10" s="52" t="s">
        <v>84</v>
      </c>
      <c r="C10" s="53" t="s">
        <v>85</v>
      </c>
      <c r="D10" s="54" t="s">
        <v>82</v>
      </c>
      <c r="E10" s="55" t="s">
        <v>82</v>
      </c>
      <c r="F10" s="56" t="s">
        <v>86</v>
      </c>
      <c r="G10" s="57">
        <f aca="true" t="shared" si="1" ref="G10:M10">G11</f>
        <v>10841.400000000001</v>
      </c>
      <c r="H10" s="57">
        <f t="shared" si="1"/>
        <v>1300</v>
      </c>
      <c r="I10" s="58">
        <f t="shared" si="1"/>
        <v>12141.400000000001</v>
      </c>
      <c r="J10" s="57">
        <f t="shared" si="1"/>
        <v>0</v>
      </c>
      <c r="K10" s="57">
        <f t="shared" si="1"/>
        <v>12141.400000000001</v>
      </c>
      <c r="L10" s="57">
        <f t="shared" si="1"/>
        <v>2450</v>
      </c>
      <c r="M10" s="131">
        <f t="shared" si="1"/>
        <v>14591.400000000001</v>
      </c>
    </row>
    <row r="11" spans="1:13" ht="12.75">
      <c r="A11" s="228"/>
      <c r="B11" s="59"/>
      <c r="C11" s="60"/>
      <c r="D11" s="61">
        <v>4357</v>
      </c>
      <c r="E11" s="62">
        <v>5331</v>
      </c>
      <c r="F11" s="63" t="s">
        <v>87</v>
      </c>
      <c r="G11" s="64">
        <f aca="true" t="shared" si="2" ref="G11:M11">SUM(G12:G13)</f>
        <v>10841.400000000001</v>
      </c>
      <c r="H11" s="64">
        <f t="shared" si="2"/>
        <v>1300</v>
      </c>
      <c r="I11" s="65">
        <f t="shared" si="2"/>
        <v>12141.400000000001</v>
      </c>
      <c r="J11" s="64">
        <f t="shared" si="2"/>
        <v>0</v>
      </c>
      <c r="K11" s="64">
        <f t="shared" si="2"/>
        <v>12141.400000000001</v>
      </c>
      <c r="L11" s="64">
        <f t="shared" si="2"/>
        <v>2450</v>
      </c>
      <c r="M11" s="132">
        <f t="shared" si="2"/>
        <v>14591.400000000001</v>
      </c>
    </row>
    <row r="12" spans="1:13" ht="12.75">
      <c r="A12" s="228"/>
      <c r="B12" s="66"/>
      <c r="C12" s="60"/>
      <c r="D12" s="67"/>
      <c r="E12" s="68" t="s">
        <v>88</v>
      </c>
      <c r="F12" s="69" t="s">
        <v>89</v>
      </c>
      <c r="G12" s="70">
        <v>2088.95</v>
      </c>
      <c r="H12" s="70"/>
      <c r="I12" s="71">
        <f>G12+H12</f>
        <v>2088.95</v>
      </c>
      <c r="J12" s="70">
        <v>-305.582</v>
      </c>
      <c r="K12" s="70">
        <f>I12+J12</f>
        <v>1783.368</v>
      </c>
      <c r="L12" s="70"/>
      <c r="M12" s="133">
        <f>K12+L12</f>
        <v>1783.368</v>
      </c>
    </row>
    <row r="13" spans="1:13" ht="13.5" thickBot="1">
      <c r="A13" s="228"/>
      <c r="B13" s="72"/>
      <c r="C13" s="73"/>
      <c r="D13" s="74"/>
      <c r="E13" s="75"/>
      <c r="F13" s="76"/>
      <c r="G13" s="70">
        <v>8752.45</v>
      </c>
      <c r="H13" s="70">
        <v>1300</v>
      </c>
      <c r="I13" s="71">
        <f>G13+H13</f>
        <v>10052.45</v>
      </c>
      <c r="J13" s="70">
        <v>305.582</v>
      </c>
      <c r="K13" s="70">
        <f>I13+J13</f>
        <v>10358.032000000001</v>
      </c>
      <c r="L13" s="70">
        <v>2450</v>
      </c>
      <c r="M13" s="133">
        <f>K13+L13</f>
        <v>12808.032000000001</v>
      </c>
    </row>
    <row r="14" spans="1:13" ht="12.75">
      <c r="A14" s="228"/>
      <c r="B14" s="52" t="s">
        <v>84</v>
      </c>
      <c r="C14" s="53" t="s">
        <v>90</v>
      </c>
      <c r="D14" s="54" t="s">
        <v>82</v>
      </c>
      <c r="E14" s="55" t="s">
        <v>82</v>
      </c>
      <c r="F14" s="56" t="s">
        <v>91</v>
      </c>
      <c r="G14" s="57">
        <f aca="true" t="shared" si="3" ref="G14:M14">G15</f>
        <v>3477.9500000000003</v>
      </c>
      <c r="H14" s="57">
        <f t="shared" si="3"/>
        <v>700</v>
      </c>
      <c r="I14" s="58">
        <f t="shared" si="3"/>
        <v>4177.95</v>
      </c>
      <c r="J14" s="57">
        <f t="shared" si="3"/>
        <v>0</v>
      </c>
      <c r="K14" s="57">
        <f t="shared" si="3"/>
        <v>4177.950000000001</v>
      </c>
      <c r="L14" s="57">
        <f t="shared" si="3"/>
        <v>500</v>
      </c>
      <c r="M14" s="131">
        <f t="shared" si="3"/>
        <v>4677.950000000001</v>
      </c>
    </row>
    <row r="15" spans="1:13" ht="12.75">
      <c r="A15" s="228"/>
      <c r="B15" s="59"/>
      <c r="C15" s="60"/>
      <c r="D15" s="61">
        <v>4311</v>
      </c>
      <c r="E15" s="62">
        <v>5331</v>
      </c>
      <c r="F15" s="63" t="s">
        <v>87</v>
      </c>
      <c r="G15" s="64">
        <f aca="true" t="shared" si="4" ref="G15:M15">SUM(G16:G17)</f>
        <v>3477.9500000000003</v>
      </c>
      <c r="H15" s="64">
        <f t="shared" si="4"/>
        <v>700</v>
      </c>
      <c r="I15" s="65">
        <f t="shared" si="4"/>
        <v>4177.95</v>
      </c>
      <c r="J15" s="64">
        <f t="shared" si="4"/>
        <v>0</v>
      </c>
      <c r="K15" s="64">
        <f t="shared" si="4"/>
        <v>4177.950000000001</v>
      </c>
      <c r="L15" s="64">
        <f t="shared" si="4"/>
        <v>500</v>
      </c>
      <c r="M15" s="132">
        <f t="shared" si="4"/>
        <v>4677.950000000001</v>
      </c>
    </row>
    <row r="16" spans="1:13" ht="12.75">
      <c r="A16" s="228"/>
      <c r="B16" s="66"/>
      <c r="C16" s="60"/>
      <c r="D16" s="67"/>
      <c r="E16" s="68" t="s">
        <v>88</v>
      </c>
      <c r="F16" s="69" t="s">
        <v>89</v>
      </c>
      <c r="G16" s="70">
        <v>106.94</v>
      </c>
      <c r="H16" s="70"/>
      <c r="I16" s="71">
        <f>G16+H16</f>
        <v>106.94</v>
      </c>
      <c r="J16" s="70">
        <v>23.926</v>
      </c>
      <c r="K16" s="70">
        <f>I16+J16</f>
        <v>130.86599999999999</v>
      </c>
      <c r="L16" s="70"/>
      <c r="M16" s="133">
        <f>K16+L16</f>
        <v>130.86599999999999</v>
      </c>
    </row>
    <row r="17" spans="1:13" ht="13.5" thickBot="1">
      <c r="A17" s="228"/>
      <c r="B17" s="72"/>
      <c r="C17" s="73"/>
      <c r="D17" s="74"/>
      <c r="E17" s="75"/>
      <c r="F17" s="76" t="s">
        <v>92</v>
      </c>
      <c r="G17" s="70">
        <v>3371.01</v>
      </c>
      <c r="H17" s="70">
        <v>700</v>
      </c>
      <c r="I17" s="71">
        <f>G17+H17</f>
        <v>4071.01</v>
      </c>
      <c r="J17" s="70">
        <v>-23.926</v>
      </c>
      <c r="K17" s="70">
        <f>I17+J17</f>
        <v>4047.0840000000003</v>
      </c>
      <c r="L17" s="70">
        <v>500</v>
      </c>
      <c r="M17" s="133">
        <f>K17+L17</f>
        <v>4547.084000000001</v>
      </c>
    </row>
    <row r="18" spans="1:13" ht="12.75">
      <c r="A18" s="228"/>
      <c r="B18" s="77" t="s">
        <v>84</v>
      </c>
      <c r="C18" s="53" t="s">
        <v>93</v>
      </c>
      <c r="D18" s="54" t="s">
        <v>82</v>
      </c>
      <c r="E18" s="55" t="s">
        <v>82</v>
      </c>
      <c r="F18" s="56" t="s">
        <v>94</v>
      </c>
      <c r="G18" s="57">
        <f aca="true" t="shared" si="5" ref="G18:M18">G19</f>
        <v>3646.1</v>
      </c>
      <c r="H18" s="57">
        <f t="shared" si="5"/>
        <v>200</v>
      </c>
      <c r="I18" s="58">
        <f t="shared" si="5"/>
        <v>3846.1</v>
      </c>
      <c r="J18" s="57">
        <f t="shared" si="5"/>
        <v>0</v>
      </c>
      <c r="K18" s="57">
        <f t="shared" si="5"/>
        <v>3846.1</v>
      </c>
      <c r="L18" s="57">
        <f t="shared" si="5"/>
        <v>350</v>
      </c>
      <c r="M18" s="131">
        <f t="shared" si="5"/>
        <v>4196.1</v>
      </c>
    </row>
    <row r="19" spans="1:13" ht="12.75">
      <c r="A19" s="228"/>
      <c r="B19" s="59"/>
      <c r="C19" s="60"/>
      <c r="D19" s="61">
        <v>4357</v>
      </c>
      <c r="E19" s="62">
        <v>5331</v>
      </c>
      <c r="F19" s="63" t="s">
        <v>87</v>
      </c>
      <c r="G19" s="64">
        <f aca="true" t="shared" si="6" ref="G19:M19">SUM(G20:G21)</f>
        <v>3646.1</v>
      </c>
      <c r="H19" s="64">
        <f t="shared" si="6"/>
        <v>200</v>
      </c>
      <c r="I19" s="65">
        <f t="shared" si="6"/>
        <v>3846.1</v>
      </c>
      <c r="J19" s="64">
        <f t="shared" si="6"/>
        <v>0</v>
      </c>
      <c r="K19" s="64">
        <f t="shared" si="6"/>
        <v>3846.1</v>
      </c>
      <c r="L19" s="64">
        <f t="shared" si="6"/>
        <v>350</v>
      </c>
      <c r="M19" s="132">
        <f t="shared" si="6"/>
        <v>4196.1</v>
      </c>
    </row>
    <row r="20" spans="1:13" ht="12.75">
      <c r="A20" s="228"/>
      <c r="B20" s="66"/>
      <c r="C20" s="60"/>
      <c r="D20" s="67"/>
      <c r="E20" s="68" t="s">
        <v>88</v>
      </c>
      <c r="F20" s="69" t="s">
        <v>89</v>
      </c>
      <c r="G20" s="70">
        <v>226.86</v>
      </c>
      <c r="H20" s="70"/>
      <c r="I20" s="71">
        <f>G20+H20</f>
        <v>226.86</v>
      </c>
      <c r="J20" s="70">
        <v>-1.224</v>
      </c>
      <c r="K20" s="70">
        <f>I20+J20</f>
        <v>225.63600000000002</v>
      </c>
      <c r="L20" s="70"/>
      <c r="M20" s="133">
        <f>K20+L20</f>
        <v>225.63600000000002</v>
      </c>
    </row>
    <row r="21" spans="1:13" ht="13.5" thickBot="1">
      <c r="A21" s="228"/>
      <c r="B21" s="72"/>
      <c r="C21" s="73"/>
      <c r="D21" s="74"/>
      <c r="E21" s="75"/>
      <c r="F21" s="76" t="s">
        <v>92</v>
      </c>
      <c r="G21" s="70">
        <v>3419.24</v>
      </c>
      <c r="H21" s="70">
        <v>200</v>
      </c>
      <c r="I21" s="71">
        <f>G21+H21</f>
        <v>3619.24</v>
      </c>
      <c r="J21" s="70">
        <v>1.224</v>
      </c>
      <c r="K21" s="70">
        <f>I21+J21</f>
        <v>3620.464</v>
      </c>
      <c r="L21" s="70">
        <v>350</v>
      </c>
      <c r="M21" s="133">
        <f>K21+L21</f>
        <v>3970.464</v>
      </c>
    </row>
    <row r="22" spans="1:13" ht="12.75">
      <c r="A22" s="228"/>
      <c r="B22" s="52" t="s">
        <v>84</v>
      </c>
      <c r="C22" s="53">
        <v>1505</v>
      </c>
      <c r="D22" s="54" t="s">
        <v>82</v>
      </c>
      <c r="E22" s="55" t="s">
        <v>82</v>
      </c>
      <c r="F22" s="56" t="s">
        <v>95</v>
      </c>
      <c r="G22" s="57">
        <f aca="true" t="shared" si="7" ref="G22:M22">G23</f>
        <v>4903.9</v>
      </c>
      <c r="H22" s="57">
        <f t="shared" si="7"/>
        <v>700</v>
      </c>
      <c r="I22" s="58">
        <f t="shared" si="7"/>
        <v>5603.9</v>
      </c>
      <c r="J22" s="57">
        <f t="shared" si="7"/>
        <v>0</v>
      </c>
      <c r="K22" s="57">
        <f t="shared" si="7"/>
        <v>5603.900000000001</v>
      </c>
      <c r="L22" s="57">
        <f t="shared" si="7"/>
        <v>600</v>
      </c>
      <c r="M22" s="131">
        <f t="shared" si="7"/>
        <v>6203.900000000001</v>
      </c>
    </row>
    <row r="23" spans="1:13" ht="12.75">
      <c r="A23" s="228"/>
      <c r="B23" s="59"/>
      <c r="C23" s="60"/>
      <c r="D23" s="61">
        <v>4357</v>
      </c>
      <c r="E23" s="62">
        <v>5331</v>
      </c>
      <c r="F23" s="63" t="s">
        <v>87</v>
      </c>
      <c r="G23" s="64">
        <f aca="true" t="shared" si="8" ref="G23:M23">SUM(G24:G25)</f>
        <v>4903.9</v>
      </c>
      <c r="H23" s="64">
        <f t="shared" si="8"/>
        <v>700</v>
      </c>
      <c r="I23" s="65">
        <f t="shared" si="8"/>
        <v>5603.9</v>
      </c>
      <c r="J23" s="64">
        <f t="shared" si="8"/>
        <v>0</v>
      </c>
      <c r="K23" s="64">
        <f t="shared" si="8"/>
        <v>5603.900000000001</v>
      </c>
      <c r="L23" s="64">
        <f t="shared" si="8"/>
        <v>600</v>
      </c>
      <c r="M23" s="132">
        <f t="shared" si="8"/>
        <v>6203.900000000001</v>
      </c>
    </row>
    <row r="24" spans="1:13" ht="12.75">
      <c r="A24" s="228"/>
      <c r="B24" s="66"/>
      <c r="C24" s="60"/>
      <c r="D24" s="67"/>
      <c r="E24" s="68" t="s">
        <v>88</v>
      </c>
      <c r="F24" s="69" t="s">
        <v>89</v>
      </c>
      <c r="G24" s="70">
        <v>398.82</v>
      </c>
      <c r="H24" s="70"/>
      <c r="I24" s="71">
        <f>G24+H24</f>
        <v>398.82</v>
      </c>
      <c r="J24" s="70">
        <v>-34.752</v>
      </c>
      <c r="K24" s="70">
        <f>I24+J24</f>
        <v>364.068</v>
      </c>
      <c r="L24" s="70"/>
      <c r="M24" s="133">
        <f>K24+L24</f>
        <v>364.068</v>
      </c>
    </row>
    <row r="25" spans="1:13" ht="13.5" thickBot="1">
      <c r="A25" s="228"/>
      <c r="B25" s="72"/>
      <c r="C25" s="73"/>
      <c r="D25" s="74"/>
      <c r="E25" s="75"/>
      <c r="F25" s="76" t="s">
        <v>92</v>
      </c>
      <c r="G25" s="70">
        <v>4505.08</v>
      </c>
      <c r="H25" s="70">
        <v>700</v>
      </c>
      <c r="I25" s="71">
        <f>G25+H25</f>
        <v>5205.08</v>
      </c>
      <c r="J25" s="70">
        <v>34.752</v>
      </c>
      <c r="K25" s="70">
        <f>I25+J25</f>
        <v>5239.832</v>
      </c>
      <c r="L25" s="70">
        <v>600</v>
      </c>
      <c r="M25" s="133">
        <f>K25+L25</f>
        <v>5839.832</v>
      </c>
    </row>
    <row r="26" spans="1:13" ht="12.75">
      <c r="A26" s="228"/>
      <c r="B26" s="52" t="s">
        <v>84</v>
      </c>
      <c r="C26" s="53" t="s">
        <v>96</v>
      </c>
      <c r="D26" s="54" t="s">
        <v>82</v>
      </c>
      <c r="E26" s="55" t="s">
        <v>82</v>
      </c>
      <c r="F26" s="56" t="s">
        <v>97</v>
      </c>
      <c r="G26" s="57">
        <f aca="true" t="shared" si="9" ref="G26:M26">G27</f>
        <v>1090.6</v>
      </c>
      <c r="H26" s="57">
        <f t="shared" si="9"/>
        <v>217</v>
      </c>
      <c r="I26" s="58">
        <f t="shared" si="9"/>
        <v>1307.6</v>
      </c>
      <c r="J26" s="57">
        <f t="shared" si="9"/>
        <v>0</v>
      </c>
      <c r="K26" s="57">
        <f t="shared" si="9"/>
        <v>1307.6</v>
      </c>
      <c r="L26" s="57">
        <f t="shared" si="9"/>
        <v>460</v>
      </c>
      <c r="M26" s="131">
        <f t="shared" si="9"/>
        <v>1767.6</v>
      </c>
    </row>
    <row r="27" spans="1:13" ht="12.75">
      <c r="A27" s="228"/>
      <c r="B27" s="59"/>
      <c r="C27" s="60"/>
      <c r="D27" s="61">
        <v>4356</v>
      </c>
      <c r="E27" s="62">
        <v>5331</v>
      </c>
      <c r="F27" s="63" t="s">
        <v>87</v>
      </c>
      <c r="G27" s="64">
        <f aca="true" t="shared" si="10" ref="G27:M27">SUM(G28:G29)</f>
        <v>1090.6</v>
      </c>
      <c r="H27" s="64">
        <f t="shared" si="10"/>
        <v>217</v>
      </c>
      <c r="I27" s="65">
        <f t="shared" si="10"/>
        <v>1307.6</v>
      </c>
      <c r="J27" s="64">
        <f t="shared" si="10"/>
        <v>0</v>
      </c>
      <c r="K27" s="64">
        <f t="shared" si="10"/>
        <v>1307.6</v>
      </c>
      <c r="L27" s="64">
        <f t="shared" si="10"/>
        <v>460</v>
      </c>
      <c r="M27" s="132">
        <f t="shared" si="10"/>
        <v>1767.6</v>
      </c>
    </row>
    <row r="28" spans="1:13" ht="12.75">
      <c r="A28" s="228"/>
      <c r="B28" s="66"/>
      <c r="C28" s="60"/>
      <c r="D28" s="67"/>
      <c r="E28" s="68" t="s">
        <v>88</v>
      </c>
      <c r="F28" s="69" t="s">
        <v>89</v>
      </c>
      <c r="G28" s="70">
        <v>78.5</v>
      </c>
      <c r="H28" s="70"/>
      <c r="I28" s="71">
        <f>G28+H28</f>
        <v>78.5</v>
      </c>
      <c r="J28" s="70">
        <v>22.588</v>
      </c>
      <c r="K28" s="70">
        <f>I28+J28</f>
        <v>101.088</v>
      </c>
      <c r="L28" s="70"/>
      <c r="M28" s="133">
        <f>K28+L28</f>
        <v>101.088</v>
      </c>
    </row>
    <row r="29" spans="1:13" ht="13.5" thickBot="1">
      <c r="A29" s="228"/>
      <c r="B29" s="72"/>
      <c r="C29" s="73"/>
      <c r="D29" s="74"/>
      <c r="E29" s="75"/>
      <c r="F29" s="76" t="s">
        <v>92</v>
      </c>
      <c r="G29" s="70">
        <v>1012.1</v>
      </c>
      <c r="H29" s="70">
        <v>217</v>
      </c>
      <c r="I29" s="71">
        <f>G29+H29</f>
        <v>1229.1</v>
      </c>
      <c r="J29" s="70">
        <v>-22.588</v>
      </c>
      <c r="K29" s="70">
        <f>I29+J29</f>
        <v>1206.512</v>
      </c>
      <c r="L29" s="70">
        <v>460</v>
      </c>
      <c r="M29" s="133">
        <f>K29+L29</f>
        <v>1666.512</v>
      </c>
    </row>
    <row r="30" spans="1:13" ht="12.75">
      <c r="A30" s="228"/>
      <c r="B30" s="77" t="s">
        <v>84</v>
      </c>
      <c r="C30" s="78" t="s">
        <v>98</v>
      </c>
      <c r="D30" s="54" t="s">
        <v>82</v>
      </c>
      <c r="E30" s="55" t="s">
        <v>82</v>
      </c>
      <c r="F30" s="56" t="s">
        <v>99</v>
      </c>
      <c r="G30" s="57">
        <f aca="true" t="shared" si="11" ref="G30:M30">G31</f>
        <v>1965.55</v>
      </c>
      <c r="H30" s="57">
        <f t="shared" si="11"/>
        <v>200</v>
      </c>
      <c r="I30" s="58">
        <f t="shared" si="11"/>
        <v>2165.55</v>
      </c>
      <c r="J30" s="57">
        <f t="shared" si="11"/>
        <v>0</v>
      </c>
      <c r="K30" s="57">
        <f t="shared" si="11"/>
        <v>2165.55</v>
      </c>
      <c r="L30" s="57">
        <f t="shared" si="11"/>
        <v>600</v>
      </c>
      <c r="M30" s="131">
        <f t="shared" si="11"/>
        <v>2765.55</v>
      </c>
    </row>
    <row r="31" spans="1:13" ht="12.75">
      <c r="A31" s="228"/>
      <c r="B31" s="59"/>
      <c r="C31" s="79"/>
      <c r="D31" s="61">
        <v>4357</v>
      </c>
      <c r="E31" s="62">
        <v>5331</v>
      </c>
      <c r="F31" s="63" t="s">
        <v>87</v>
      </c>
      <c r="G31" s="64">
        <f aca="true" t="shared" si="12" ref="G31:M31">SUM(G32:G33)</f>
        <v>1965.55</v>
      </c>
      <c r="H31" s="64">
        <f t="shared" si="12"/>
        <v>200</v>
      </c>
      <c r="I31" s="65">
        <f t="shared" si="12"/>
        <v>2165.55</v>
      </c>
      <c r="J31" s="64">
        <f t="shared" si="12"/>
        <v>0</v>
      </c>
      <c r="K31" s="64">
        <f t="shared" si="12"/>
        <v>2165.55</v>
      </c>
      <c r="L31" s="64">
        <f t="shared" si="12"/>
        <v>600</v>
      </c>
      <c r="M31" s="132">
        <f t="shared" si="12"/>
        <v>2765.55</v>
      </c>
    </row>
    <row r="32" spans="1:13" ht="12.75">
      <c r="A32" s="228"/>
      <c r="B32" s="66"/>
      <c r="C32" s="79"/>
      <c r="D32" s="67"/>
      <c r="E32" s="68" t="s">
        <v>88</v>
      </c>
      <c r="F32" s="69" t="s">
        <v>89</v>
      </c>
      <c r="G32" s="70">
        <v>264.28</v>
      </c>
      <c r="H32" s="70"/>
      <c r="I32" s="65">
        <f>G32+H32</f>
        <v>264.28</v>
      </c>
      <c r="J32" s="70">
        <v>96.549</v>
      </c>
      <c r="K32" s="64">
        <f>I32+J32</f>
        <v>360.82899999999995</v>
      </c>
      <c r="L32" s="70"/>
      <c r="M32" s="132">
        <f>K32+L32</f>
        <v>360.82899999999995</v>
      </c>
    </row>
    <row r="33" spans="1:13" ht="13.5" thickBot="1">
      <c r="A33" s="228"/>
      <c r="B33" s="72"/>
      <c r="C33" s="80"/>
      <c r="D33" s="74"/>
      <c r="E33" s="75"/>
      <c r="F33" s="76" t="s">
        <v>92</v>
      </c>
      <c r="G33" s="70">
        <v>1701.27</v>
      </c>
      <c r="H33" s="70">
        <v>200</v>
      </c>
      <c r="I33" s="65">
        <f>G33+H33</f>
        <v>1901.27</v>
      </c>
      <c r="J33" s="70">
        <v>-96.549</v>
      </c>
      <c r="K33" s="64">
        <f>I33+J33</f>
        <v>1804.721</v>
      </c>
      <c r="L33" s="70">
        <v>600</v>
      </c>
      <c r="M33" s="132">
        <f>K33+L33</f>
        <v>2404.721</v>
      </c>
    </row>
    <row r="34" spans="1:13" ht="12.75">
      <c r="A34" s="228"/>
      <c r="B34" s="52" t="s">
        <v>84</v>
      </c>
      <c r="C34" s="53" t="s">
        <v>100</v>
      </c>
      <c r="D34" s="81" t="s">
        <v>82</v>
      </c>
      <c r="E34" s="82" t="s">
        <v>82</v>
      </c>
      <c r="F34" s="56" t="s">
        <v>101</v>
      </c>
      <c r="G34" s="57">
        <f aca="true" t="shared" si="13" ref="G34:M34">G35</f>
        <v>4164.8</v>
      </c>
      <c r="H34" s="57">
        <f t="shared" si="13"/>
        <v>900</v>
      </c>
      <c r="I34" s="58">
        <f t="shared" si="13"/>
        <v>5064.799999999999</v>
      </c>
      <c r="J34" s="57">
        <f t="shared" si="13"/>
        <v>0</v>
      </c>
      <c r="K34" s="57">
        <f t="shared" si="13"/>
        <v>5064.799999999999</v>
      </c>
      <c r="L34" s="57">
        <f t="shared" si="13"/>
        <v>340</v>
      </c>
      <c r="M34" s="131">
        <f t="shared" si="13"/>
        <v>5404.799999999999</v>
      </c>
    </row>
    <row r="35" spans="1:13" ht="12.75">
      <c r="A35" s="228"/>
      <c r="B35" s="59"/>
      <c r="C35" s="79"/>
      <c r="D35" s="61">
        <v>4357</v>
      </c>
      <c r="E35" s="62">
        <v>5331</v>
      </c>
      <c r="F35" s="63" t="s">
        <v>87</v>
      </c>
      <c r="G35" s="64">
        <f aca="true" t="shared" si="14" ref="G35:M35">SUM(G36:G37)</f>
        <v>4164.8</v>
      </c>
      <c r="H35" s="64">
        <f t="shared" si="14"/>
        <v>900</v>
      </c>
      <c r="I35" s="65">
        <f t="shared" si="14"/>
        <v>5064.799999999999</v>
      </c>
      <c r="J35" s="64">
        <f t="shared" si="14"/>
        <v>0</v>
      </c>
      <c r="K35" s="64">
        <f t="shared" si="14"/>
        <v>5064.799999999999</v>
      </c>
      <c r="L35" s="64">
        <f t="shared" si="14"/>
        <v>340</v>
      </c>
      <c r="M35" s="132">
        <f t="shared" si="14"/>
        <v>5404.799999999999</v>
      </c>
    </row>
    <row r="36" spans="1:13" ht="12.75">
      <c r="A36" s="228"/>
      <c r="B36" s="66"/>
      <c r="C36" s="79"/>
      <c r="D36" s="67"/>
      <c r="E36" s="68" t="s">
        <v>88</v>
      </c>
      <c r="F36" s="69" t="s">
        <v>89</v>
      </c>
      <c r="G36" s="70">
        <v>433.23</v>
      </c>
      <c r="H36" s="70"/>
      <c r="I36" s="71">
        <f>G36+H36</f>
        <v>433.23</v>
      </c>
      <c r="J36" s="70">
        <v>-78.553</v>
      </c>
      <c r="K36" s="70">
        <f>I36+J36</f>
        <v>354.677</v>
      </c>
      <c r="L36" s="70"/>
      <c r="M36" s="133">
        <f>K36+L36</f>
        <v>354.677</v>
      </c>
    </row>
    <row r="37" spans="1:13" ht="13.5" thickBot="1">
      <c r="A37" s="228"/>
      <c r="B37" s="83"/>
      <c r="C37" s="84"/>
      <c r="D37" s="85"/>
      <c r="E37" s="86"/>
      <c r="F37" s="87" t="s">
        <v>92</v>
      </c>
      <c r="G37" s="70">
        <v>3731.57</v>
      </c>
      <c r="H37" s="70">
        <v>900</v>
      </c>
      <c r="I37" s="71">
        <f>G37+H37</f>
        <v>4631.57</v>
      </c>
      <c r="J37" s="70">
        <v>78.553</v>
      </c>
      <c r="K37" s="70">
        <f>I37+J37</f>
        <v>4710.123</v>
      </c>
      <c r="L37" s="70">
        <v>340</v>
      </c>
      <c r="M37" s="133">
        <f>K37+L37</f>
        <v>5050.123</v>
      </c>
    </row>
    <row r="38" spans="1:13" ht="12.75">
      <c r="A38" s="228"/>
      <c r="B38" s="88" t="s">
        <v>84</v>
      </c>
      <c r="C38" s="53" t="s">
        <v>102</v>
      </c>
      <c r="D38" s="81" t="s">
        <v>82</v>
      </c>
      <c r="E38" s="82" t="s">
        <v>82</v>
      </c>
      <c r="F38" s="56" t="s">
        <v>103</v>
      </c>
      <c r="G38" s="57">
        <f aca="true" t="shared" si="15" ref="G38:M38">G39</f>
        <v>4050.9</v>
      </c>
      <c r="H38" s="57">
        <f t="shared" si="15"/>
        <v>800</v>
      </c>
      <c r="I38" s="58">
        <f t="shared" si="15"/>
        <v>4850.9</v>
      </c>
      <c r="J38" s="57">
        <f t="shared" si="15"/>
        <v>0</v>
      </c>
      <c r="K38" s="57">
        <f t="shared" si="15"/>
        <v>4850.9</v>
      </c>
      <c r="L38" s="57">
        <f t="shared" si="15"/>
        <v>1050</v>
      </c>
      <c r="M38" s="131">
        <f t="shared" si="15"/>
        <v>5900.9</v>
      </c>
    </row>
    <row r="39" spans="1:13" ht="12.75">
      <c r="A39" s="228"/>
      <c r="B39" s="89"/>
      <c r="C39" s="79"/>
      <c r="D39" s="61">
        <v>4357</v>
      </c>
      <c r="E39" s="62">
        <v>5331</v>
      </c>
      <c r="F39" s="63" t="s">
        <v>87</v>
      </c>
      <c r="G39" s="64">
        <f aca="true" t="shared" si="16" ref="G39:M39">SUM(G40:G41)</f>
        <v>4050.9</v>
      </c>
      <c r="H39" s="64">
        <f t="shared" si="16"/>
        <v>800</v>
      </c>
      <c r="I39" s="65">
        <f t="shared" si="16"/>
        <v>4850.9</v>
      </c>
      <c r="J39" s="64">
        <f t="shared" si="16"/>
        <v>0</v>
      </c>
      <c r="K39" s="64">
        <f t="shared" si="16"/>
        <v>4850.9</v>
      </c>
      <c r="L39" s="64">
        <f t="shared" si="16"/>
        <v>1050</v>
      </c>
      <c r="M39" s="132">
        <f t="shared" si="16"/>
        <v>5900.9</v>
      </c>
    </row>
    <row r="40" spans="1:13" ht="12.75">
      <c r="A40" s="228"/>
      <c r="B40" s="66"/>
      <c r="C40" s="79"/>
      <c r="D40" s="67"/>
      <c r="E40" s="68" t="s">
        <v>88</v>
      </c>
      <c r="F40" s="69" t="s">
        <v>89</v>
      </c>
      <c r="G40" s="70">
        <v>1329</v>
      </c>
      <c r="H40" s="70"/>
      <c r="I40" s="71">
        <f>G40+H40</f>
        <v>1329</v>
      </c>
      <c r="J40" s="70">
        <v>-148.342</v>
      </c>
      <c r="K40" s="70">
        <f>I40+J40</f>
        <v>1180.658</v>
      </c>
      <c r="L40" s="70"/>
      <c r="M40" s="133">
        <f>K40+L40</f>
        <v>1180.658</v>
      </c>
    </row>
    <row r="41" spans="1:13" ht="13.5" thickBot="1">
      <c r="A41" s="228"/>
      <c r="B41" s="83"/>
      <c r="C41" s="80"/>
      <c r="D41" s="85"/>
      <c r="E41" s="86"/>
      <c r="F41" s="87" t="s">
        <v>92</v>
      </c>
      <c r="G41" s="70">
        <v>2721.9</v>
      </c>
      <c r="H41" s="70">
        <v>800</v>
      </c>
      <c r="I41" s="71">
        <f>G41+H41</f>
        <v>3521.9</v>
      </c>
      <c r="J41" s="70">
        <v>148.342</v>
      </c>
      <c r="K41" s="70">
        <f>I41+J41</f>
        <v>3670.242</v>
      </c>
      <c r="L41" s="70">
        <v>1050</v>
      </c>
      <c r="M41" s="133">
        <f>K41+L41</f>
        <v>4720.242</v>
      </c>
    </row>
    <row r="42" spans="1:13" ht="12.75">
      <c r="A42" s="228"/>
      <c r="B42" s="88" t="s">
        <v>84</v>
      </c>
      <c r="C42" s="53" t="s">
        <v>104</v>
      </c>
      <c r="D42" s="81" t="s">
        <v>82</v>
      </c>
      <c r="E42" s="82" t="s">
        <v>82</v>
      </c>
      <c r="F42" s="56" t="s">
        <v>105</v>
      </c>
      <c r="G42" s="57">
        <f aca="true" t="shared" si="17" ref="G42:M42">G43</f>
        <v>2503.25</v>
      </c>
      <c r="H42" s="57">
        <f t="shared" si="17"/>
        <v>1200</v>
      </c>
      <c r="I42" s="58">
        <f t="shared" si="17"/>
        <v>3703.25</v>
      </c>
      <c r="J42" s="57">
        <f t="shared" si="17"/>
        <v>0</v>
      </c>
      <c r="K42" s="57">
        <f t="shared" si="17"/>
        <v>3703.25</v>
      </c>
      <c r="L42" s="57">
        <f t="shared" si="17"/>
        <v>1300</v>
      </c>
      <c r="M42" s="131">
        <f t="shared" si="17"/>
        <v>5003.25</v>
      </c>
    </row>
    <row r="43" spans="1:13" ht="12.75">
      <c r="A43" s="228"/>
      <c r="B43" s="59"/>
      <c r="C43" s="79"/>
      <c r="D43" s="61">
        <v>4357</v>
      </c>
      <c r="E43" s="62">
        <v>5331</v>
      </c>
      <c r="F43" s="63" t="s">
        <v>87</v>
      </c>
      <c r="G43" s="64">
        <f aca="true" t="shared" si="18" ref="G43:M43">SUM(G44:G45)</f>
        <v>2503.25</v>
      </c>
      <c r="H43" s="64">
        <f t="shared" si="18"/>
        <v>1200</v>
      </c>
      <c r="I43" s="65">
        <f t="shared" si="18"/>
        <v>3703.25</v>
      </c>
      <c r="J43" s="64">
        <f t="shared" si="18"/>
        <v>0</v>
      </c>
      <c r="K43" s="64">
        <f t="shared" si="18"/>
        <v>3703.25</v>
      </c>
      <c r="L43" s="64">
        <f t="shared" si="18"/>
        <v>1300</v>
      </c>
      <c r="M43" s="132">
        <f t="shared" si="18"/>
        <v>5003.25</v>
      </c>
    </row>
    <row r="44" spans="1:13" ht="12.75">
      <c r="A44" s="228"/>
      <c r="B44" s="66"/>
      <c r="C44" s="79"/>
      <c r="D44" s="67"/>
      <c r="E44" s="68" t="s">
        <v>88</v>
      </c>
      <c r="F44" s="69" t="s">
        <v>89</v>
      </c>
      <c r="G44" s="70">
        <v>634.96</v>
      </c>
      <c r="H44" s="70"/>
      <c r="I44" s="71">
        <f>G44+H44</f>
        <v>634.96</v>
      </c>
      <c r="J44" s="70">
        <v>395.414</v>
      </c>
      <c r="K44" s="70">
        <f>I44+J44</f>
        <v>1030.374</v>
      </c>
      <c r="L44" s="70"/>
      <c r="M44" s="133">
        <f>K44+L44</f>
        <v>1030.374</v>
      </c>
    </row>
    <row r="45" spans="1:13" ht="13.5" thickBot="1">
      <c r="A45" s="228"/>
      <c r="B45" s="72"/>
      <c r="C45" s="80"/>
      <c r="D45" s="74"/>
      <c r="E45" s="75"/>
      <c r="F45" s="76" t="s">
        <v>92</v>
      </c>
      <c r="G45" s="70">
        <v>1868.29</v>
      </c>
      <c r="H45" s="70">
        <v>1200</v>
      </c>
      <c r="I45" s="71">
        <f>G45+H45</f>
        <v>3068.29</v>
      </c>
      <c r="J45" s="70">
        <v>-395.414</v>
      </c>
      <c r="K45" s="70">
        <f>I45+J45</f>
        <v>2672.876</v>
      </c>
      <c r="L45" s="70">
        <v>1300</v>
      </c>
      <c r="M45" s="133">
        <f>K45+L45</f>
        <v>3972.876</v>
      </c>
    </row>
    <row r="46" spans="1:13" ht="12.75">
      <c r="A46" s="228"/>
      <c r="B46" s="88" t="s">
        <v>84</v>
      </c>
      <c r="C46" s="53" t="s">
        <v>106</v>
      </c>
      <c r="D46" s="81" t="s">
        <v>82</v>
      </c>
      <c r="E46" s="82" t="s">
        <v>82</v>
      </c>
      <c r="F46" s="56" t="s">
        <v>107</v>
      </c>
      <c r="G46" s="57">
        <f aca="true" t="shared" si="19" ref="G46:M46">G47</f>
        <v>5996.4</v>
      </c>
      <c r="H46" s="57">
        <f t="shared" si="19"/>
        <v>0</v>
      </c>
      <c r="I46" s="58">
        <f t="shared" si="19"/>
        <v>5996.4</v>
      </c>
      <c r="J46" s="57">
        <f t="shared" si="19"/>
        <v>0</v>
      </c>
      <c r="K46" s="57">
        <f t="shared" si="19"/>
        <v>5996.4</v>
      </c>
      <c r="L46" s="57">
        <f t="shared" si="19"/>
        <v>0</v>
      </c>
      <c r="M46" s="131">
        <f t="shared" si="19"/>
        <v>5996.4</v>
      </c>
    </row>
    <row r="47" spans="1:13" ht="12.75">
      <c r="A47" s="228"/>
      <c r="B47" s="59"/>
      <c r="C47" s="79"/>
      <c r="D47" s="61">
        <v>4357</v>
      </c>
      <c r="E47" s="62">
        <v>5331</v>
      </c>
      <c r="F47" s="63" t="s">
        <v>87</v>
      </c>
      <c r="G47" s="64">
        <f aca="true" t="shared" si="20" ref="G47:M47">SUM(G48:G49)</f>
        <v>5996.4</v>
      </c>
      <c r="H47" s="64">
        <f t="shared" si="20"/>
        <v>0</v>
      </c>
      <c r="I47" s="65">
        <f t="shared" si="20"/>
        <v>5996.4</v>
      </c>
      <c r="J47" s="64">
        <f t="shared" si="20"/>
        <v>0</v>
      </c>
      <c r="K47" s="64">
        <f t="shared" si="20"/>
        <v>5996.4</v>
      </c>
      <c r="L47" s="64">
        <f t="shared" si="20"/>
        <v>0</v>
      </c>
      <c r="M47" s="132">
        <f t="shared" si="20"/>
        <v>5996.4</v>
      </c>
    </row>
    <row r="48" spans="1:13" ht="12.75">
      <c r="A48" s="228"/>
      <c r="B48" s="66"/>
      <c r="C48" s="79"/>
      <c r="D48" s="67"/>
      <c r="E48" s="68" t="s">
        <v>88</v>
      </c>
      <c r="F48" s="69" t="s">
        <v>89</v>
      </c>
      <c r="G48" s="70">
        <v>1846.19</v>
      </c>
      <c r="H48" s="70"/>
      <c r="I48" s="71">
        <f>G48+H48</f>
        <v>1846.19</v>
      </c>
      <c r="J48" s="70">
        <v>14.607</v>
      </c>
      <c r="K48" s="70">
        <f>I48+J48</f>
        <v>1860.797</v>
      </c>
      <c r="L48" s="70"/>
      <c r="M48" s="133">
        <f>K48+L48</f>
        <v>1860.797</v>
      </c>
    </row>
    <row r="49" spans="1:13" ht="13.5" thickBot="1">
      <c r="A49" s="228"/>
      <c r="B49" s="83"/>
      <c r="C49" s="80"/>
      <c r="D49" s="85"/>
      <c r="E49" s="86"/>
      <c r="F49" s="87" t="s">
        <v>92</v>
      </c>
      <c r="G49" s="70">
        <v>4150.21</v>
      </c>
      <c r="H49" s="70">
        <v>0</v>
      </c>
      <c r="I49" s="71">
        <f>G49+H49</f>
        <v>4150.21</v>
      </c>
      <c r="J49" s="70">
        <v>-14.607</v>
      </c>
      <c r="K49" s="70">
        <f>I49+J49</f>
        <v>4135.603</v>
      </c>
      <c r="L49" s="70">
        <v>0</v>
      </c>
      <c r="M49" s="133">
        <f>K49+L49</f>
        <v>4135.603</v>
      </c>
    </row>
    <row r="50" spans="1:13" ht="12.75">
      <c r="A50" s="228"/>
      <c r="B50" s="88" t="s">
        <v>84</v>
      </c>
      <c r="C50" s="53" t="s">
        <v>108</v>
      </c>
      <c r="D50" s="81" t="s">
        <v>82</v>
      </c>
      <c r="E50" s="82" t="s">
        <v>82</v>
      </c>
      <c r="F50" s="56" t="s">
        <v>109</v>
      </c>
      <c r="G50" s="57">
        <f aca="true" t="shared" si="21" ref="G50:M50">G51</f>
        <v>6719.35</v>
      </c>
      <c r="H50" s="57">
        <f t="shared" si="21"/>
        <v>800</v>
      </c>
      <c r="I50" s="58">
        <f t="shared" si="21"/>
        <v>7519.35</v>
      </c>
      <c r="J50" s="57">
        <f t="shared" si="21"/>
        <v>0</v>
      </c>
      <c r="K50" s="57">
        <f t="shared" si="21"/>
        <v>7519.35</v>
      </c>
      <c r="L50" s="57">
        <f t="shared" si="21"/>
        <v>1000</v>
      </c>
      <c r="M50" s="131">
        <f t="shared" si="21"/>
        <v>8519.35</v>
      </c>
    </row>
    <row r="51" spans="1:13" ht="12.75">
      <c r="A51" s="228"/>
      <c r="B51" s="59"/>
      <c r="C51" s="79"/>
      <c r="D51" s="61">
        <v>4357</v>
      </c>
      <c r="E51" s="62">
        <v>5331</v>
      </c>
      <c r="F51" s="63" t="s">
        <v>87</v>
      </c>
      <c r="G51" s="64">
        <f aca="true" t="shared" si="22" ref="G51:M51">SUM(G52:G53)</f>
        <v>6719.35</v>
      </c>
      <c r="H51" s="64">
        <f t="shared" si="22"/>
        <v>800</v>
      </c>
      <c r="I51" s="65">
        <f t="shared" si="22"/>
        <v>7519.35</v>
      </c>
      <c r="J51" s="64">
        <f t="shared" si="22"/>
        <v>0</v>
      </c>
      <c r="K51" s="64">
        <f t="shared" si="22"/>
        <v>7519.35</v>
      </c>
      <c r="L51" s="64">
        <f t="shared" si="22"/>
        <v>1000</v>
      </c>
      <c r="M51" s="132">
        <f t="shared" si="22"/>
        <v>8519.35</v>
      </c>
    </row>
    <row r="52" spans="1:13" ht="12.75">
      <c r="A52" s="228"/>
      <c r="B52" s="66"/>
      <c r="C52" s="79"/>
      <c r="D52" s="67"/>
      <c r="E52" s="68" t="s">
        <v>88</v>
      </c>
      <c r="F52" s="69" t="s">
        <v>89</v>
      </c>
      <c r="G52" s="70">
        <v>842.46</v>
      </c>
      <c r="H52" s="70"/>
      <c r="I52" s="71">
        <f>G52+H52</f>
        <v>842.46</v>
      </c>
      <c r="J52" s="70">
        <v>-226.867</v>
      </c>
      <c r="K52" s="70">
        <f>I52+J52</f>
        <v>615.5930000000001</v>
      </c>
      <c r="L52" s="70"/>
      <c r="M52" s="133">
        <f>K52+L52</f>
        <v>615.5930000000001</v>
      </c>
    </row>
    <row r="53" spans="1:13" ht="13.5" thickBot="1">
      <c r="A53" s="229"/>
      <c r="B53" s="72"/>
      <c r="C53" s="80"/>
      <c r="D53" s="74"/>
      <c r="E53" s="75"/>
      <c r="F53" s="76" t="s">
        <v>92</v>
      </c>
      <c r="G53" s="90">
        <v>5876.89</v>
      </c>
      <c r="H53" s="90">
        <v>800</v>
      </c>
      <c r="I53" s="91">
        <f>G53+H53</f>
        <v>6676.89</v>
      </c>
      <c r="J53" s="90">
        <v>226.867</v>
      </c>
      <c r="K53" s="90">
        <f>I53+J53</f>
        <v>6903.7570000000005</v>
      </c>
      <c r="L53" s="90">
        <v>1000</v>
      </c>
      <c r="M53" s="134">
        <f>K53+L53</f>
        <v>7903.7570000000005</v>
      </c>
    </row>
    <row r="54" spans="1:8" ht="12.75">
      <c r="A54" s="92"/>
      <c r="B54" s="93"/>
      <c r="C54" s="94"/>
      <c r="D54" s="93"/>
      <c r="E54" s="93"/>
      <c r="F54" s="95"/>
      <c r="G54" s="95"/>
      <c r="H54" s="40"/>
    </row>
    <row r="55" spans="1:8" ht="12.75">
      <c r="A55" s="96"/>
      <c r="B55" s="93"/>
      <c r="C55" s="94"/>
      <c r="D55" s="93"/>
      <c r="E55" s="93"/>
      <c r="F55" s="95"/>
      <c r="G55" s="95"/>
      <c r="H55" s="40"/>
    </row>
    <row r="56" spans="1:8" ht="12.75">
      <c r="A56" s="96"/>
      <c r="B56" s="93"/>
      <c r="C56" s="94"/>
      <c r="D56" s="93"/>
      <c r="E56" s="93"/>
      <c r="F56" s="95"/>
      <c r="G56" s="95"/>
      <c r="H56" s="40"/>
    </row>
    <row r="57" spans="1:8" ht="12.75">
      <c r="A57" s="96"/>
      <c r="B57" s="93"/>
      <c r="C57" s="94"/>
      <c r="D57" s="93"/>
      <c r="E57" s="93"/>
      <c r="F57" s="95"/>
      <c r="G57" s="95"/>
      <c r="H57" s="40"/>
    </row>
    <row r="58" spans="1:11" ht="18">
      <c r="A58" s="96"/>
      <c r="B58" s="204" t="s">
        <v>110</v>
      </c>
      <c r="C58" s="204"/>
      <c r="D58" s="204"/>
      <c r="E58" s="204"/>
      <c r="F58" s="204"/>
      <c r="G58" s="204"/>
      <c r="H58" s="205"/>
      <c r="I58" s="205"/>
      <c r="J58" s="205"/>
      <c r="K58" s="205"/>
    </row>
    <row r="59" spans="1:8" ht="12.75">
      <c r="A59" s="96"/>
      <c r="B59" s="97"/>
      <c r="C59" s="97"/>
      <c r="D59" s="97"/>
      <c r="E59" s="97"/>
      <c r="F59" s="97"/>
      <c r="G59" s="97"/>
      <c r="H59" s="40"/>
    </row>
    <row r="60" spans="1:11" ht="15.75">
      <c r="A60" s="96"/>
      <c r="B60" s="206" t="s">
        <v>68</v>
      </c>
      <c r="C60" s="207"/>
      <c r="D60" s="207"/>
      <c r="E60" s="207"/>
      <c r="F60" s="207"/>
      <c r="G60" s="207"/>
      <c r="H60" s="205"/>
      <c r="I60" s="205"/>
      <c r="J60" s="205"/>
      <c r="K60" s="205"/>
    </row>
    <row r="61" spans="1:8" ht="12.75">
      <c r="A61" s="96"/>
      <c r="B61" s="97"/>
      <c r="C61" s="97"/>
      <c r="D61" s="97"/>
      <c r="E61" s="97"/>
      <c r="F61" s="97"/>
      <c r="G61" s="97"/>
      <c r="H61" s="40"/>
    </row>
    <row r="62" spans="1:11" ht="15.75">
      <c r="A62" s="96"/>
      <c r="B62" s="208" t="s">
        <v>111</v>
      </c>
      <c r="C62" s="208"/>
      <c r="D62" s="208"/>
      <c r="E62" s="208"/>
      <c r="F62" s="208"/>
      <c r="G62" s="208"/>
      <c r="H62" s="205"/>
      <c r="I62" s="205"/>
      <c r="J62" s="205"/>
      <c r="K62" s="205"/>
    </row>
    <row r="63" spans="1:8" ht="15.75">
      <c r="A63" s="96"/>
      <c r="B63" s="98"/>
      <c r="C63" s="98"/>
      <c r="D63" s="98"/>
      <c r="E63" s="98"/>
      <c r="F63" s="98"/>
      <c r="G63" s="98"/>
      <c r="H63" s="40"/>
    </row>
    <row r="64" spans="1:8" ht="11.25" customHeight="1" thickBot="1">
      <c r="A64" s="99"/>
      <c r="B64" s="98"/>
      <c r="C64" s="98"/>
      <c r="D64" s="98"/>
      <c r="E64" s="98"/>
      <c r="F64" s="98"/>
      <c r="G64" s="98"/>
      <c r="H64" s="40"/>
    </row>
    <row r="65" spans="1:13" ht="12.75" customHeight="1">
      <c r="A65" s="209" t="s">
        <v>70</v>
      </c>
      <c r="B65" s="212" t="s">
        <v>71</v>
      </c>
      <c r="C65" s="214" t="s">
        <v>72</v>
      </c>
      <c r="D65" s="216" t="s">
        <v>73</v>
      </c>
      <c r="E65" s="217" t="s">
        <v>19</v>
      </c>
      <c r="F65" s="218" t="s">
        <v>74</v>
      </c>
      <c r="G65" s="220" t="s">
        <v>75</v>
      </c>
      <c r="H65" s="197" t="s">
        <v>76</v>
      </c>
      <c r="I65" s="199" t="s">
        <v>112</v>
      </c>
      <c r="J65" s="197" t="s">
        <v>78</v>
      </c>
      <c r="K65" s="197" t="s">
        <v>79</v>
      </c>
      <c r="L65" s="197" t="s">
        <v>66</v>
      </c>
      <c r="M65" s="202" t="s">
        <v>113</v>
      </c>
    </row>
    <row r="66" spans="1:13" ht="16.5" customHeight="1" thickBot="1">
      <c r="A66" s="210"/>
      <c r="B66" s="213"/>
      <c r="C66" s="215"/>
      <c r="D66" s="215"/>
      <c r="E66" s="215"/>
      <c r="F66" s="219"/>
      <c r="G66" s="221"/>
      <c r="H66" s="198"/>
      <c r="I66" s="200"/>
      <c r="J66" s="201"/>
      <c r="K66" s="198"/>
      <c r="L66" s="201"/>
      <c r="M66" s="203"/>
    </row>
    <row r="67" spans="1:13" ht="13.5" thickBot="1">
      <c r="A67" s="210"/>
      <c r="B67" s="100" t="s">
        <v>81</v>
      </c>
      <c r="C67" s="46" t="s">
        <v>82</v>
      </c>
      <c r="D67" s="101" t="s">
        <v>82</v>
      </c>
      <c r="E67" s="102" t="s">
        <v>82</v>
      </c>
      <c r="F67" s="49" t="s">
        <v>114</v>
      </c>
      <c r="G67" s="103"/>
      <c r="H67" s="104"/>
      <c r="I67" s="105"/>
      <c r="J67" s="104"/>
      <c r="K67" s="104"/>
      <c r="L67" s="104"/>
      <c r="M67" s="135"/>
    </row>
    <row r="68" spans="1:13" ht="12.75">
      <c r="A68" s="210"/>
      <c r="B68" s="88" t="s">
        <v>84</v>
      </c>
      <c r="C68" s="53" t="s">
        <v>115</v>
      </c>
      <c r="D68" s="81" t="s">
        <v>82</v>
      </c>
      <c r="E68" s="82" t="s">
        <v>82</v>
      </c>
      <c r="F68" s="56" t="s">
        <v>116</v>
      </c>
      <c r="G68" s="106">
        <f aca="true" t="shared" si="23" ref="G68:M68">G69</f>
        <v>4570</v>
      </c>
      <c r="H68" s="57">
        <f t="shared" si="23"/>
        <v>950</v>
      </c>
      <c r="I68" s="58">
        <f t="shared" si="23"/>
        <v>5520</v>
      </c>
      <c r="J68" s="57">
        <f t="shared" si="23"/>
        <v>0</v>
      </c>
      <c r="K68" s="57">
        <f t="shared" si="23"/>
        <v>5520</v>
      </c>
      <c r="L68" s="57">
        <f t="shared" si="23"/>
        <v>1000</v>
      </c>
      <c r="M68" s="131">
        <f t="shared" si="23"/>
        <v>6520</v>
      </c>
    </row>
    <row r="69" spans="1:13" ht="12.75">
      <c r="A69" s="210"/>
      <c r="B69" s="89"/>
      <c r="C69" s="79"/>
      <c r="D69" s="61">
        <v>4357</v>
      </c>
      <c r="E69" s="62">
        <v>5331</v>
      </c>
      <c r="F69" s="63" t="s">
        <v>87</v>
      </c>
      <c r="G69" s="107">
        <f aca="true" t="shared" si="24" ref="G69:M69">SUM(G70:G71)</f>
        <v>4570</v>
      </c>
      <c r="H69" s="64">
        <f t="shared" si="24"/>
        <v>950</v>
      </c>
      <c r="I69" s="65">
        <f t="shared" si="24"/>
        <v>5520</v>
      </c>
      <c r="J69" s="64">
        <f t="shared" si="24"/>
        <v>0</v>
      </c>
      <c r="K69" s="64">
        <f t="shared" si="24"/>
        <v>5520</v>
      </c>
      <c r="L69" s="64">
        <f t="shared" si="24"/>
        <v>1000</v>
      </c>
      <c r="M69" s="132">
        <f t="shared" si="24"/>
        <v>6520</v>
      </c>
    </row>
    <row r="70" spans="1:13" ht="12.75">
      <c r="A70" s="210"/>
      <c r="B70" s="66"/>
      <c r="C70" s="79"/>
      <c r="D70" s="67"/>
      <c r="E70" s="68" t="s">
        <v>88</v>
      </c>
      <c r="F70" s="69" t="s">
        <v>89</v>
      </c>
      <c r="G70" s="108">
        <v>360</v>
      </c>
      <c r="H70" s="70"/>
      <c r="I70" s="71">
        <f>G70+H70</f>
        <v>360</v>
      </c>
      <c r="J70" s="70">
        <v>-27</v>
      </c>
      <c r="K70" s="70">
        <f>I70+J70</f>
        <v>333</v>
      </c>
      <c r="L70" s="70"/>
      <c r="M70" s="133">
        <f>K70+L70</f>
        <v>333</v>
      </c>
    </row>
    <row r="71" spans="1:13" ht="13.5" thickBot="1">
      <c r="A71" s="210"/>
      <c r="B71" s="72"/>
      <c r="C71" s="80"/>
      <c r="D71" s="74"/>
      <c r="E71" s="75"/>
      <c r="F71" s="76" t="s">
        <v>92</v>
      </c>
      <c r="G71" s="108">
        <v>4210</v>
      </c>
      <c r="H71" s="70">
        <v>950</v>
      </c>
      <c r="I71" s="71">
        <f>G71+H71</f>
        <v>5160</v>
      </c>
      <c r="J71" s="70">
        <v>27</v>
      </c>
      <c r="K71" s="70">
        <f>I71+J71</f>
        <v>5187</v>
      </c>
      <c r="L71" s="70">
        <v>1000</v>
      </c>
      <c r="M71" s="133">
        <f>K71+L71</f>
        <v>6187</v>
      </c>
    </row>
    <row r="72" spans="1:13" ht="12.75">
      <c r="A72" s="210"/>
      <c r="B72" s="109" t="s">
        <v>84</v>
      </c>
      <c r="C72" s="53" t="s">
        <v>117</v>
      </c>
      <c r="D72" s="110" t="s">
        <v>82</v>
      </c>
      <c r="E72" s="111" t="s">
        <v>82</v>
      </c>
      <c r="F72" s="112" t="s">
        <v>118</v>
      </c>
      <c r="G72" s="106">
        <f aca="true" t="shared" si="25" ref="G72:M72">G73</f>
        <v>4812.7</v>
      </c>
      <c r="H72" s="57">
        <f t="shared" si="25"/>
        <v>1000</v>
      </c>
      <c r="I72" s="58">
        <f t="shared" si="25"/>
        <v>5812.7</v>
      </c>
      <c r="J72" s="57">
        <f t="shared" si="25"/>
        <v>0</v>
      </c>
      <c r="K72" s="57">
        <f t="shared" si="25"/>
        <v>5812.7</v>
      </c>
      <c r="L72" s="57">
        <f t="shared" si="25"/>
        <v>1300</v>
      </c>
      <c r="M72" s="131">
        <f t="shared" si="25"/>
        <v>7112.7</v>
      </c>
    </row>
    <row r="73" spans="1:13" ht="12.75">
      <c r="A73" s="210"/>
      <c r="B73" s="89"/>
      <c r="C73" s="79"/>
      <c r="D73" s="61">
        <v>4357</v>
      </c>
      <c r="E73" s="62">
        <v>5331</v>
      </c>
      <c r="F73" s="63" t="s">
        <v>87</v>
      </c>
      <c r="G73" s="107">
        <f aca="true" t="shared" si="26" ref="G73:M73">SUM(G74:G75)</f>
        <v>4812.7</v>
      </c>
      <c r="H73" s="64">
        <f t="shared" si="26"/>
        <v>1000</v>
      </c>
      <c r="I73" s="65">
        <f t="shared" si="26"/>
        <v>5812.7</v>
      </c>
      <c r="J73" s="64">
        <f t="shared" si="26"/>
        <v>0</v>
      </c>
      <c r="K73" s="64">
        <f t="shared" si="26"/>
        <v>5812.7</v>
      </c>
      <c r="L73" s="64">
        <f t="shared" si="26"/>
        <v>1300</v>
      </c>
      <c r="M73" s="132">
        <f t="shared" si="26"/>
        <v>7112.7</v>
      </c>
    </row>
    <row r="74" spans="1:13" ht="12.75">
      <c r="A74" s="210"/>
      <c r="B74" s="66"/>
      <c r="C74" s="79"/>
      <c r="D74" s="67"/>
      <c r="E74" s="68" t="s">
        <v>88</v>
      </c>
      <c r="F74" s="69" t="s">
        <v>89</v>
      </c>
      <c r="G74" s="108">
        <v>1529.99</v>
      </c>
      <c r="H74" s="70"/>
      <c r="I74" s="71">
        <f>G74+H74</f>
        <v>1529.99</v>
      </c>
      <c r="J74" s="70">
        <v>-204.5</v>
      </c>
      <c r="K74" s="70">
        <f>I74+J74</f>
        <v>1325.49</v>
      </c>
      <c r="L74" s="70"/>
      <c r="M74" s="133">
        <f>K74+L74</f>
        <v>1325.49</v>
      </c>
    </row>
    <row r="75" spans="1:13" ht="13.5" thickBot="1">
      <c r="A75" s="210"/>
      <c r="B75" s="83"/>
      <c r="C75" s="80"/>
      <c r="D75" s="85"/>
      <c r="E75" s="86"/>
      <c r="F75" s="87" t="s">
        <v>92</v>
      </c>
      <c r="G75" s="108">
        <v>3282.71</v>
      </c>
      <c r="H75" s="70">
        <v>1000</v>
      </c>
      <c r="I75" s="71">
        <f>G75+H75</f>
        <v>4282.71</v>
      </c>
      <c r="J75" s="70">
        <v>204.5</v>
      </c>
      <c r="K75" s="70">
        <f>I75+J75</f>
        <v>4487.21</v>
      </c>
      <c r="L75" s="70">
        <v>1300</v>
      </c>
      <c r="M75" s="133">
        <f>K75+L75</f>
        <v>5787.21</v>
      </c>
    </row>
    <row r="76" spans="1:13" ht="12.75">
      <c r="A76" s="210"/>
      <c r="B76" s="88" t="s">
        <v>84</v>
      </c>
      <c r="C76" s="53" t="s">
        <v>119</v>
      </c>
      <c r="D76" s="81" t="s">
        <v>82</v>
      </c>
      <c r="E76" s="82" t="s">
        <v>82</v>
      </c>
      <c r="F76" s="56" t="s">
        <v>120</v>
      </c>
      <c r="G76" s="106">
        <f aca="true" t="shared" si="27" ref="G76:M76">G77</f>
        <v>7557.25</v>
      </c>
      <c r="H76" s="57">
        <f t="shared" si="27"/>
        <v>1800</v>
      </c>
      <c r="I76" s="58">
        <f t="shared" si="27"/>
        <v>9357.25</v>
      </c>
      <c r="J76" s="57">
        <f t="shared" si="27"/>
        <v>0</v>
      </c>
      <c r="K76" s="57">
        <f t="shared" si="27"/>
        <v>9357.25</v>
      </c>
      <c r="L76" s="57">
        <f t="shared" si="27"/>
        <v>3500</v>
      </c>
      <c r="M76" s="131">
        <f t="shared" si="27"/>
        <v>12857.25</v>
      </c>
    </row>
    <row r="77" spans="1:13" ht="12.75">
      <c r="A77" s="210"/>
      <c r="B77" s="59"/>
      <c r="C77" s="79"/>
      <c r="D77" s="61">
        <v>4357</v>
      </c>
      <c r="E77" s="62">
        <v>5331</v>
      </c>
      <c r="F77" s="63" t="s">
        <v>87</v>
      </c>
      <c r="G77" s="107">
        <f aca="true" t="shared" si="28" ref="G77:M77">SUM(G78:G79)</f>
        <v>7557.25</v>
      </c>
      <c r="H77" s="64">
        <f t="shared" si="28"/>
        <v>1800</v>
      </c>
      <c r="I77" s="65">
        <f t="shared" si="28"/>
        <v>9357.25</v>
      </c>
      <c r="J77" s="64">
        <f t="shared" si="28"/>
        <v>0</v>
      </c>
      <c r="K77" s="64">
        <f t="shared" si="28"/>
        <v>9357.25</v>
      </c>
      <c r="L77" s="64">
        <f t="shared" si="28"/>
        <v>3500</v>
      </c>
      <c r="M77" s="132">
        <f t="shared" si="28"/>
        <v>12857.25</v>
      </c>
    </row>
    <row r="78" spans="1:13" ht="12.75">
      <c r="A78" s="210"/>
      <c r="B78" s="66"/>
      <c r="C78" s="79"/>
      <c r="D78" s="67"/>
      <c r="E78" s="68" t="s">
        <v>88</v>
      </c>
      <c r="F78" s="69" t="s">
        <v>89</v>
      </c>
      <c r="G78" s="108">
        <v>5132.4</v>
      </c>
      <c r="H78" s="70"/>
      <c r="I78" s="71">
        <f>G78+H78</f>
        <v>5132.4</v>
      </c>
      <c r="J78" s="70">
        <v>-407.598</v>
      </c>
      <c r="K78" s="70">
        <f>I78+J78</f>
        <v>4724.802</v>
      </c>
      <c r="L78" s="70"/>
      <c r="M78" s="133">
        <f>K78+L78</f>
        <v>4724.802</v>
      </c>
    </row>
    <row r="79" spans="1:13" ht="13.5" thickBot="1">
      <c r="A79" s="210"/>
      <c r="B79" s="72"/>
      <c r="C79" s="80"/>
      <c r="D79" s="74"/>
      <c r="E79" s="75"/>
      <c r="F79" s="76" t="s">
        <v>92</v>
      </c>
      <c r="G79" s="108">
        <v>2424.85</v>
      </c>
      <c r="H79" s="70">
        <v>1800</v>
      </c>
      <c r="I79" s="71">
        <f>G79+H79</f>
        <v>4224.85</v>
      </c>
      <c r="J79" s="70">
        <v>407.598</v>
      </c>
      <c r="K79" s="70">
        <f>I79+J79</f>
        <v>4632.448</v>
      </c>
      <c r="L79" s="70">
        <v>3500</v>
      </c>
      <c r="M79" s="133">
        <f>K79+L79</f>
        <v>8132.448</v>
      </c>
    </row>
    <row r="80" spans="1:13" ht="12.75">
      <c r="A80" s="210"/>
      <c r="B80" s="109" t="s">
        <v>84</v>
      </c>
      <c r="C80" s="53" t="s">
        <v>121</v>
      </c>
      <c r="D80" s="110" t="s">
        <v>82</v>
      </c>
      <c r="E80" s="111" t="s">
        <v>82</v>
      </c>
      <c r="F80" s="113" t="s">
        <v>122</v>
      </c>
      <c r="G80" s="106">
        <f aca="true" t="shared" si="29" ref="G80:M80">G81</f>
        <v>2263.85</v>
      </c>
      <c r="H80" s="57">
        <f t="shared" si="29"/>
        <v>800</v>
      </c>
      <c r="I80" s="58">
        <f t="shared" si="29"/>
        <v>3063.85</v>
      </c>
      <c r="J80" s="57">
        <f t="shared" si="29"/>
        <v>0</v>
      </c>
      <c r="K80" s="57">
        <f t="shared" si="29"/>
        <v>3063.85</v>
      </c>
      <c r="L80" s="57">
        <f t="shared" si="29"/>
        <v>700</v>
      </c>
      <c r="M80" s="131">
        <f t="shared" si="29"/>
        <v>3763.85</v>
      </c>
    </row>
    <row r="81" spans="1:13" ht="12.75">
      <c r="A81" s="210"/>
      <c r="B81" s="59"/>
      <c r="C81" s="79"/>
      <c r="D81" s="61">
        <v>4357</v>
      </c>
      <c r="E81" s="62">
        <v>5331</v>
      </c>
      <c r="F81" s="63" t="s">
        <v>87</v>
      </c>
      <c r="G81" s="107">
        <f aca="true" t="shared" si="30" ref="G81:M81">SUM(G82:G83)</f>
        <v>2263.85</v>
      </c>
      <c r="H81" s="64">
        <f t="shared" si="30"/>
        <v>800</v>
      </c>
      <c r="I81" s="65">
        <f t="shared" si="30"/>
        <v>3063.85</v>
      </c>
      <c r="J81" s="64">
        <f t="shared" si="30"/>
        <v>0</v>
      </c>
      <c r="K81" s="64">
        <f t="shared" si="30"/>
        <v>3063.85</v>
      </c>
      <c r="L81" s="64">
        <f t="shared" si="30"/>
        <v>700</v>
      </c>
      <c r="M81" s="132">
        <f t="shared" si="30"/>
        <v>3763.85</v>
      </c>
    </row>
    <row r="82" spans="1:13" ht="12.75">
      <c r="A82" s="210"/>
      <c r="B82" s="66"/>
      <c r="C82" s="79"/>
      <c r="D82" s="67"/>
      <c r="E82" s="68" t="s">
        <v>88</v>
      </c>
      <c r="F82" s="69" t="s">
        <v>123</v>
      </c>
      <c r="G82" s="108">
        <v>137.83</v>
      </c>
      <c r="H82" s="70"/>
      <c r="I82" s="71">
        <f>G82+H82</f>
        <v>137.83</v>
      </c>
      <c r="J82" s="70">
        <v>23.128</v>
      </c>
      <c r="K82" s="70">
        <f>I82+J82</f>
        <v>160.95800000000003</v>
      </c>
      <c r="L82" s="70"/>
      <c r="M82" s="133">
        <f>K82+L82</f>
        <v>160.95800000000003</v>
      </c>
    </row>
    <row r="83" spans="1:13" ht="13.5" thickBot="1">
      <c r="A83" s="210"/>
      <c r="B83" s="83"/>
      <c r="C83" s="80"/>
      <c r="D83" s="85"/>
      <c r="E83" s="86"/>
      <c r="F83" s="87" t="s">
        <v>92</v>
      </c>
      <c r="G83" s="108">
        <v>2126.02</v>
      </c>
      <c r="H83" s="70">
        <v>800</v>
      </c>
      <c r="I83" s="71">
        <f>G83+H83</f>
        <v>2926.02</v>
      </c>
      <c r="J83" s="70">
        <v>-23.128</v>
      </c>
      <c r="K83" s="70">
        <f>I83+J83</f>
        <v>2902.892</v>
      </c>
      <c r="L83" s="70">
        <v>700</v>
      </c>
      <c r="M83" s="133">
        <f>K83+L83</f>
        <v>3602.892</v>
      </c>
    </row>
    <row r="84" spans="1:13" ht="12.75">
      <c r="A84" s="210"/>
      <c r="B84" s="88" t="s">
        <v>84</v>
      </c>
      <c r="C84" s="53" t="s">
        <v>124</v>
      </c>
      <c r="D84" s="81" t="s">
        <v>82</v>
      </c>
      <c r="E84" s="82" t="s">
        <v>82</v>
      </c>
      <c r="F84" s="56" t="s">
        <v>125</v>
      </c>
      <c r="G84" s="106">
        <f aca="true" t="shared" si="31" ref="G84:M84">G85</f>
        <v>3024.7999999999997</v>
      </c>
      <c r="H84" s="57">
        <f t="shared" si="31"/>
        <v>670</v>
      </c>
      <c r="I84" s="58">
        <f t="shared" si="31"/>
        <v>3694.7999999999997</v>
      </c>
      <c r="J84" s="57">
        <f t="shared" si="31"/>
        <v>0</v>
      </c>
      <c r="K84" s="57">
        <f t="shared" si="31"/>
        <v>3694.7999999999997</v>
      </c>
      <c r="L84" s="57">
        <f t="shared" si="31"/>
        <v>650</v>
      </c>
      <c r="M84" s="131">
        <f t="shared" si="31"/>
        <v>4344.8</v>
      </c>
    </row>
    <row r="85" spans="1:13" ht="12.75">
      <c r="A85" s="210"/>
      <c r="B85" s="59"/>
      <c r="C85" s="79"/>
      <c r="D85" s="61">
        <v>4356</v>
      </c>
      <c r="E85" s="62">
        <v>5331</v>
      </c>
      <c r="F85" s="63" t="s">
        <v>87</v>
      </c>
      <c r="G85" s="107">
        <f aca="true" t="shared" si="32" ref="G85:M85">SUM(G86:G87)</f>
        <v>3024.7999999999997</v>
      </c>
      <c r="H85" s="64">
        <f t="shared" si="32"/>
        <v>670</v>
      </c>
      <c r="I85" s="65">
        <f t="shared" si="32"/>
        <v>3694.7999999999997</v>
      </c>
      <c r="J85" s="64">
        <f t="shared" si="32"/>
        <v>0</v>
      </c>
      <c r="K85" s="64">
        <f t="shared" si="32"/>
        <v>3694.7999999999997</v>
      </c>
      <c r="L85" s="64">
        <f t="shared" si="32"/>
        <v>650</v>
      </c>
      <c r="M85" s="132">
        <f t="shared" si="32"/>
        <v>4344.8</v>
      </c>
    </row>
    <row r="86" spans="1:13" ht="12.75">
      <c r="A86" s="210"/>
      <c r="B86" s="66"/>
      <c r="C86" s="79"/>
      <c r="D86" s="67"/>
      <c r="E86" s="68" t="s">
        <v>88</v>
      </c>
      <c r="F86" s="69" t="s">
        <v>89</v>
      </c>
      <c r="G86" s="108">
        <v>293.45</v>
      </c>
      <c r="H86" s="70"/>
      <c r="I86" s="71">
        <f>G86+H86</f>
        <v>293.45</v>
      </c>
      <c r="J86" s="70">
        <v>-20.185</v>
      </c>
      <c r="K86" s="70">
        <f>I86+J86</f>
        <v>273.265</v>
      </c>
      <c r="L86" s="70"/>
      <c r="M86" s="133">
        <f>K86+L86</f>
        <v>273.265</v>
      </c>
    </row>
    <row r="87" spans="1:13" ht="13.5" thickBot="1">
      <c r="A87" s="210"/>
      <c r="B87" s="72"/>
      <c r="C87" s="80"/>
      <c r="D87" s="74"/>
      <c r="E87" s="75"/>
      <c r="F87" s="76" t="s">
        <v>92</v>
      </c>
      <c r="G87" s="108">
        <v>2731.35</v>
      </c>
      <c r="H87" s="70">
        <v>670</v>
      </c>
      <c r="I87" s="71">
        <f>G87+H87</f>
        <v>3401.35</v>
      </c>
      <c r="J87" s="70">
        <v>20.185</v>
      </c>
      <c r="K87" s="70">
        <f>I87+J87</f>
        <v>3421.535</v>
      </c>
      <c r="L87" s="70">
        <v>650</v>
      </c>
      <c r="M87" s="133">
        <f>K87+L87</f>
        <v>4071.535</v>
      </c>
    </row>
    <row r="88" spans="1:13" ht="12.75">
      <c r="A88" s="210"/>
      <c r="B88" s="109" t="s">
        <v>84</v>
      </c>
      <c r="C88" s="78" t="s">
        <v>126</v>
      </c>
      <c r="D88" s="110" t="s">
        <v>82</v>
      </c>
      <c r="E88" s="111" t="s">
        <v>82</v>
      </c>
      <c r="F88" s="112" t="s">
        <v>127</v>
      </c>
      <c r="G88" s="106">
        <f aca="true" t="shared" si="33" ref="G88:M88">G89</f>
        <v>2367.3999999999996</v>
      </c>
      <c r="H88" s="57">
        <f t="shared" si="33"/>
        <v>0</v>
      </c>
      <c r="I88" s="58">
        <f t="shared" si="33"/>
        <v>2367.3999999999996</v>
      </c>
      <c r="J88" s="57">
        <f t="shared" si="33"/>
        <v>0</v>
      </c>
      <c r="K88" s="57">
        <f t="shared" si="33"/>
        <v>2367.3999999999996</v>
      </c>
      <c r="L88" s="57">
        <f t="shared" si="33"/>
        <v>290</v>
      </c>
      <c r="M88" s="131">
        <f t="shared" si="33"/>
        <v>2657.3999999999996</v>
      </c>
    </row>
    <row r="89" spans="1:13" ht="12.75">
      <c r="A89" s="210"/>
      <c r="B89" s="59"/>
      <c r="C89" s="79"/>
      <c r="D89" s="61">
        <v>4357</v>
      </c>
      <c r="E89" s="62">
        <v>5331</v>
      </c>
      <c r="F89" s="63" t="s">
        <v>87</v>
      </c>
      <c r="G89" s="107">
        <f aca="true" t="shared" si="34" ref="G89:M89">SUM(G90:G91)</f>
        <v>2367.3999999999996</v>
      </c>
      <c r="H89" s="64">
        <f t="shared" si="34"/>
        <v>0</v>
      </c>
      <c r="I89" s="65">
        <f t="shared" si="34"/>
        <v>2367.3999999999996</v>
      </c>
      <c r="J89" s="64">
        <f t="shared" si="34"/>
        <v>0</v>
      </c>
      <c r="K89" s="64">
        <f t="shared" si="34"/>
        <v>2367.3999999999996</v>
      </c>
      <c r="L89" s="64">
        <f t="shared" si="34"/>
        <v>290</v>
      </c>
      <c r="M89" s="132">
        <f t="shared" si="34"/>
        <v>2657.3999999999996</v>
      </c>
    </row>
    <row r="90" spans="1:13" ht="12.75">
      <c r="A90" s="210"/>
      <c r="B90" s="66"/>
      <c r="C90" s="79"/>
      <c r="D90" s="67"/>
      <c r="E90" s="68" t="s">
        <v>88</v>
      </c>
      <c r="F90" s="69" t="s">
        <v>89</v>
      </c>
      <c r="G90" s="108">
        <v>185.97</v>
      </c>
      <c r="H90" s="70"/>
      <c r="I90" s="71">
        <f>G90+H90</f>
        <v>185.97</v>
      </c>
      <c r="J90" s="70">
        <v>-62.93</v>
      </c>
      <c r="K90" s="70">
        <f>I90+J90</f>
        <v>123.03999999999999</v>
      </c>
      <c r="L90" s="70"/>
      <c r="M90" s="133">
        <f>K90+L90</f>
        <v>123.03999999999999</v>
      </c>
    </row>
    <row r="91" spans="1:13" ht="13.5" thickBot="1">
      <c r="A91" s="210"/>
      <c r="B91" s="72"/>
      <c r="C91" s="80"/>
      <c r="D91" s="74"/>
      <c r="E91" s="75"/>
      <c r="F91" s="76" t="s">
        <v>92</v>
      </c>
      <c r="G91" s="108">
        <v>2181.43</v>
      </c>
      <c r="H91" s="70">
        <v>0</v>
      </c>
      <c r="I91" s="71">
        <f>G91+H91</f>
        <v>2181.43</v>
      </c>
      <c r="J91" s="70">
        <v>62.93</v>
      </c>
      <c r="K91" s="70">
        <f>I91+J91</f>
        <v>2244.3599999999997</v>
      </c>
      <c r="L91" s="70">
        <v>290</v>
      </c>
      <c r="M91" s="133">
        <f>K91+L91</f>
        <v>2534.3599999999997</v>
      </c>
    </row>
    <row r="92" spans="1:13" ht="12.75">
      <c r="A92" s="210"/>
      <c r="B92" s="88" t="s">
        <v>84</v>
      </c>
      <c r="C92" s="53" t="s">
        <v>128</v>
      </c>
      <c r="D92" s="81" t="s">
        <v>82</v>
      </c>
      <c r="E92" s="82" t="s">
        <v>82</v>
      </c>
      <c r="F92" s="56" t="s">
        <v>129</v>
      </c>
      <c r="G92" s="106">
        <f aca="true" t="shared" si="35" ref="G92:M92">G93</f>
        <v>4148.650000000001</v>
      </c>
      <c r="H92" s="57">
        <f t="shared" si="35"/>
        <v>1200</v>
      </c>
      <c r="I92" s="58">
        <f t="shared" si="35"/>
        <v>5348.65</v>
      </c>
      <c r="J92" s="57">
        <f t="shared" si="35"/>
        <v>0</v>
      </c>
      <c r="K92" s="57">
        <f t="shared" si="35"/>
        <v>5348.65</v>
      </c>
      <c r="L92" s="57">
        <f t="shared" si="35"/>
        <v>650</v>
      </c>
      <c r="M92" s="131">
        <f t="shared" si="35"/>
        <v>5998.65</v>
      </c>
    </row>
    <row r="93" spans="1:13" ht="12.75">
      <c r="A93" s="210"/>
      <c r="B93" s="89"/>
      <c r="C93" s="79"/>
      <c r="D93" s="61">
        <v>4357</v>
      </c>
      <c r="E93" s="62">
        <v>5331</v>
      </c>
      <c r="F93" s="63" t="s">
        <v>87</v>
      </c>
      <c r="G93" s="107">
        <f aca="true" t="shared" si="36" ref="G93:M93">SUM(G94:G95)</f>
        <v>4148.650000000001</v>
      </c>
      <c r="H93" s="64">
        <f t="shared" si="36"/>
        <v>1200</v>
      </c>
      <c r="I93" s="65">
        <f t="shared" si="36"/>
        <v>5348.65</v>
      </c>
      <c r="J93" s="64">
        <f t="shared" si="36"/>
        <v>0</v>
      </c>
      <c r="K93" s="64">
        <f t="shared" si="36"/>
        <v>5348.65</v>
      </c>
      <c r="L93" s="64">
        <f t="shared" si="36"/>
        <v>650</v>
      </c>
      <c r="M93" s="132">
        <f t="shared" si="36"/>
        <v>5998.65</v>
      </c>
    </row>
    <row r="94" spans="1:13" ht="12.75">
      <c r="A94" s="210"/>
      <c r="B94" s="66"/>
      <c r="C94" s="79"/>
      <c r="D94" s="67"/>
      <c r="E94" s="68" t="s">
        <v>88</v>
      </c>
      <c r="F94" s="69" t="s">
        <v>89</v>
      </c>
      <c r="G94" s="108">
        <v>475.58</v>
      </c>
      <c r="H94" s="70"/>
      <c r="I94" s="71">
        <f>G94+H94</f>
        <v>475.58</v>
      </c>
      <c r="J94" s="70">
        <v>4.847</v>
      </c>
      <c r="K94" s="70">
        <f>I94+J94</f>
        <v>480.42699999999996</v>
      </c>
      <c r="L94" s="70"/>
      <c r="M94" s="133">
        <f>K94+L94</f>
        <v>480.42699999999996</v>
      </c>
    </row>
    <row r="95" spans="1:13" ht="13.5" thickBot="1">
      <c r="A95" s="211"/>
      <c r="B95" s="72"/>
      <c r="C95" s="80"/>
      <c r="D95" s="74"/>
      <c r="E95" s="75"/>
      <c r="F95" s="76" t="s">
        <v>92</v>
      </c>
      <c r="G95" s="114">
        <v>3673.07</v>
      </c>
      <c r="H95" s="90">
        <v>1200</v>
      </c>
      <c r="I95" s="91">
        <f>G95+H95</f>
        <v>4873.07</v>
      </c>
      <c r="J95" s="90">
        <v>-4.847</v>
      </c>
      <c r="K95" s="90">
        <f>I95+J95</f>
        <v>4868.223</v>
      </c>
      <c r="L95" s="90">
        <v>650</v>
      </c>
      <c r="M95" s="133">
        <f>K95+L95</f>
        <v>5518.223</v>
      </c>
    </row>
    <row r="96" spans="1:13" ht="12.75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</row>
    <row r="97" spans="1:13" ht="13.5" thickBot="1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</row>
    <row r="98" spans="1:13" ht="12.75">
      <c r="A98" s="40"/>
      <c r="B98" s="40"/>
      <c r="C98" s="40"/>
      <c r="D98" s="40"/>
      <c r="E98" s="40"/>
      <c r="F98" s="115" t="s">
        <v>130</v>
      </c>
      <c r="G98" s="116">
        <f aca="true" t="shared" si="37" ref="G98:M98">G10+G14+G18+G22+G26+G30+G34+G38+G42+G46+G50+G68+G72+G76+G80+G84+G88+G92</f>
        <v>78104.84999999999</v>
      </c>
      <c r="H98" s="117">
        <f t="shared" si="37"/>
        <v>13437</v>
      </c>
      <c r="I98" s="118">
        <f t="shared" si="37"/>
        <v>91541.84999999999</v>
      </c>
      <c r="J98" s="117">
        <f t="shared" si="37"/>
        <v>0</v>
      </c>
      <c r="K98" s="119">
        <f t="shared" si="37"/>
        <v>91541.85</v>
      </c>
      <c r="L98" s="119">
        <f t="shared" si="37"/>
        <v>16740</v>
      </c>
      <c r="M98" s="119">
        <f t="shared" si="37"/>
        <v>108281.85</v>
      </c>
    </row>
    <row r="99" spans="1:13" ht="12.75">
      <c r="A99" s="40"/>
      <c r="B99" s="40"/>
      <c r="C99" s="40"/>
      <c r="D99" s="40"/>
      <c r="E99" s="40"/>
      <c r="F99" s="120" t="s">
        <v>131</v>
      </c>
      <c r="G99" s="121">
        <v>16365.41</v>
      </c>
      <c r="H99" s="122">
        <f aca="true" t="shared" si="38" ref="H99:M100">H12+H16+H20+H24+H28+H32+H36+H40+H44+H48+H52+H70+H74+H78+H82+H86+H90+H94</f>
        <v>0</v>
      </c>
      <c r="I99" s="123">
        <f t="shared" si="38"/>
        <v>16365.409999999998</v>
      </c>
      <c r="J99" s="122">
        <f t="shared" si="38"/>
        <v>-936.4739999999999</v>
      </c>
      <c r="K99" s="124">
        <f t="shared" si="38"/>
        <v>15428.936000000002</v>
      </c>
      <c r="L99" s="124">
        <f t="shared" si="38"/>
        <v>0</v>
      </c>
      <c r="M99" s="124">
        <f t="shared" si="38"/>
        <v>15428.936000000002</v>
      </c>
    </row>
    <row r="100" spans="1:13" ht="13.5" thickBot="1">
      <c r="A100" s="40"/>
      <c r="B100" s="40"/>
      <c r="C100" s="40"/>
      <c r="D100" s="40"/>
      <c r="E100" s="40"/>
      <c r="F100" s="125" t="s">
        <v>132</v>
      </c>
      <c r="G100" s="126">
        <v>65850.59</v>
      </c>
      <c r="H100" s="127">
        <f t="shared" si="38"/>
        <v>13437</v>
      </c>
      <c r="I100" s="128">
        <f t="shared" si="38"/>
        <v>75176.43999999997</v>
      </c>
      <c r="J100" s="127">
        <f t="shared" si="38"/>
        <v>936.4739999999999</v>
      </c>
      <c r="K100" s="129">
        <f t="shared" si="38"/>
        <v>76112.914</v>
      </c>
      <c r="L100" s="129">
        <f t="shared" si="38"/>
        <v>16740</v>
      </c>
      <c r="M100" s="129">
        <f t="shared" si="38"/>
        <v>92852.914</v>
      </c>
    </row>
    <row r="102" ht="12.75">
      <c r="H102" s="1"/>
    </row>
  </sheetData>
  <sheetProtection/>
  <mergeCells count="32">
    <mergeCell ref="B1:K1"/>
    <mergeCell ref="A3:K3"/>
    <mergeCell ref="A5:K5"/>
    <mergeCell ref="A7:A53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B58:K58"/>
    <mergeCell ref="B60:K60"/>
    <mergeCell ref="B62:K62"/>
    <mergeCell ref="A65:A95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K65:K66"/>
    <mergeCell ref="L65:L66"/>
    <mergeCell ref="M65:M66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  <headerFooter alignWithMargins="0">
    <oddHeader>&amp;R032_P01_Tabulky_LK.XLS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7">
      <selection activeCell="F29" sqref="F29"/>
    </sheetView>
  </sheetViews>
  <sheetFormatPr defaultColWidth="9.140625" defaultRowHeight="12.75"/>
  <cols>
    <col min="1" max="1" width="3.28125" style="136" customWidth="1"/>
    <col min="2" max="2" width="3.7109375" style="136" customWidth="1"/>
    <col min="3" max="5" width="5.421875" style="136" customWidth="1"/>
    <col min="6" max="6" width="44.28125" style="136" customWidth="1"/>
    <col min="7" max="7" width="10.28125" style="136" customWidth="1"/>
    <col min="8" max="8" width="9.28125" style="136" hidden="1" customWidth="1"/>
    <col min="9" max="10" width="10.57421875" style="136" customWidth="1"/>
    <col min="11" max="11" width="11.28125" style="136" customWidth="1"/>
    <col min="12" max="16384" width="9.140625" style="136" customWidth="1"/>
  </cols>
  <sheetData>
    <row r="1" ht="12.75">
      <c r="G1" s="137"/>
    </row>
    <row r="2" spans="1:10" ht="18">
      <c r="A2" s="232" t="s">
        <v>133</v>
      </c>
      <c r="B2" s="232"/>
      <c r="C2" s="232"/>
      <c r="D2" s="232"/>
      <c r="E2" s="232"/>
      <c r="F2" s="232"/>
      <c r="G2" s="232"/>
      <c r="H2" s="205"/>
      <c r="I2" s="205"/>
      <c r="J2" s="138"/>
    </row>
    <row r="4" spans="1:9" ht="18">
      <c r="A4" s="232" t="s">
        <v>134</v>
      </c>
      <c r="B4" s="205"/>
      <c r="C4" s="205"/>
      <c r="D4" s="205"/>
      <c r="E4" s="205"/>
      <c r="F4" s="205"/>
      <c r="G4" s="205"/>
      <c r="H4" s="205"/>
      <c r="I4" s="205"/>
    </row>
    <row r="5" ht="13.5" thickBot="1"/>
    <row r="6" spans="1:11" ht="16.5" thickBot="1">
      <c r="A6" s="233" t="s">
        <v>160</v>
      </c>
      <c r="B6" s="234"/>
      <c r="C6" s="234"/>
      <c r="D6" s="234"/>
      <c r="E6" s="234"/>
      <c r="F6" s="234"/>
      <c r="G6" s="234"/>
      <c r="H6" s="235"/>
      <c r="I6" s="235"/>
      <c r="J6" s="189"/>
      <c r="K6" s="188"/>
    </row>
    <row r="7" spans="1:11" ht="16.5" thickBot="1">
      <c r="A7" s="139"/>
      <c r="B7" s="140"/>
      <c r="C7" s="140"/>
      <c r="D7" s="140"/>
      <c r="E7" s="140"/>
      <c r="F7" s="140"/>
      <c r="G7" s="140"/>
      <c r="H7" s="141"/>
      <c r="I7" s="141"/>
      <c r="J7" s="193"/>
      <c r="K7" s="192"/>
    </row>
    <row r="8" spans="1:11" ht="23.25" thickBot="1">
      <c r="A8" s="142"/>
      <c r="B8" s="143"/>
      <c r="C8" s="143"/>
      <c r="D8" s="143"/>
      <c r="E8" s="143"/>
      <c r="F8" s="144" t="s">
        <v>135</v>
      </c>
      <c r="G8" s="145" t="s">
        <v>75</v>
      </c>
      <c r="H8" s="146" t="s">
        <v>136</v>
      </c>
      <c r="I8" s="147" t="s">
        <v>77</v>
      </c>
      <c r="J8" s="146" t="s">
        <v>66</v>
      </c>
      <c r="K8" s="147" t="s">
        <v>137</v>
      </c>
    </row>
    <row r="9" spans="1:11" ht="13.5" thickBot="1">
      <c r="A9" s="148" t="s">
        <v>138</v>
      </c>
      <c r="B9" s="149" t="s">
        <v>81</v>
      </c>
      <c r="C9" s="149" t="s">
        <v>139</v>
      </c>
      <c r="D9" s="150" t="s">
        <v>73</v>
      </c>
      <c r="E9" s="151" t="s">
        <v>19</v>
      </c>
      <c r="F9" s="152" t="s">
        <v>140</v>
      </c>
      <c r="G9" s="153">
        <f>SUM(G10:G27)</f>
        <v>7100000</v>
      </c>
      <c r="H9" s="153">
        <f>SUM(H10:H27)</f>
        <v>694418</v>
      </c>
      <c r="I9" s="153">
        <f>SUM(I10:I27)</f>
        <v>7794418</v>
      </c>
      <c r="J9" s="153">
        <f>SUM(J10:J27)</f>
        <v>5750000</v>
      </c>
      <c r="K9" s="153">
        <f>SUM(K10:K27)</f>
        <v>13544418</v>
      </c>
    </row>
    <row r="10" spans="1:11" ht="12.75" customHeight="1">
      <c r="A10" s="236" t="s">
        <v>141</v>
      </c>
      <c r="B10" s="154" t="s">
        <v>84</v>
      </c>
      <c r="C10" s="155">
        <v>1501</v>
      </c>
      <c r="D10" s="156">
        <v>4357</v>
      </c>
      <c r="E10" s="157">
        <v>2122</v>
      </c>
      <c r="F10" s="158" t="s">
        <v>142</v>
      </c>
      <c r="G10" s="159">
        <v>1279000</v>
      </c>
      <c r="H10" s="160">
        <v>-122344</v>
      </c>
      <c r="I10" s="161">
        <f>G10+H10</f>
        <v>1156656</v>
      </c>
      <c r="J10" s="168">
        <v>1250000</v>
      </c>
      <c r="K10" s="161">
        <f>I10+J10</f>
        <v>2406656</v>
      </c>
    </row>
    <row r="11" spans="1:11" ht="12.75">
      <c r="A11" s="236"/>
      <c r="B11" s="162" t="s">
        <v>84</v>
      </c>
      <c r="C11" s="163">
        <v>1502</v>
      </c>
      <c r="D11" s="164">
        <v>4311</v>
      </c>
      <c r="E11" s="165">
        <v>2122</v>
      </c>
      <c r="F11" s="166" t="s">
        <v>143</v>
      </c>
      <c r="G11" s="167">
        <v>58000</v>
      </c>
      <c r="H11" s="160">
        <v>-14911</v>
      </c>
      <c r="I11" s="161">
        <f aca="true" t="shared" si="0" ref="I11:I27">G11+H11</f>
        <v>43089</v>
      </c>
      <c r="J11" s="168"/>
      <c r="K11" s="161">
        <f aca="true" t="shared" si="1" ref="K11:K27">I11+J11</f>
        <v>43089</v>
      </c>
    </row>
    <row r="12" spans="1:11" ht="12.75">
      <c r="A12" s="236"/>
      <c r="B12" s="162" t="s">
        <v>84</v>
      </c>
      <c r="C12" s="163">
        <v>1504</v>
      </c>
      <c r="D12" s="164">
        <v>4357</v>
      </c>
      <c r="E12" s="165">
        <v>2122</v>
      </c>
      <c r="F12" s="166" t="s">
        <v>144</v>
      </c>
      <c r="G12" s="167">
        <v>120000</v>
      </c>
      <c r="H12" s="168">
        <v>-7524</v>
      </c>
      <c r="I12" s="161">
        <f t="shared" si="0"/>
        <v>112476</v>
      </c>
      <c r="J12" s="168"/>
      <c r="K12" s="161">
        <f t="shared" si="1"/>
        <v>112476</v>
      </c>
    </row>
    <row r="13" spans="1:11" ht="12.75">
      <c r="A13" s="236"/>
      <c r="B13" s="162" t="s">
        <v>84</v>
      </c>
      <c r="C13" s="163">
        <v>1505</v>
      </c>
      <c r="D13" s="164">
        <v>4357</v>
      </c>
      <c r="E13" s="165">
        <v>2122</v>
      </c>
      <c r="F13" s="166" t="s">
        <v>145</v>
      </c>
      <c r="G13" s="167">
        <v>200000</v>
      </c>
      <c r="H13" s="168">
        <v>15724</v>
      </c>
      <c r="I13" s="161">
        <f t="shared" si="0"/>
        <v>215724</v>
      </c>
      <c r="J13" s="168"/>
      <c r="K13" s="161">
        <f t="shared" si="1"/>
        <v>215724</v>
      </c>
    </row>
    <row r="14" spans="1:11" ht="12.75">
      <c r="A14" s="236"/>
      <c r="B14" s="162" t="s">
        <v>84</v>
      </c>
      <c r="C14" s="163">
        <v>1507</v>
      </c>
      <c r="D14" s="164">
        <v>4356</v>
      </c>
      <c r="E14" s="165">
        <v>2122</v>
      </c>
      <c r="F14" s="166" t="s">
        <v>146</v>
      </c>
      <c r="G14" s="167">
        <v>6000</v>
      </c>
      <c r="H14" s="168">
        <v>-48</v>
      </c>
      <c r="I14" s="161">
        <f t="shared" si="0"/>
        <v>5952</v>
      </c>
      <c r="J14" s="168"/>
      <c r="K14" s="161">
        <f t="shared" si="1"/>
        <v>5952</v>
      </c>
    </row>
    <row r="15" spans="1:11" ht="12.75">
      <c r="A15" s="236"/>
      <c r="B15" s="162" t="s">
        <v>84</v>
      </c>
      <c r="C15" s="163">
        <v>1508</v>
      </c>
      <c r="D15" s="164">
        <v>4357</v>
      </c>
      <c r="E15" s="165">
        <v>2122</v>
      </c>
      <c r="F15" s="166" t="s">
        <v>147</v>
      </c>
      <c r="G15" s="167">
        <v>99000</v>
      </c>
      <c r="H15" s="168">
        <v>2121</v>
      </c>
      <c r="I15" s="161">
        <f t="shared" si="0"/>
        <v>101121</v>
      </c>
      <c r="J15" s="168"/>
      <c r="K15" s="161">
        <f t="shared" si="1"/>
        <v>101121</v>
      </c>
    </row>
    <row r="16" spans="1:11" ht="12.75">
      <c r="A16" s="236"/>
      <c r="B16" s="162" t="s">
        <v>84</v>
      </c>
      <c r="C16" s="163">
        <v>1509</v>
      </c>
      <c r="D16" s="164">
        <v>4357</v>
      </c>
      <c r="E16" s="165">
        <v>2122</v>
      </c>
      <c r="F16" s="166" t="s">
        <v>148</v>
      </c>
      <c r="G16" s="167">
        <v>159000</v>
      </c>
      <c r="H16" s="168">
        <v>80916</v>
      </c>
      <c r="I16" s="161">
        <f t="shared" si="0"/>
        <v>239916</v>
      </c>
      <c r="J16" s="168"/>
      <c r="K16" s="161">
        <f t="shared" si="1"/>
        <v>239916</v>
      </c>
    </row>
    <row r="17" spans="1:11" ht="12.75">
      <c r="A17" s="236"/>
      <c r="B17" s="162" t="s">
        <v>84</v>
      </c>
      <c r="C17" s="163">
        <v>1510</v>
      </c>
      <c r="D17" s="164">
        <v>4357</v>
      </c>
      <c r="E17" s="165">
        <v>2122</v>
      </c>
      <c r="F17" s="166" t="s">
        <v>149</v>
      </c>
      <c r="G17" s="167">
        <v>805000</v>
      </c>
      <c r="H17" s="168">
        <v>-27600</v>
      </c>
      <c r="I17" s="161">
        <f t="shared" si="0"/>
        <v>777400</v>
      </c>
      <c r="J17" s="168"/>
      <c r="K17" s="161">
        <f t="shared" si="1"/>
        <v>777400</v>
      </c>
    </row>
    <row r="18" spans="1:11" ht="12.75">
      <c r="A18" s="236"/>
      <c r="B18" s="162" t="s">
        <v>84</v>
      </c>
      <c r="C18" s="163">
        <v>1512</v>
      </c>
      <c r="D18" s="164">
        <v>4357</v>
      </c>
      <c r="E18" s="165">
        <v>2122</v>
      </c>
      <c r="F18" s="166" t="s">
        <v>150</v>
      </c>
      <c r="G18" s="167">
        <v>236000</v>
      </c>
      <c r="H18" s="168">
        <v>173884</v>
      </c>
      <c r="I18" s="161">
        <f t="shared" si="0"/>
        <v>409884</v>
      </c>
      <c r="J18" s="168">
        <v>400000</v>
      </c>
      <c r="K18" s="161">
        <f t="shared" si="1"/>
        <v>809884</v>
      </c>
    </row>
    <row r="19" spans="1:11" ht="12.75">
      <c r="A19" s="236"/>
      <c r="B19" s="162" t="s">
        <v>84</v>
      </c>
      <c r="C19" s="163">
        <v>1513</v>
      </c>
      <c r="D19" s="164">
        <v>4357</v>
      </c>
      <c r="E19" s="165">
        <v>2122</v>
      </c>
      <c r="F19" s="166" t="s">
        <v>151</v>
      </c>
      <c r="G19" s="167">
        <v>210000</v>
      </c>
      <c r="H19" s="168">
        <v>842520</v>
      </c>
      <c r="I19" s="169">
        <f t="shared" si="0"/>
        <v>1052520</v>
      </c>
      <c r="J19" s="168"/>
      <c r="K19" s="161">
        <f t="shared" si="1"/>
        <v>1052520</v>
      </c>
    </row>
    <row r="20" spans="1:11" ht="12.75">
      <c r="A20" s="236"/>
      <c r="B20" s="162" t="s">
        <v>84</v>
      </c>
      <c r="C20" s="163">
        <v>1514</v>
      </c>
      <c r="D20" s="164">
        <v>4357</v>
      </c>
      <c r="E20" s="165">
        <v>2122</v>
      </c>
      <c r="F20" s="166" t="s">
        <v>152</v>
      </c>
      <c r="G20" s="167">
        <v>450000</v>
      </c>
      <c r="H20" s="168">
        <v>-132516</v>
      </c>
      <c r="I20" s="161">
        <f t="shared" si="0"/>
        <v>317484</v>
      </c>
      <c r="J20" s="160"/>
      <c r="K20" s="161">
        <f t="shared" si="1"/>
        <v>317484</v>
      </c>
    </row>
    <row r="21" spans="1:11" ht="12.75">
      <c r="A21" s="236"/>
      <c r="B21" s="162" t="s">
        <v>84</v>
      </c>
      <c r="C21" s="163">
        <v>1515</v>
      </c>
      <c r="D21" s="164">
        <v>4357</v>
      </c>
      <c r="E21" s="165">
        <v>2122</v>
      </c>
      <c r="F21" s="166" t="s">
        <v>153</v>
      </c>
      <c r="G21" s="159">
        <v>110000</v>
      </c>
      <c r="H21" s="168">
        <v>0</v>
      </c>
      <c r="I21" s="161">
        <f t="shared" si="0"/>
        <v>110000</v>
      </c>
      <c r="J21" s="160"/>
      <c r="K21" s="161">
        <f t="shared" si="1"/>
        <v>110000</v>
      </c>
    </row>
    <row r="22" spans="1:11" ht="12.75">
      <c r="A22" s="236"/>
      <c r="B22" s="162" t="s">
        <v>84</v>
      </c>
      <c r="C22" s="163">
        <v>1516</v>
      </c>
      <c r="D22" s="164">
        <v>4357</v>
      </c>
      <c r="E22" s="165">
        <v>2122</v>
      </c>
      <c r="F22" s="166" t="s">
        <v>154</v>
      </c>
      <c r="G22" s="159">
        <v>925000</v>
      </c>
      <c r="H22" s="160">
        <v>68336</v>
      </c>
      <c r="I22" s="161">
        <f t="shared" si="0"/>
        <v>993336</v>
      </c>
      <c r="J22" s="160">
        <v>600000</v>
      </c>
      <c r="K22" s="161">
        <f t="shared" si="1"/>
        <v>1593336</v>
      </c>
    </row>
    <row r="23" spans="1:11" ht="12.75">
      <c r="A23" s="236"/>
      <c r="B23" s="162" t="s">
        <v>84</v>
      </c>
      <c r="C23" s="163">
        <v>1517</v>
      </c>
      <c r="D23" s="164">
        <v>4357</v>
      </c>
      <c r="E23" s="165">
        <v>2122</v>
      </c>
      <c r="F23" s="166" t="s">
        <v>155</v>
      </c>
      <c r="G23" s="159">
        <v>1874000</v>
      </c>
      <c r="H23" s="160">
        <v>-90428</v>
      </c>
      <c r="I23" s="161">
        <f t="shared" si="0"/>
        <v>1783572</v>
      </c>
      <c r="J23" s="160">
        <v>3500000</v>
      </c>
      <c r="K23" s="161">
        <f t="shared" si="1"/>
        <v>5283572</v>
      </c>
    </row>
    <row r="24" spans="1:11" ht="12.75">
      <c r="A24" s="236"/>
      <c r="B24" s="162" t="s">
        <v>84</v>
      </c>
      <c r="C24" s="163">
        <v>1519</v>
      </c>
      <c r="D24" s="164">
        <v>4357</v>
      </c>
      <c r="E24" s="165">
        <v>2122</v>
      </c>
      <c r="F24" s="166" t="s">
        <v>156</v>
      </c>
      <c r="G24" s="159">
        <v>200000</v>
      </c>
      <c r="H24" s="160">
        <v>-179144</v>
      </c>
      <c r="I24" s="161">
        <f t="shared" si="0"/>
        <v>20856</v>
      </c>
      <c r="J24" s="160"/>
      <c r="K24" s="161">
        <f t="shared" si="1"/>
        <v>20856</v>
      </c>
    </row>
    <row r="25" spans="1:11" ht="12.75">
      <c r="A25" s="236"/>
      <c r="B25" s="162" t="s">
        <v>84</v>
      </c>
      <c r="C25" s="163">
        <v>1520</v>
      </c>
      <c r="D25" s="164">
        <v>4356</v>
      </c>
      <c r="E25" s="165">
        <v>2122</v>
      </c>
      <c r="F25" s="166" t="s">
        <v>157</v>
      </c>
      <c r="G25" s="159">
        <v>130000</v>
      </c>
      <c r="H25" s="160">
        <v>-59704</v>
      </c>
      <c r="I25" s="161">
        <f t="shared" si="0"/>
        <v>70296</v>
      </c>
      <c r="J25" s="190"/>
      <c r="K25" s="161">
        <f t="shared" si="1"/>
        <v>70296</v>
      </c>
    </row>
    <row r="26" spans="1:11" ht="12.75">
      <c r="A26" s="236"/>
      <c r="B26" s="170" t="s">
        <v>84</v>
      </c>
      <c r="C26" s="163">
        <v>1521</v>
      </c>
      <c r="D26" s="171">
        <v>4357</v>
      </c>
      <c r="E26" s="165">
        <v>2122</v>
      </c>
      <c r="F26" s="166" t="s">
        <v>158</v>
      </c>
      <c r="G26" s="159">
        <v>52000</v>
      </c>
      <c r="H26" s="160">
        <v>-2844</v>
      </c>
      <c r="I26" s="161">
        <f t="shared" si="0"/>
        <v>49156</v>
      </c>
      <c r="J26" s="191"/>
      <c r="K26" s="161">
        <f t="shared" si="1"/>
        <v>49156</v>
      </c>
    </row>
    <row r="27" spans="1:11" ht="13.5" thickBot="1">
      <c r="A27" s="237"/>
      <c r="B27" s="172" t="s">
        <v>84</v>
      </c>
      <c r="C27" s="173">
        <v>1522</v>
      </c>
      <c r="D27" s="174">
        <v>4357</v>
      </c>
      <c r="E27" s="175">
        <v>2122</v>
      </c>
      <c r="F27" s="176" t="s">
        <v>159</v>
      </c>
      <c r="G27" s="177">
        <v>187000</v>
      </c>
      <c r="H27" s="178">
        <v>147980</v>
      </c>
      <c r="I27" s="179">
        <f t="shared" si="0"/>
        <v>334980</v>
      </c>
      <c r="J27" s="195"/>
      <c r="K27" s="194">
        <f t="shared" si="1"/>
        <v>334980</v>
      </c>
    </row>
    <row r="28" spans="1:7" ht="12.75">
      <c r="A28" s="180"/>
      <c r="B28" s="181"/>
      <c r="C28" s="182"/>
      <c r="D28" s="183"/>
      <c r="E28" s="184"/>
      <c r="F28" s="185"/>
      <c r="G28" s="186"/>
    </row>
    <row r="29" spans="1:7" ht="12.75">
      <c r="A29" s="180"/>
      <c r="B29" s="181"/>
      <c r="C29" s="182"/>
      <c r="D29" s="183"/>
      <c r="E29" s="184"/>
      <c r="F29" s="185"/>
      <c r="G29" s="186"/>
    </row>
    <row r="30" spans="1:7" ht="12.75">
      <c r="A30" s="180"/>
      <c r="B30" s="181"/>
      <c r="C30" s="182"/>
      <c r="D30" s="183"/>
      <c r="E30" s="184"/>
      <c r="F30" s="185"/>
      <c r="G30" s="186"/>
    </row>
    <row r="31" spans="1:7" ht="12.75">
      <c r="A31" s="180"/>
      <c r="B31" s="181"/>
      <c r="C31" s="182"/>
      <c r="D31" s="183"/>
      <c r="E31" s="184"/>
      <c r="F31" s="185"/>
      <c r="G31" s="186"/>
    </row>
    <row r="32" spans="1:7" ht="12.75">
      <c r="A32" s="180"/>
      <c r="B32" s="181"/>
      <c r="C32" s="182"/>
      <c r="D32" s="183"/>
      <c r="E32" s="184"/>
      <c r="F32" s="185"/>
      <c r="G32" s="186"/>
    </row>
    <row r="33" spans="1:7" ht="12.75">
      <c r="A33" s="180"/>
      <c r="B33" s="181"/>
      <c r="C33" s="182"/>
      <c r="D33" s="183"/>
      <c r="E33" s="184"/>
      <c r="F33" s="185"/>
      <c r="G33" s="186"/>
    </row>
    <row r="34" spans="1:7" ht="12.75">
      <c r="A34" s="180"/>
      <c r="B34" s="181"/>
      <c r="C34" s="182"/>
      <c r="D34" s="183"/>
      <c r="E34" s="184"/>
      <c r="F34" s="185"/>
      <c r="G34" s="186"/>
    </row>
    <row r="36" ht="12.75">
      <c r="G36" s="187"/>
    </row>
  </sheetData>
  <sheetProtection/>
  <mergeCells count="4">
    <mergeCell ref="A2:I2"/>
    <mergeCell ref="A4:I4"/>
    <mergeCell ref="A6:I6"/>
    <mergeCell ref="A10:A27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85" r:id="rId1"/>
  <headerFooter>
    <oddHeader>&amp;R032_P01_Tabulky_LK.XLS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Veitova Marcela</cp:lastModifiedBy>
  <cp:lastPrinted>2013-10-10T06:28:29Z</cp:lastPrinted>
  <dcterms:created xsi:type="dcterms:W3CDTF">2007-12-18T12:40:54Z</dcterms:created>
  <dcterms:modified xsi:type="dcterms:W3CDTF">2013-10-16T11:37:28Z</dcterms:modified>
  <cp:category/>
  <cp:version/>
  <cp:contentType/>
  <cp:contentStatus/>
</cp:coreProperties>
</file>