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1565" activeTab="1"/>
  </bookViews>
  <sheets>
    <sheet name="Bilance PaV" sheetId="1" r:id="rId1"/>
    <sheet name="9170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<sst xmlns="http://schemas.openxmlformats.org/spreadsheetml/2006/main" count="125" uniqueCount="89">
  <si>
    <t>Odbor regionálního rozvoje a evropských projektů</t>
  </si>
  <si>
    <t xml:space="preserve">Kapitola 91702 - Transfery </t>
  </si>
  <si>
    <t>tis. Kč</t>
  </si>
  <si>
    <t>91702 - Transfery</t>
  </si>
  <si>
    <t>uk.</t>
  </si>
  <si>
    <t>č.a.</t>
  </si>
  <si>
    <t>§</t>
  </si>
  <si>
    <t>pol.</t>
  </si>
  <si>
    <t>Transfery</t>
  </si>
  <si>
    <t>SR 2014</t>
  </si>
  <si>
    <t>UR I 2014</t>
  </si>
  <si>
    <t>UR II 2014</t>
  </si>
  <si>
    <t>917 02 - Transfery ORREP</t>
  </si>
  <si>
    <t>SU</t>
  </si>
  <si>
    <t>x</t>
  </si>
  <si>
    <t>Běžné a kapitálové výdaje resortu celkem</t>
  </si>
  <si>
    <t>0280004</t>
  </si>
  <si>
    <t>0000</t>
  </si>
  <si>
    <t>Spolupráce s neziskovým sektorem</t>
  </si>
  <si>
    <t>neinvestiční transfery neziskovým organizacím</t>
  </si>
  <si>
    <t xml:space="preserve">V ý d a je   c e l k e m </t>
  </si>
  <si>
    <t>5-6xxx</t>
  </si>
  <si>
    <t>Kap.935-grantový fond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</si>
  <si>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</si>
  <si>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</si>
  <si>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</si>
  <si>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</si>
  <si>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</si>
  <si>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</si>
  <si>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</si>
  <si>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</si>
  <si>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</si>
  <si>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</si>
  <si>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</si>
  <si>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</si>
  <si>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</si>
  <si>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</si>
  <si>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</si>
  <si>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</si>
  <si>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</si>
  <si>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</si>
  <si>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>upravený rozpočet II.</t>
  </si>
  <si>
    <t>upravený rozpočet I.</t>
  </si>
  <si>
    <t xml:space="preserve">     ukazatel</t>
  </si>
  <si>
    <t>v tis. Kč</t>
  </si>
  <si>
    <t>Výdajová část rozpočtu LK 2014</t>
  </si>
  <si>
    <t xml:space="preserve">Z d r o j e  L K   c e l k e m </t>
  </si>
  <si>
    <t>5. uhrazené splátky dlouhod.půjč.</t>
  </si>
  <si>
    <t>4. úvěr</t>
  </si>
  <si>
    <t>8115</t>
  </si>
  <si>
    <t>3. Zapojení výsl. hosp.2013</t>
  </si>
  <si>
    <t>2. Zapojení  zvl.účtů z r. 2013</t>
  </si>
  <si>
    <t>1. Zapojení fondů z r. 2013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</si>
  <si>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</si>
  <si>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</si>
  <si>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</si>
  <si>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</si>
  <si>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</si>
  <si>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</si>
  <si>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</si>
  <si>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</si>
  <si>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</si>
  <si>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</si>
  <si>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</si>
  <si>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</si>
  <si>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</si>
  <si>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</si>
  <si>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</si>
  <si>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</si>
  <si>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</si>
  <si>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</si>
  <si>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</si>
  <si>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</si>
  <si>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</si>
  <si>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</si>
  <si>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</si>
  <si>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</si>
  <si>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</si>
  <si>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</si>
  <si>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</si>
  <si>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</si>
  <si>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</si>
  <si>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2014</t>
  </si>
  <si>
    <t>0280018</t>
  </si>
  <si>
    <t>XI.konference Památková péče v občanské společnosti Trosky 2014</t>
  </si>
  <si>
    <t>neinvestiční transfery spolkům</t>
  </si>
  <si>
    <t>ZR-RO č.269/14</t>
  </si>
  <si>
    <t>ZR-RO č. 269/14</t>
  </si>
  <si>
    <t>ZMĚNA ROZPOČETU-ROZPOČTOVÉ OPATŘENÍ Č. 269/14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</si>
</sst>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48" applyFont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2" fillId="0" borderId="0" xfId="48" applyAlignment="1">
      <alignment horizontal="center"/>
      <protection/>
    </xf>
    <xf numFmtId="0" fontId="2" fillId="0" borderId="0" xfId="48">
      <alignment/>
      <protection/>
    </xf>
    <xf numFmtId="49" fontId="6" fillId="0" borderId="0" xfId="48" applyNumberFormat="1" applyFont="1" applyBorder="1" applyAlignment="1">
      <alignment vertical="center" textRotation="90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49" applyFont="1" applyFill="1" applyBorder="1" applyAlignment="1">
      <alignment horizontal="center" vertical="center" wrapText="1"/>
      <protection/>
    </xf>
    <xf numFmtId="0" fontId="6" fillId="0" borderId="14" xfId="46" applyFont="1" applyBorder="1" applyAlignment="1">
      <alignment vertical="center" wrapText="1"/>
      <protection/>
    </xf>
    <xf numFmtId="0" fontId="6" fillId="0" borderId="17" xfId="46" applyFont="1" applyBorder="1" applyAlignment="1">
      <alignment horizontal="center" vertical="center" wrapText="1"/>
      <protection/>
    </xf>
    <xf numFmtId="0" fontId="6" fillId="0" borderId="17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7" fillId="0" borderId="15" xfId="47" applyFont="1" applyBorder="1" applyAlignment="1">
      <alignment horizontal="center" vertical="center" wrapText="1"/>
      <protection/>
    </xf>
    <xf numFmtId="0" fontId="7" fillId="0" borderId="18" xfId="47" applyFont="1" applyBorder="1" applyAlignment="1">
      <alignment horizontal="center" vertical="center" wrapText="1"/>
      <protection/>
    </xf>
    <xf numFmtId="0" fontId="7" fillId="0" borderId="19" xfId="50" applyFont="1" applyBorder="1" applyAlignment="1">
      <alignment vertical="center" wrapText="1"/>
      <protection/>
    </xf>
    <xf numFmtId="0" fontId="7" fillId="0" borderId="17" xfId="50" applyFont="1" applyBorder="1" applyAlignment="1">
      <alignment horizontal="center" vertical="center" wrapText="1"/>
      <protection/>
    </xf>
    <xf numFmtId="0" fontId="7" fillId="0" borderId="20" xfId="50" applyFont="1" applyBorder="1" applyAlignment="1">
      <alignment horizontal="center" vertical="center" wrapText="1"/>
      <protection/>
    </xf>
    <xf numFmtId="0" fontId="7" fillId="0" borderId="17" xfId="50" applyFont="1" applyFill="1" applyBorder="1" applyAlignment="1">
      <alignment horizontal="center" vertical="center" wrapText="1"/>
      <protection/>
    </xf>
    <xf numFmtId="0" fontId="7" fillId="0" borderId="15" xfId="50" applyFont="1" applyFill="1" applyBorder="1" applyAlignment="1">
      <alignment horizontal="left" vertical="center" wrapText="1"/>
      <protection/>
    </xf>
    <xf numFmtId="0" fontId="7" fillId="0" borderId="21" xfId="50" applyFont="1" applyFill="1" applyBorder="1" applyAlignment="1">
      <alignment vertical="center" wrapText="1"/>
      <protection/>
    </xf>
    <xf numFmtId="49" fontId="7" fillId="0" borderId="22" xfId="50" applyNumberFormat="1" applyFont="1" applyFill="1" applyBorder="1" applyAlignment="1">
      <alignment horizontal="center" vertical="center" wrapText="1"/>
      <protection/>
    </xf>
    <xf numFmtId="49" fontId="7" fillId="0" borderId="23" xfId="50" applyNumberFormat="1" applyFont="1" applyFill="1" applyBorder="1" applyAlignment="1">
      <alignment horizontal="center" vertical="center" wrapText="1"/>
      <protection/>
    </xf>
    <xf numFmtId="49" fontId="7" fillId="0" borderId="24" xfId="51" applyNumberFormat="1" applyFont="1" applyFill="1" applyBorder="1" applyAlignment="1">
      <alignment horizontal="center" vertical="center" wrapText="1"/>
      <protection/>
    </xf>
    <xf numFmtId="0" fontId="7" fillId="0" borderId="24" xfId="46" applyFont="1" applyFill="1" applyBorder="1" applyAlignment="1">
      <alignment vertical="center" wrapText="1"/>
      <protection/>
    </xf>
    <xf numFmtId="0" fontId="8" fillId="0" borderId="25" xfId="50" applyFont="1" applyFill="1" applyBorder="1" applyAlignment="1">
      <alignment vertical="center" wrapText="1"/>
      <protection/>
    </xf>
    <xf numFmtId="49" fontId="8" fillId="0" borderId="26" xfId="50" applyNumberFormat="1" applyFont="1" applyFill="1" applyBorder="1" applyAlignment="1">
      <alignment horizontal="center" vertical="center" wrapText="1"/>
      <protection/>
    </xf>
    <xf numFmtId="49" fontId="8" fillId="0" borderId="27" xfId="50" applyNumberFormat="1" applyFont="1" applyFill="1" applyBorder="1" applyAlignment="1">
      <alignment horizontal="center" vertical="center" wrapText="1"/>
      <protection/>
    </xf>
    <xf numFmtId="0" fontId="8" fillId="0" borderId="28" xfId="50" applyFont="1" applyFill="1" applyBorder="1" applyAlignment="1">
      <alignment horizontal="center" vertical="center" wrapText="1"/>
      <protection/>
    </xf>
    <xf numFmtId="0" fontId="8" fillId="0" borderId="29" xfId="50" applyFont="1" applyFill="1" applyBorder="1" applyAlignment="1">
      <alignment horizontal="center" vertical="center" wrapText="1"/>
      <protection/>
    </xf>
    <xf numFmtId="0" fontId="8" fillId="0" borderId="28" xfId="50" applyFont="1" applyFill="1" applyBorder="1" applyAlignment="1">
      <alignment vertical="center" wrapText="1"/>
      <protection/>
    </xf>
    <xf numFmtId="0" fontId="7" fillId="0" borderId="30" xfId="50" applyFont="1" applyFill="1" applyBorder="1" applyAlignment="1">
      <alignment vertical="center" wrapText="1"/>
      <protection/>
    </xf>
    <xf numFmtId="49" fontId="7" fillId="0" borderId="31" xfId="50" applyNumberFormat="1" applyFont="1" applyFill="1" applyBorder="1" applyAlignment="1">
      <alignment horizontal="center" vertical="center" wrapText="1"/>
      <protection/>
    </xf>
    <xf numFmtId="49" fontId="7" fillId="0" borderId="32" xfId="50" applyNumberFormat="1" applyFont="1" applyFill="1" applyBorder="1" applyAlignment="1">
      <alignment horizontal="center" vertical="center" wrapText="1"/>
      <protection/>
    </xf>
    <xf numFmtId="49" fontId="7" fillId="0" borderId="33" xfId="51" applyNumberFormat="1" applyFont="1" applyFill="1" applyBorder="1" applyAlignment="1">
      <alignment horizontal="center" vertical="center" wrapText="1"/>
      <protection/>
    </xf>
    <xf numFmtId="0" fontId="7" fillId="0" borderId="0" xfId="49" applyFont="1" applyFill="1" applyBorder="1">
      <alignment/>
      <protection/>
    </xf>
    <xf numFmtId="4" fontId="0" fillId="0" borderId="0" xfId="0" applyNumberFormat="1" applyAlignment="1">
      <alignment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lef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4" fontId="10" fillId="0" borderId="33" xfId="0" applyNumberFormat="1" applyFont="1" applyBorder="1" applyAlignment="1">
      <alignment horizontal="right" vertical="center" wrapText="1"/>
    </xf>
    <xf numFmtId="4" fontId="10" fillId="0" borderId="35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64" fontId="12" fillId="0" borderId="3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9" fillId="0" borderId="19" xfId="0" applyFont="1" applyBorder="1" applyAlignment="1">
      <alignment vertical="center" wrapText="1"/>
    </xf>
    <xf numFmtId="4" fontId="10" fillId="0" borderId="39" xfId="0" applyNumberFormat="1" applyFont="1" applyBorder="1" applyAlignment="1">
      <alignment horizontal="right" vertical="center" wrapText="1"/>
    </xf>
    <xf numFmtId="4" fontId="10" fillId="0" borderId="40" xfId="0" applyNumberFormat="1" applyFont="1" applyBorder="1" applyAlignment="1">
      <alignment horizontal="right" vertical="center" wrapText="1"/>
    </xf>
    <xf numFmtId="0" fontId="10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4" fontId="10" fillId="0" borderId="42" xfId="0" applyNumberFormat="1" applyFont="1" applyBorder="1" applyAlignment="1">
      <alignment horizontal="right" vertical="center" wrapText="1"/>
    </xf>
    <xf numFmtId="0" fontId="10" fillId="0" borderId="36" xfId="0" applyFont="1" applyBorder="1" applyAlignment="1">
      <alignment vertical="center" wrapText="1"/>
    </xf>
    <xf numFmtId="4" fontId="9" fillId="0" borderId="42" xfId="0" applyNumberFormat="1" applyFont="1" applyBorder="1" applyAlignment="1">
      <alignment horizontal="right" vertical="center" wrapText="1"/>
    </xf>
    <xf numFmtId="4" fontId="9" fillId="0" borderId="35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0" fontId="9" fillId="0" borderId="36" xfId="0" applyFont="1" applyBorder="1" applyAlignment="1">
      <alignment vertical="center" wrapText="1"/>
    </xf>
    <xf numFmtId="4" fontId="10" fillId="0" borderId="42" xfId="0" applyNumberFormat="1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4" fontId="9" fillId="0" borderId="34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0" fontId="9" fillId="0" borderId="37" xfId="0" applyFont="1" applyBorder="1" applyAlignment="1">
      <alignment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0" xfId="0" applyFont="1" applyAlignment="1">
      <alignment wrapText="1"/>
    </xf>
    <xf numFmtId="165" fontId="7" fillId="0" borderId="43" xfId="50" applyNumberFormat="1" applyFont="1" applyFill="1" applyBorder="1" applyAlignment="1">
      <alignment vertical="center" wrapText="1"/>
      <protection/>
    </xf>
    <xf numFmtId="165" fontId="7" fillId="0" borderId="15" xfId="50" applyNumberFormat="1" applyFont="1" applyFill="1" applyBorder="1" applyAlignment="1">
      <alignment vertical="center" wrapText="1"/>
      <protection/>
    </xf>
    <xf numFmtId="165" fontId="7" fillId="0" borderId="13" xfId="50" applyNumberFormat="1" applyFont="1" applyFill="1" applyBorder="1" applyAlignment="1">
      <alignment vertical="center" wrapText="1"/>
      <protection/>
    </xf>
    <xf numFmtId="165" fontId="7" fillId="0" borderId="44" xfId="46" applyNumberFormat="1" applyFont="1" applyFill="1" applyBorder="1" applyAlignment="1">
      <alignment vertical="center" wrapText="1"/>
      <protection/>
    </xf>
    <xf numFmtId="165" fontId="7" fillId="0" borderId="24" xfId="46" applyNumberFormat="1" applyFont="1" applyFill="1" applyBorder="1" applyAlignment="1">
      <alignment vertical="center" wrapText="1"/>
      <protection/>
    </xf>
    <xf numFmtId="165" fontId="7" fillId="0" borderId="23" xfId="50" applyNumberFormat="1" applyFont="1" applyFill="1" applyBorder="1" applyAlignment="1">
      <alignment vertical="center" wrapText="1"/>
      <protection/>
    </xf>
    <xf numFmtId="165" fontId="7" fillId="0" borderId="45" xfId="46" applyNumberFormat="1" applyFont="1" applyFill="1" applyBorder="1" applyAlignment="1">
      <alignment vertical="center" wrapText="1"/>
      <protection/>
    </xf>
    <xf numFmtId="165" fontId="8" fillId="0" borderId="29" xfId="46" applyNumberFormat="1" applyFont="1" applyFill="1" applyBorder="1" applyAlignment="1">
      <alignment horizontal="right" vertical="center" wrapText="1"/>
      <protection/>
    </xf>
    <xf numFmtId="165" fontId="8" fillId="0" borderId="28" xfId="46" applyNumberFormat="1" applyFont="1" applyFill="1" applyBorder="1" applyAlignment="1">
      <alignment horizontal="right" vertical="center" wrapText="1"/>
      <protection/>
    </xf>
    <xf numFmtId="165" fontId="8" fillId="0" borderId="27" xfId="50" applyNumberFormat="1" applyFont="1" applyFill="1" applyBorder="1" applyAlignment="1">
      <alignment vertical="center" wrapText="1"/>
      <protection/>
    </xf>
    <xf numFmtId="165" fontId="8" fillId="0" borderId="46" xfId="46" applyNumberFormat="1" applyFont="1" applyFill="1" applyBorder="1" applyAlignment="1">
      <alignment horizontal="right" vertical="center" wrapText="1"/>
      <protection/>
    </xf>
    <xf numFmtId="165" fontId="7" fillId="0" borderId="47" xfId="46" applyNumberFormat="1" applyFont="1" applyFill="1" applyBorder="1" applyAlignment="1">
      <alignment vertical="center" wrapText="1"/>
      <protection/>
    </xf>
    <xf numFmtId="165" fontId="7" fillId="0" borderId="33" xfId="46" applyNumberFormat="1" applyFont="1" applyFill="1" applyBorder="1" applyAlignment="1">
      <alignment vertical="center" wrapText="1"/>
      <protection/>
    </xf>
    <xf numFmtId="165" fontId="7" fillId="0" borderId="32" xfId="50" applyNumberFormat="1" applyFont="1" applyFill="1" applyBorder="1" applyAlignment="1">
      <alignment vertical="center" wrapText="1"/>
      <protection/>
    </xf>
    <xf numFmtId="165" fontId="7" fillId="0" borderId="48" xfId="46" applyNumberFormat="1" applyFont="1" applyFill="1" applyBorder="1" applyAlignment="1">
      <alignment vertical="center" wrapText="1"/>
      <protection/>
    </xf>
    <xf numFmtId="0" fontId="13" fillId="33" borderId="38" xfId="0" applyFont="1" applyFill="1" applyBorder="1" applyAlignment="1">
      <alignment horizontal="center"/>
    </xf>
    <xf numFmtId="0" fontId="3" fillId="0" borderId="0" xfId="48" applyFont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49" fontId="6" fillId="0" borderId="49" xfId="48" applyNumberFormat="1" applyFont="1" applyBorder="1" applyAlignment="1">
      <alignment horizontal="center" vertical="center" textRotation="90"/>
      <protection/>
    </xf>
    <xf numFmtId="0" fontId="0" fillId="0" borderId="5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46" applyFont="1" applyBorder="1" applyAlignment="1">
      <alignment horizontal="center" vertical="center" wrapText="1"/>
      <protection/>
    </xf>
    <xf numFmtId="0" fontId="6" fillId="0" borderId="20" xfId="46" applyFont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2. Rozpočet 2007 - tabulky" xfId="48"/>
    <cellStyle name="normální_Rozpis výdajů 03 bez PO" xfId="49"/>
    <cellStyle name="normální_Rozpis výdajů 03 bez PO 2" xfId="50"/>
    <cellStyle name="normální_Rozpis výdajů 03 bez PO_02 - ORREP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TERI&#193;LY%20RK%20a%20ZK\Materi&#225;ly%202014\RK\18_RK_14_10_2014\065_ZR_RO_269_14_Neziskovky\RO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</row>
        <row r="225">
          <cell r="M225">
            <v>61072</v>
          </cell>
        </row>
        <row r="270">
          <cell r="Q270">
            <v>878159.9</v>
          </cell>
        </row>
        <row r="315">
          <cell r="C315">
            <v>2129320.57</v>
          </cell>
          <cell r="D315">
            <v>169850.07739999998</v>
          </cell>
          <cell r="E315">
            <v>12760.76</v>
          </cell>
          <cell r="F315">
            <v>24770</v>
          </cell>
          <cell r="G315">
            <v>2303.6</v>
          </cell>
          <cell r="H315">
            <v>3994138.7385899993</v>
          </cell>
          <cell r="I315">
            <v>7504.07</v>
          </cell>
          <cell r="J315">
            <v>101844.13</v>
          </cell>
          <cell r="K315">
            <v>356.13</v>
          </cell>
          <cell r="L315">
            <v>3738</v>
          </cell>
          <cell r="N315">
            <v>13351.45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C270">
            <v>215964.09</v>
          </cell>
          <cell r="D270">
            <v>878542.94</v>
          </cell>
          <cell r="H270">
            <v>23094.15</v>
          </cell>
          <cell r="I270">
            <v>692740.54</v>
          </cell>
        </row>
        <row r="315">
          <cell r="E315">
            <v>735746.43</v>
          </cell>
          <cell r="F315">
            <v>3500457.9100000006</v>
          </cell>
          <cell r="G315">
            <v>262227.74</v>
          </cell>
          <cell r="K315">
            <v>1048939.482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94" t="s">
        <v>82</v>
      </c>
      <c r="B1" s="94"/>
      <c r="C1" s="77"/>
      <c r="D1" s="77"/>
      <c r="E1" s="76" t="s">
        <v>44</v>
      </c>
    </row>
    <row r="2" spans="1:5" ht="24.75" thickBot="1">
      <c r="A2" s="56" t="s">
        <v>81</v>
      </c>
      <c r="B2" s="55" t="s">
        <v>80</v>
      </c>
      <c r="C2" s="54" t="s">
        <v>42</v>
      </c>
      <c r="D2" s="54" t="s">
        <v>86</v>
      </c>
      <c r="E2" s="54" t="s">
        <v>41</v>
      </c>
    </row>
    <row r="3" spans="1:5" ht="15" customHeight="1">
      <c r="A3" s="75" t="s">
        <v>79</v>
      </c>
      <c r="B3" s="74" t="s">
        <v>78</v>
      </c>
      <c r="C3" s="73">
        <f>C4+C5+C6</f>
        <v>2311931.4073999994</v>
      </c>
      <c r="D3" s="73">
        <f>D4+D5+D6</f>
        <v>0</v>
      </c>
      <c r="E3" s="72">
        <f aca="true" t="shared" si="0" ref="E3:E10">C3+D3</f>
        <v>2311931.4073999994</v>
      </c>
    </row>
    <row r="4" spans="1:10" ht="15" customHeight="1">
      <c r="A4" s="65" t="s">
        <v>77</v>
      </c>
      <c r="B4" s="50" t="s">
        <v>76</v>
      </c>
      <c r="C4" s="49">
        <f>'[1]příjmy'!$C$315</f>
        <v>2129320.57</v>
      </c>
      <c r="D4" s="71">
        <f>'[2]příjmy'!$C$31</f>
        <v>0</v>
      </c>
      <c r="E4" s="70">
        <f t="shared" si="0"/>
        <v>2129320.57</v>
      </c>
      <c r="J4" s="42"/>
    </row>
    <row r="5" spans="1:5" ht="15" customHeight="1">
      <c r="A5" s="65" t="s">
        <v>75</v>
      </c>
      <c r="B5" s="50" t="s">
        <v>74</v>
      </c>
      <c r="C5" s="49">
        <f>'[1]příjmy'!$D$315</f>
        <v>169850.07739999998</v>
      </c>
      <c r="D5" s="48">
        <v>0</v>
      </c>
      <c r="E5" s="70">
        <f t="shared" si="0"/>
        <v>169850.07739999998</v>
      </c>
    </row>
    <row r="6" spans="1:5" ht="15" customHeight="1">
      <c r="A6" s="65" t="s">
        <v>73</v>
      </c>
      <c r="B6" s="50" t="s">
        <v>72</v>
      </c>
      <c r="C6" s="49">
        <f>'[1]příjmy'!$E$315</f>
        <v>12760.76</v>
      </c>
      <c r="D6" s="49">
        <f>'[2]příjmy'!$E$31</f>
        <v>0</v>
      </c>
      <c r="E6" s="70">
        <f t="shared" si="0"/>
        <v>12760.76</v>
      </c>
    </row>
    <row r="7" spans="1:5" ht="15" customHeight="1">
      <c r="A7" s="69" t="s">
        <v>71</v>
      </c>
      <c r="B7" s="50" t="s">
        <v>70</v>
      </c>
      <c r="C7" s="67">
        <f>C8+C13</f>
        <v>4209078.118589999</v>
      </c>
      <c r="D7" s="67">
        <f>D8+D13</f>
        <v>0</v>
      </c>
      <c r="E7" s="66">
        <f t="shared" si="0"/>
        <v>4209078.118589999</v>
      </c>
    </row>
    <row r="8" spans="1:5" ht="15" customHeight="1">
      <c r="A8" s="65" t="s">
        <v>69</v>
      </c>
      <c r="B8" s="50" t="s">
        <v>65</v>
      </c>
      <c r="C8" s="49">
        <f>C9+C10+C11+C12</f>
        <v>4089788.408589999</v>
      </c>
      <c r="D8" s="49">
        <f>D9+D10+D11+D12</f>
        <v>0</v>
      </c>
      <c r="E8" s="64">
        <f t="shared" si="0"/>
        <v>4089788.408589999</v>
      </c>
    </row>
    <row r="9" spans="1:5" ht="15" customHeight="1">
      <c r="A9" s="65" t="s">
        <v>68</v>
      </c>
      <c r="B9" s="50" t="s">
        <v>67</v>
      </c>
      <c r="C9" s="49">
        <f>'[1]příjmy'!$M$225</f>
        <v>61072</v>
      </c>
      <c r="D9" s="49">
        <f>'[2]příjmy'!$I$16</f>
        <v>0</v>
      </c>
      <c r="E9" s="64">
        <f t="shared" si="0"/>
        <v>61072</v>
      </c>
    </row>
    <row r="10" spans="1:5" ht="15" customHeight="1">
      <c r="A10" s="65" t="s">
        <v>66</v>
      </c>
      <c r="B10" s="50" t="s">
        <v>65</v>
      </c>
      <c r="C10" s="49">
        <f>'[1]příjmy'!$G$315+'[1]příjmy'!$H$315</f>
        <v>3996442.3385899994</v>
      </c>
      <c r="D10" s="49">
        <v>0</v>
      </c>
      <c r="E10" s="64">
        <f t="shared" si="0"/>
        <v>3996442.3385899994</v>
      </c>
    </row>
    <row r="11" spans="1:5" ht="15" customHeight="1">
      <c r="A11" s="65" t="s">
        <v>64</v>
      </c>
      <c r="B11" s="50" t="s">
        <v>63</v>
      </c>
      <c r="C11" s="49">
        <f>'[1]příjmy'!$I$315</f>
        <v>7504.07</v>
      </c>
      <c r="D11" s="49">
        <v>0</v>
      </c>
      <c r="E11" s="64">
        <f>SUM(C11:D11)</f>
        <v>7504.07</v>
      </c>
    </row>
    <row r="12" spans="1:5" ht="15" customHeight="1">
      <c r="A12" s="65" t="s">
        <v>62</v>
      </c>
      <c r="B12" s="50">
        <v>4121</v>
      </c>
      <c r="C12" s="49">
        <f>'[1]příjmy'!$F$315</f>
        <v>24770</v>
      </c>
      <c r="D12" s="49">
        <v>0</v>
      </c>
      <c r="E12" s="64">
        <f>SUM(C12:D12)</f>
        <v>24770</v>
      </c>
    </row>
    <row r="13" spans="1:5" ht="15" customHeight="1">
      <c r="A13" s="65" t="s">
        <v>61</v>
      </c>
      <c r="B13" s="50" t="s">
        <v>59</v>
      </c>
      <c r="C13" s="49">
        <f>C14+C15+C16</f>
        <v>119289.71</v>
      </c>
      <c r="D13" s="49">
        <f>D14+D15+D16</f>
        <v>0</v>
      </c>
      <c r="E13" s="64">
        <f>C13+D13</f>
        <v>119289.71</v>
      </c>
    </row>
    <row r="14" spans="1:5" ht="15" customHeight="1">
      <c r="A14" s="65" t="s">
        <v>60</v>
      </c>
      <c r="B14" s="50" t="s">
        <v>59</v>
      </c>
      <c r="C14" s="49">
        <f>'[1]příjmy'!$J$315+'[1]příjmy'!$N$315</f>
        <v>115195.58</v>
      </c>
      <c r="D14" s="49">
        <f>'[2]příjmy'!$H$16</f>
        <v>0</v>
      </c>
      <c r="E14" s="64">
        <f>C14+D14</f>
        <v>115195.58</v>
      </c>
    </row>
    <row r="15" spans="1:5" ht="15" customHeight="1">
      <c r="A15" s="65" t="s">
        <v>58</v>
      </c>
      <c r="B15" s="50">
        <v>4221</v>
      </c>
      <c r="C15" s="49">
        <f>'[1]příjmy'!$L$315</f>
        <v>3738</v>
      </c>
      <c r="D15" s="49">
        <v>0</v>
      </c>
      <c r="E15" s="64">
        <f>SUM(C15:D15)</f>
        <v>3738</v>
      </c>
    </row>
    <row r="16" spans="1:5" ht="15" customHeight="1">
      <c r="A16" s="65" t="s">
        <v>57</v>
      </c>
      <c r="B16" s="50">
        <v>4232</v>
      </c>
      <c r="C16" s="49">
        <f>'[1]příjmy'!$K$315</f>
        <v>356.13</v>
      </c>
      <c r="D16" s="49">
        <v>0</v>
      </c>
      <c r="E16" s="64">
        <f>SUM(C16:D16)</f>
        <v>356.13</v>
      </c>
    </row>
    <row r="17" spans="1:5" ht="15" customHeight="1">
      <c r="A17" s="69" t="s">
        <v>56</v>
      </c>
      <c r="B17" s="68" t="s">
        <v>55</v>
      </c>
      <c r="C17" s="67">
        <f>C3+C7</f>
        <v>6521009.525989998</v>
      </c>
      <c r="D17" s="67">
        <f>D3+D7</f>
        <v>0</v>
      </c>
      <c r="E17" s="66">
        <f>C17+D17</f>
        <v>6521009.525989998</v>
      </c>
    </row>
    <row r="18" spans="1:5" ht="15" customHeight="1">
      <c r="A18" s="69" t="s">
        <v>54</v>
      </c>
      <c r="B18" s="68" t="s">
        <v>53</v>
      </c>
      <c r="C18" s="67">
        <f>SUM(C19:C23)</f>
        <v>1072090.47</v>
      </c>
      <c r="D18" s="67">
        <f>SUM(D19:D23)</f>
        <v>0</v>
      </c>
      <c r="E18" s="66">
        <f>C18+D18</f>
        <v>1072090.47</v>
      </c>
    </row>
    <row r="19" spans="1:5" ht="15" customHeight="1">
      <c r="A19" s="65" t="s">
        <v>52</v>
      </c>
      <c r="B19" s="50" t="s">
        <v>49</v>
      </c>
      <c r="C19" s="49">
        <f>'[1]příjmy'!$O$180</f>
        <v>88242.1</v>
      </c>
      <c r="D19" s="49">
        <v>0</v>
      </c>
      <c r="E19" s="64">
        <f>C19+D19</f>
        <v>88242.1</v>
      </c>
    </row>
    <row r="20" spans="1:5" ht="15" customHeight="1">
      <c r="A20" s="65" t="s">
        <v>51</v>
      </c>
      <c r="B20" s="50">
        <v>8115</v>
      </c>
      <c r="C20" s="49">
        <f>'[1]příjmy'!$P$180</f>
        <v>202563.47</v>
      </c>
      <c r="D20" s="49">
        <v>0</v>
      </c>
      <c r="E20" s="64">
        <f>SUM(C20:D20)</f>
        <v>202563.47</v>
      </c>
    </row>
    <row r="21" spans="1:5" ht="15" customHeight="1">
      <c r="A21" s="65" t="s">
        <v>50</v>
      </c>
      <c r="B21" s="50" t="s">
        <v>49</v>
      </c>
      <c r="C21" s="49">
        <f>'[1]příjmy'!$Q$270</f>
        <v>878159.9</v>
      </c>
      <c r="D21" s="49">
        <v>0</v>
      </c>
      <c r="E21" s="64">
        <f>C21+D21</f>
        <v>878159.9</v>
      </c>
    </row>
    <row r="22" spans="1:5" ht="15" customHeight="1">
      <c r="A22" s="65" t="s">
        <v>48</v>
      </c>
      <c r="B22" s="50">
        <v>8123</v>
      </c>
      <c r="C22" s="49">
        <f>'[1]příjmy'!$R$167</f>
        <v>0</v>
      </c>
      <c r="D22" s="49">
        <f>'[2]příjmy'!$T$31</f>
        <v>0</v>
      </c>
      <c r="E22" s="64">
        <f>C22+D22</f>
        <v>0</v>
      </c>
    </row>
    <row r="23" spans="1:5" ht="15" customHeight="1" thickBot="1">
      <c r="A23" s="63" t="s">
        <v>47</v>
      </c>
      <c r="B23" s="62">
        <v>-8124</v>
      </c>
      <c r="C23" s="61">
        <v>-96875</v>
      </c>
      <c r="D23" s="61">
        <f>'[2]příjmy'!$O$16</f>
        <v>0</v>
      </c>
      <c r="E23" s="60">
        <f>C23+D23</f>
        <v>-96875</v>
      </c>
    </row>
    <row r="24" spans="1:5" ht="15" customHeight="1" thickBot="1">
      <c r="A24" s="59" t="s">
        <v>46</v>
      </c>
      <c r="B24" s="45"/>
      <c r="C24" s="44">
        <f>C3+C7+C18</f>
        <v>7593099.995989998</v>
      </c>
      <c r="D24" s="44">
        <f>D17+D18</f>
        <v>0</v>
      </c>
      <c r="E24" s="43">
        <f>C24+D24</f>
        <v>7593099.995989998</v>
      </c>
    </row>
    <row r="25" spans="1:5" ht="13.5" thickBot="1">
      <c r="A25" s="94" t="s">
        <v>45</v>
      </c>
      <c r="B25" s="94"/>
      <c r="C25" s="58"/>
      <c r="D25" s="58"/>
      <c r="E25" s="57" t="s">
        <v>44</v>
      </c>
    </row>
    <row r="26" spans="1:5" ht="24.75" thickBot="1">
      <c r="A26" s="56" t="s">
        <v>43</v>
      </c>
      <c r="B26" s="55" t="s">
        <v>7</v>
      </c>
      <c r="C26" s="54" t="s">
        <v>42</v>
      </c>
      <c r="D26" s="54" t="s">
        <v>86</v>
      </c>
      <c r="E26" s="54" t="s">
        <v>41</v>
      </c>
    </row>
    <row r="27" spans="1:5" ht="15" customHeight="1">
      <c r="A27" s="53" t="s">
        <v>40</v>
      </c>
      <c r="B27" s="52" t="s">
        <v>27</v>
      </c>
      <c r="C27" s="48">
        <f>'[1]výdaje'!$B$225</f>
        <v>27594</v>
      </c>
      <c r="D27" s="48">
        <v>0</v>
      </c>
      <c r="E27" s="47">
        <f aca="true" t="shared" si="1" ref="E27:E43">C27+D27</f>
        <v>27594</v>
      </c>
    </row>
    <row r="28" spans="1:5" ht="15" customHeight="1">
      <c r="A28" s="51" t="s">
        <v>39</v>
      </c>
      <c r="B28" s="50" t="s">
        <v>27</v>
      </c>
      <c r="C28" s="49">
        <f>'[1]výdaje'!$C$270</f>
        <v>215964.09</v>
      </c>
      <c r="D28" s="48">
        <v>0</v>
      </c>
      <c r="E28" s="47">
        <f t="shared" si="1"/>
        <v>215964.09</v>
      </c>
    </row>
    <row r="29" spans="1:5" ht="15" customHeight="1">
      <c r="A29" s="51" t="s">
        <v>38</v>
      </c>
      <c r="B29" s="50" t="s">
        <v>27</v>
      </c>
      <c r="C29" s="49">
        <f>'[1]výdaje'!$D$270</f>
        <v>878542.94</v>
      </c>
      <c r="D29" s="48">
        <v>0</v>
      </c>
      <c r="E29" s="47">
        <f t="shared" si="1"/>
        <v>878542.94</v>
      </c>
    </row>
    <row r="30" spans="1:5" ht="15" customHeight="1">
      <c r="A30" s="51" t="s">
        <v>37</v>
      </c>
      <c r="B30" s="50" t="s">
        <v>27</v>
      </c>
      <c r="C30" s="49">
        <f>'[1]výdaje'!$E$315</f>
        <v>735746.43</v>
      </c>
      <c r="D30" s="48">
        <v>0</v>
      </c>
      <c r="E30" s="47">
        <f t="shared" si="1"/>
        <v>735746.43</v>
      </c>
    </row>
    <row r="31" spans="1:5" ht="15" customHeight="1">
      <c r="A31" s="51" t="s">
        <v>36</v>
      </c>
      <c r="B31" s="50" t="s">
        <v>27</v>
      </c>
      <c r="C31" s="49">
        <f>'[1]výdaje'!$F$315</f>
        <v>3500457.9100000006</v>
      </c>
      <c r="D31" s="48">
        <v>0</v>
      </c>
      <c r="E31" s="47">
        <f t="shared" si="1"/>
        <v>3500457.9100000006</v>
      </c>
    </row>
    <row r="32" spans="1:5" ht="15" customHeight="1">
      <c r="A32" s="51" t="s">
        <v>35</v>
      </c>
      <c r="B32" s="50" t="s">
        <v>21</v>
      </c>
      <c r="C32" s="49">
        <f>'[1]výdaje'!$G$315</f>
        <v>262227.74</v>
      </c>
      <c r="D32" s="48">
        <v>0</v>
      </c>
      <c r="E32" s="47">
        <f t="shared" si="1"/>
        <v>262227.74</v>
      </c>
    </row>
    <row r="33" spans="1:5" ht="15" customHeight="1">
      <c r="A33" s="51" t="s">
        <v>34</v>
      </c>
      <c r="B33" s="50" t="s">
        <v>27</v>
      </c>
      <c r="C33" s="49">
        <f>'[1]výdaje'!$H$270</f>
        <v>23094.15</v>
      </c>
      <c r="D33" s="48">
        <f>'[2]výdaje'!$G$16</f>
        <v>0</v>
      </c>
      <c r="E33" s="47">
        <f t="shared" si="1"/>
        <v>23094.15</v>
      </c>
    </row>
    <row r="34" spans="1:5" ht="15" customHeight="1">
      <c r="A34" s="51" t="s">
        <v>33</v>
      </c>
      <c r="B34" s="50" t="s">
        <v>31</v>
      </c>
      <c r="C34" s="49">
        <f>'[1]výdaje'!$I$270</f>
        <v>692740.54</v>
      </c>
      <c r="D34" s="48">
        <v>0</v>
      </c>
      <c r="E34" s="47">
        <f t="shared" si="1"/>
        <v>692740.54</v>
      </c>
    </row>
    <row r="35" spans="1:5" ht="15" customHeight="1">
      <c r="A35" s="51" t="s">
        <v>32</v>
      </c>
      <c r="B35" s="50" t="s">
        <v>31</v>
      </c>
      <c r="C35" s="49">
        <f>'[3]výdaje'!$J$433</f>
        <v>0</v>
      </c>
      <c r="D35" s="48">
        <f>'[2]výdaje'!$I$16</f>
        <v>0</v>
      </c>
      <c r="E35" s="47">
        <f t="shared" si="1"/>
        <v>0</v>
      </c>
    </row>
    <row r="36" spans="1:5" ht="15" customHeight="1">
      <c r="A36" s="51" t="s">
        <v>30</v>
      </c>
      <c r="B36" s="50" t="s">
        <v>21</v>
      </c>
      <c r="C36" s="49">
        <f>'[1]výdaje'!$K$315</f>
        <v>1048939.482</v>
      </c>
      <c r="D36" s="48">
        <f>'[2]výdaje'!$J$16</f>
        <v>0</v>
      </c>
      <c r="E36" s="47">
        <f t="shared" si="1"/>
        <v>1048939.482</v>
      </c>
    </row>
    <row r="37" spans="1:5" ht="15" customHeight="1">
      <c r="A37" s="51" t="s">
        <v>29</v>
      </c>
      <c r="B37" s="50" t="s">
        <v>21</v>
      </c>
      <c r="C37" s="49">
        <f>'[1]výdaje'!$L$225</f>
        <v>43995</v>
      </c>
      <c r="D37" s="48">
        <v>0</v>
      </c>
      <c r="E37" s="47">
        <f t="shared" si="1"/>
        <v>43995</v>
      </c>
    </row>
    <row r="38" spans="1:5" ht="15" customHeight="1">
      <c r="A38" s="51" t="s">
        <v>28</v>
      </c>
      <c r="B38" s="50" t="s">
        <v>27</v>
      </c>
      <c r="C38" s="49">
        <f>'[1]výdaje'!$M$225</f>
        <v>5278.1900000000005</v>
      </c>
      <c r="D38" s="48">
        <f>'[2]výdaje'!$L$16</f>
        <v>0</v>
      </c>
      <c r="E38" s="47">
        <f t="shared" si="1"/>
        <v>5278.1900000000005</v>
      </c>
    </row>
    <row r="39" spans="1:5" ht="15" customHeight="1">
      <c r="A39" s="51" t="s">
        <v>26</v>
      </c>
      <c r="B39" s="50" t="s">
        <v>21</v>
      </c>
      <c r="C39" s="49">
        <f>'[1]výdaje'!$N$225</f>
        <v>76679.09</v>
      </c>
      <c r="D39" s="48">
        <v>0</v>
      </c>
      <c r="E39" s="47">
        <f t="shared" si="1"/>
        <v>76679.09</v>
      </c>
    </row>
    <row r="40" spans="1:5" ht="15" customHeight="1">
      <c r="A40" s="51" t="s">
        <v>25</v>
      </c>
      <c r="B40" s="50" t="s">
        <v>21</v>
      </c>
      <c r="C40" s="49">
        <f>'[1]výdaje'!$O$180</f>
        <v>5000</v>
      </c>
      <c r="D40" s="48">
        <v>0</v>
      </c>
      <c r="E40" s="47">
        <f t="shared" si="1"/>
        <v>5000</v>
      </c>
    </row>
    <row r="41" spans="1:5" ht="15" customHeight="1">
      <c r="A41" s="51" t="s">
        <v>24</v>
      </c>
      <c r="B41" s="50" t="s">
        <v>21</v>
      </c>
      <c r="C41" s="49">
        <f>'[1]výdaje'!$P$180</f>
        <v>72712.56</v>
      </c>
      <c r="D41" s="48">
        <f>'[2]výdaje'!$N$16</f>
        <v>0</v>
      </c>
      <c r="E41" s="47">
        <f t="shared" si="1"/>
        <v>72712.56</v>
      </c>
    </row>
    <row r="42" spans="1:5" ht="15" customHeight="1">
      <c r="A42" s="51" t="s">
        <v>23</v>
      </c>
      <c r="B42" s="50" t="s">
        <v>21</v>
      </c>
      <c r="C42" s="49">
        <f>'[1]výdaje'!$R$180</f>
        <v>4006.28</v>
      </c>
      <c r="D42" s="48">
        <f>'[2]výdaje'!$P$16</f>
        <v>0</v>
      </c>
      <c r="E42" s="47">
        <f t="shared" si="1"/>
        <v>4006.28</v>
      </c>
    </row>
    <row r="43" spans="1:5" ht="15" customHeight="1" thickBot="1">
      <c r="A43" s="51" t="s">
        <v>22</v>
      </c>
      <c r="B43" s="50" t="s">
        <v>21</v>
      </c>
      <c r="C43" s="49">
        <f>'[1]výdaje'!$S$180</f>
        <v>121.6</v>
      </c>
      <c r="D43" s="48">
        <f>'[2]výdaje'!$Q$16</f>
        <v>0</v>
      </c>
      <c r="E43" s="47">
        <f t="shared" si="1"/>
        <v>121.6</v>
      </c>
    </row>
    <row r="44" spans="1:5" ht="15" customHeight="1" thickBot="1">
      <c r="A44" s="46" t="s">
        <v>20</v>
      </c>
      <c r="B44" s="45"/>
      <c r="C44" s="44">
        <f>C27+C28+C29+C30+C31+C32+C33+C34+C35+C36+C37+C38+C39+C40+C41+C42+C43</f>
        <v>7593100.002000001</v>
      </c>
      <c r="D44" s="44">
        <f>SUM(D27:D43)</f>
        <v>0</v>
      </c>
      <c r="E44" s="43">
        <f>SUM(E27:E43)</f>
        <v>7593100.002000001</v>
      </c>
    </row>
    <row r="45" spans="3:5" ht="12.75">
      <c r="C45" s="42"/>
      <c r="E45" s="42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33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00390625" style="0" bestFit="1" customWidth="1"/>
    <col min="2" max="2" width="3.421875" style="0" bestFit="1" customWidth="1"/>
    <col min="3" max="3" width="9.421875" style="0" customWidth="1"/>
    <col min="4" max="6" width="4.421875" style="0" bestFit="1" customWidth="1"/>
    <col min="7" max="7" width="36.28125" style="0" customWidth="1"/>
    <col min="8" max="9" width="8.7109375" style="0" bestFit="1" customWidth="1"/>
    <col min="10" max="10" width="8.421875" style="0" bestFit="1" customWidth="1"/>
    <col min="11" max="11" width="8.7109375" style="0" bestFit="1" customWidth="1"/>
  </cols>
  <sheetData>
    <row r="3" spans="1:11" ht="18">
      <c r="A3" s="95" t="s">
        <v>88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8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2.75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97" t="s">
        <v>1</v>
      </c>
      <c r="B8" s="97"/>
      <c r="C8" s="97"/>
      <c r="D8" s="97"/>
      <c r="E8" s="97"/>
      <c r="F8" s="97"/>
      <c r="G8" s="97"/>
      <c r="H8" s="97"/>
      <c r="I8" s="97"/>
      <c r="J8" s="98"/>
      <c r="K8" s="98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11" ht="13.5" thickBot="1">
      <c r="A10" s="5"/>
      <c r="B10" s="6"/>
      <c r="C10" s="6"/>
      <c r="D10" s="6"/>
      <c r="H10" s="7"/>
      <c r="K10" s="7" t="s">
        <v>2</v>
      </c>
    </row>
    <row r="11" spans="1:20" ht="23.25" thickBot="1">
      <c r="A11" s="99" t="s">
        <v>3</v>
      </c>
      <c r="B11" s="8" t="s">
        <v>4</v>
      </c>
      <c r="C11" s="102" t="s">
        <v>5</v>
      </c>
      <c r="D11" s="103"/>
      <c r="E11" s="9" t="s">
        <v>6</v>
      </c>
      <c r="F11" s="10" t="s">
        <v>7</v>
      </c>
      <c r="G11" s="11" t="s">
        <v>8</v>
      </c>
      <c r="H11" s="12" t="s">
        <v>9</v>
      </c>
      <c r="I11" s="13" t="s">
        <v>10</v>
      </c>
      <c r="J11" s="14" t="s">
        <v>87</v>
      </c>
      <c r="K11" s="11" t="s">
        <v>11</v>
      </c>
      <c r="N11" s="6"/>
      <c r="O11" s="6"/>
      <c r="P11" s="6"/>
      <c r="Q11" s="6"/>
      <c r="R11" s="6"/>
      <c r="S11" s="6"/>
      <c r="T11" s="6"/>
    </row>
    <row r="12" spans="1:20" ht="13.5" thickBot="1">
      <c r="A12" s="100"/>
      <c r="B12" s="15" t="s">
        <v>4</v>
      </c>
      <c r="C12" s="104" t="s">
        <v>5</v>
      </c>
      <c r="D12" s="105"/>
      <c r="E12" s="16" t="s">
        <v>6</v>
      </c>
      <c r="F12" s="17" t="s">
        <v>7</v>
      </c>
      <c r="G12" s="18" t="s">
        <v>12</v>
      </c>
      <c r="H12" s="19"/>
      <c r="I12" s="19"/>
      <c r="J12" s="19"/>
      <c r="K12" s="20"/>
      <c r="N12" s="6"/>
      <c r="O12" s="6"/>
      <c r="P12" s="6"/>
      <c r="Q12" s="6"/>
      <c r="R12" s="6"/>
      <c r="S12" s="6"/>
      <c r="T12" s="6"/>
    </row>
    <row r="13" spans="1:20" ht="13.5" thickBot="1">
      <c r="A13" s="100"/>
      <c r="B13" s="21" t="s">
        <v>13</v>
      </c>
      <c r="C13" s="22" t="s">
        <v>14</v>
      </c>
      <c r="D13" s="23" t="s">
        <v>14</v>
      </c>
      <c r="E13" s="22" t="s">
        <v>14</v>
      </c>
      <c r="F13" s="24" t="s">
        <v>14</v>
      </c>
      <c r="G13" s="25" t="s">
        <v>15</v>
      </c>
      <c r="H13" s="79">
        <v>545</v>
      </c>
      <c r="I13" s="80">
        <v>2045</v>
      </c>
      <c r="J13" s="80">
        <v>0</v>
      </c>
      <c r="K13" s="81">
        <f>I13+J13</f>
        <v>2045</v>
      </c>
      <c r="N13" s="6"/>
      <c r="O13" s="6"/>
      <c r="P13" s="6"/>
      <c r="Q13" s="6"/>
      <c r="R13" s="6"/>
      <c r="S13" s="6"/>
      <c r="T13" s="6"/>
    </row>
    <row r="14" spans="1:20" ht="12.75">
      <c r="A14" s="100"/>
      <c r="B14" s="26" t="s">
        <v>13</v>
      </c>
      <c r="C14" s="27" t="s">
        <v>16</v>
      </c>
      <c r="D14" s="28" t="s">
        <v>17</v>
      </c>
      <c r="E14" s="29" t="s">
        <v>14</v>
      </c>
      <c r="F14" s="29" t="s">
        <v>14</v>
      </c>
      <c r="G14" s="30" t="s">
        <v>18</v>
      </c>
      <c r="H14" s="82">
        <f>H15</f>
        <v>0</v>
      </c>
      <c r="I14" s="83">
        <v>300</v>
      </c>
      <c r="J14" s="84">
        <v>-20.02</v>
      </c>
      <c r="K14" s="85">
        <f>I14+J14</f>
        <v>279.98</v>
      </c>
      <c r="N14" s="6"/>
      <c r="O14" s="6"/>
      <c r="P14" s="6"/>
      <c r="Q14" s="6"/>
      <c r="R14" s="6"/>
      <c r="S14" s="6"/>
      <c r="T14" s="6"/>
    </row>
    <row r="15" spans="1:20" ht="13.5" thickBot="1">
      <c r="A15" s="100"/>
      <c r="B15" s="31"/>
      <c r="C15" s="32"/>
      <c r="D15" s="33"/>
      <c r="E15" s="34">
        <v>3636</v>
      </c>
      <c r="F15" s="35">
        <v>5229</v>
      </c>
      <c r="G15" s="36" t="s">
        <v>19</v>
      </c>
      <c r="H15" s="86">
        <v>0</v>
      </c>
      <c r="I15" s="87">
        <v>300</v>
      </c>
      <c r="J15" s="88">
        <v>-20.02</v>
      </c>
      <c r="K15" s="89">
        <f>I15+J15</f>
        <v>279.98</v>
      </c>
      <c r="N15" s="6"/>
      <c r="O15" s="6"/>
      <c r="P15" s="6"/>
      <c r="Q15" s="6"/>
      <c r="R15" s="6"/>
      <c r="S15" s="6"/>
      <c r="T15" s="6"/>
    </row>
    <row r="16" spans="1:20" ht="22.5">
      <c r="A16" s="100"/>
      <c r="B16" s="37" t="s">
        <v>13</v>
      </c>
      <c r="C16" s="38" t="s">
        <v>83</v>
      </c>
      <c r="D16" s="39" t="s">
        <v>17</v>
      </c>
      <c r="E16" s="40" t="s">
        <v>14</v>
      </c>
      <c r="F16" s="40" t="s">
        <v>14</v>
      </c>
      <c r="G16" s="78" t="s">
        <v>84</v>
      </c>
      <c r="H16" s="90">
        <f>H17</f>
        <v>0</v>
      </c>
      <c r="I16" s="91">
        <f>I17</f>
        <v>0</v>
      </c>
      <c r="J16" s="92">
        <v>20.02</v>
      </c>
      <c r="K16" s="93">
        <v>20.02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ht="13.5" thickBot="1">
      <c r="A17" s="101"/>
      <c r="B17" s="31"/>
      <c r="C17" s="32"/>
      <c r="D17" s="33"/>
      <c r="E17" s="34">
        <v>3636</v>
      </c>
      <c r="F17" s="35">
        <v>5222</v>
      </c>
      <c r="G17" s="36" t="s">
        <v>85</v>
      </c>
      <c r="H17" s="86">
        <v>0</v>
      </c>
      <c r="I17" s="87">
        <v>0</v>
      </c>
      <c r="J17" s="88">
        <v>20.02</v>
      </c>
      <c r="K17" s="89">
        <v>20.02</v>
      </c>
      <c r="L17" s="6"/>
      <c r="M17" s="6"/>
      <c r="N17" s="6"/>
      <c r="O17" s="6"/>
      <c r="P17" s="6"/>
      <c r="Q17" s="6"/>
      <c r="R17" s="6"/>
      <c r="S17" s="6"/>
      <c r="T17" s="6"/>
    </row>
    <row r="18" spans="8:21" ht="12.7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7:21" ht="15.75" customHeight="1">
      <c r="G19" s="4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7:21" ht="12.75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7:21" ht="15.75" customHeight="1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7:21" ht="12.75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7:21" ht="12.75">
      <c r="G23" s="6"/>
      <c r="M23" s="6"/>
      <c r="N23" s="6"/>
      <c r="O23" s="6"/>
      <c r="P23" s="6"/>
      <c r="Q23" s="6"/>
      <c r="R23" s="6"/>
      <c r="S23" s="6"/>
      <c r="T23" s="6"/>
      <c r="U23" s="6"/>
    </row>
    <row r="24" spans="7:21" ht="12.75">
      <c r="G24" s="6"/>
      <c r="M24" s="6"/>
      <c r="N24" s="6"/>
      <c r="O24" s="6"/>
      <c r="P24" s="6"/>
      <c r="Q24" s="6"/>
      <c r="R24" s="6"/>
      <c r="S24" s="6"/>
      <c r="T24" s="6"/>
      <c r="U24" s="6"/>
    </row>
    <row r="25" spans="7:29" ht="12.75">
      <c r="G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3:29" ht="12.75"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3:29" ht="12.75"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3:16" ht="12.75">
      <c r="M28" s="6"/>
      <c r="N28" s="6"/>
      <c r="O28" s="6"/>
      <c r="P28" s="6"/>
    </row>
    <row r="29" spans="13:16" ht="12.75">
      <c r="M29" s="6"/>
      <c r="N29" s="6"/>
      <c r="O29" s="6"/>
      <c r="P29" s="6"/>
    </row>
    <row r="30" spans="13:16" ht="12.75">
      <c r="M30" s="6"/>
      <c r="N30" s="6"/>
      <c r="O30" s="6"/>
      <c r="P30" s="6"/>
    </row>
    <row r="31" spans="13:16" ht="12.75">
      <c r="M31" s="6"/>
      <c r="N31" s="6"/>
      <c r="O31" s="6"/>
      <c r="P31" s="6"/>
    </row>
    <row r="32" spans="13:16" ht="12.75">
      <c r="M32" s="6"/>
      <c r="N32" s="6"/>
      <c r="O32" s="6"/>
      <c r="P32" s="6"/>
    </row>
    <row r="33" spans="13:16" ht="12.75">
      <c r="M33" s="6"/>
      <c r="N33" s="6"/>
      <c r="O33" s="6"/>
      <c r="P33" s="6"/>
    </row>
  </sheetData>
  <sheetProtection/>
  <mergeCells count="6">
    <mergeCell ref="A3:K3"/>
    <mergeCell ref="A6:K6"/>
    <mergeCell ref="A8:K8"/>
    <mergeCell ref="A11:A17"/>
    <mergeCell ref="C11:D11"/>
    <mergeCell ref="C12:D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 Petra</dc:creator>
  <cp:keywords/>
  <dc:description/>
  <cp:lastModifiedBy>Suchankova Jitka</cp:lastModifiedBy>
  <dcterms:created xsi:type="dcterms:W3CDTF">2014-08-27T07:29:32Z</dcterms:created>
  <dcterms:modified xsi:type="dcterms:W3CDTF">2014-11-05T11:43:58Z</dcterms:modified>
  <cp:category/>
  <cp:version/>
  <cp:contentType/>
  <cp:contentStatus/>
</cp:coreProperties>
</file>