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3"/>
  </bookViews>
  <sheets>
    <sheet name="Bilance P+V" sheetId="1" r:id="rId1"/>
    <sheet name="příjmy OD" sheetId="2" r:id="rId2"/>
    <sheet name="91403" sheetId="3" r:id="rId3"/>
    <sheet name="91706" sheetId="4" r:id="rId4"/>
  </sheets>
  <definedNames/>
  <calcPr fullCalcOnLoad="1"/>
</workbook>
</file>

<file path=xl/sharedStrings.xml><?xml version="1.0" encoding="utf-8"?>
<sst xmlns="http://schemas.openxmlformats.org/spreadsheetml/2006/main" count="522" uniqueCount="228">
  <si>
    <t>Úprava</t>
  </si>
  <si>
    <t>Pol.</t>
  </si>
  <si>
    <t>x</t>
  </si>
  <si>
    <t>uk.</t>
  </si>
  <si>
    <t>SU</t>
  </si>
  <si>
    <t>č.a.</t>
  </si>
  <si>
    <t>§</t>
  </si>
  <si>
    <t>pol.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</si>
  <si>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</si>
  <si>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</si>
  <si>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</si>
  <si>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</si>
  <si>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</si>
  <si>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</si>
  <si>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</si>
  <si>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</si>
  <si>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</si>
  <si>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</si>
  <si>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</si>
  <si>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</si>
  <si>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</si>
  <si>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</si>
  <si>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</si>
  <si>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</si>
  <si>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</si>
  <si>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</si>
  <si>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</si>
  <si>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</si>
  <si>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</si>
  <si>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</si>
  <si>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</si>
  <si>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</si>
  <si>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</si>
  <si>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</si>
  <si>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</si>
  <si>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</si>
  <si>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</si>
  <si>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</si>
  <si>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</si>
  <si>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</si>
  <si>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</si>
  <si>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</si>
  <si>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</si>
  <si>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</si>
  <si>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</si>
  <si>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</si>
  <si>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</si>
  <si>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</si>
  <si>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resortní úč.neinv.dot.</t>
  </si>
  <si>
    <t xml:space="preserve">   neinv. dotace od obcí</t>
  </si>
  <si>
    <t>4. úvěr</t>
  </si>
  <si>
    <t>81xx</t>
  </si>
  <si>
    <t>tis. Kč</t>
  </si>
  <si>
    <t>správce rozpočtových výdajů = odbor dopravy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</si>
  <si>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</si>
  <si>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</si>
  <si>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</si>
  <si>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</si>
  <si>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</si>
  <si>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DU</t>
  </si>
  <si>
    <t>nákup ostatních služeb</t>
  </si>
  <si>
    <t>SR 2014</t>
  </si>
  <si>
    <t>UR I 2014</t>
  </si>
  <si>
    <t>UR II 2014</t>
  </si>
  <si>
    <t>1. Zapojení fondů z r. 2013</t>
  </si>
  <si>
    <t>Kap.917-transfery</t>
  </si>
  <si>
    <t>investiční transfery nefinančním podnikatelským subjektům - právnickým osobám</t>
  </si>
  <si>
    <t>06</t>
  </si>
  <si>
    <t>RU</t>
  </si>
  <si>
    <t>nákup materiálu</t>
  </si>
  <si>
    <t>nájemné</t>
  </si>
  <si>
    <t>konzultační, poradenské a právní služby</t>
  </si>
  <si>
    <t>nákup služeb</t>
  </si>
  <si>
    <t>pohoštění</t>
  </si>
  <si>
    <t>ostatní neinvestiční výdaje jinde nazařazené</t>
  </si>
  <si>
    <t>Rozpis výdajů kapitoly 917</t>
  </si>
  <si>
    <t>91706 - Transfery, Odbor dopravy</t>
  </si>
  <si>
    <t>tis.Kč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</si>
  <si>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</si>
  <si>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</si>
  <si>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</si>
  <si>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</si>
  <si>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</si>
  <si>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</si>
  <si>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</si>
  <si>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</si>
  <si>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</si>
  <si>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</si>
  <si>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</si>
  <si>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</si>
  <si>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</si>
  <si>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</si>
  <si>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</si>
  <si>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</si>
  <si>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</si>
  <si>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</si>
  <si>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</si>
  <si>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</si>
  <si>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</si>
  <si>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</si>
  <si>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06800010000</t>
  </si>
  <si>
    <t>rekonstrukce komunikací Rovensko pod Troskami - odkanalizování VHS</t>
  </si>
  <si>
    <t>inv.transfery nefin.podnikatel.subjektům-práv.osoby</t>
  </si>
  <si>
    <t>06800020000</t>
  </si>
  <si>
    <t xml:space="preserve">úprava prostor pro KORID LK a ARR </t>
  </si>
  <si>
    <t>06800040000</t>
  </si>
  <si>
    <t>Integrovaný dopravní systém - DPMLJ</t>
  </si>
  <si>
    <t>6.změna-RO č. 322/14</t>
  </si>
  <si>
    <t>06800030000</t>
  </si>
  <si>
    <t>Nákup pozemní radiostanice s dělením frekvencí 8.33 na letiště Hodkovice nad Mohelkou</t>
  </si>
  <si>
    <t>investiční transfery spolkům</t>
  </si>
  <si>
    <t>06800050000</t>
  </si>
  <si>
    <t>neinvestiční transfery nefinančním podnikatelským subjektům - právnickým osobám</t>
  </si>
  <si>
    <t>Příjmy a finanční zdroje odboru dopravy 2014</t>
  </si>
  <si>
    <t>Přijaté transfery (dotace a příspěvky) a zdroje (financování)</t>
  </si>
  <si>
    <t>ORJ</t>
  </si>
  <si>
    <t>ÚZ</t>
  </si>
  <si>
    <t>P Ř Í J M Y   A  T R A N S F E R Y   2 0 1 4</t>
  </si>
  <si>
    <t>příjmy celkem</t>
  </si>
  <si>
    <t>A1) vlastní příjmy - daňové příjmy</t>
  </si>
  <si>
    <t>0006</t>
  </si>
  <si>
    <t>příjmy za zkoušky z odborné způsobilosti - řidičské oprávnění</t>
  </si>
  <si>
    <t>příjmy z licencí pro kamionovou dopravu</t>
  </si>
  <si>
    <t>správní poplatky</t>
  </si>
  <si>
    <t>A2) vlastní příjmy - nedaňové příjmy</t>
  </si>
  <si>
    <t>věcná břemena</t>
  </si>
  <si>
    <t>0650030000</t>
  </si>
  <si>
    <t xml:space="preserve">ROP - III/592 Chrastava-přeložka z centra </t>
  </si>
  <si>
    <t>sankční platby přijaté od státu, obcí a krajů</t>
  </si>
  <si>
    <t>sankční platby přijaté od státu, obcí a krajů - ostatní</t>
  </si>
  <si>
    <t>sankční platby přijaté od jiných subjektů</t>
  </si>
  <si>
    <t>1306</t>
  </si>
  <si>
    <t>0689981601</t>
  </si>
  <si>
    <t>KSS LK - realizace příkazní smlouvy Silnice LK a.s. na období 05-12/2013</t>
  </si>
  <si>
    <t>ostatní přijaté vratky transferů</t>
  </si>
  <si>
    <t>2006</t>
  </si>
  <si>
    <t>0690671601</t>
  </si>
  <si>
    <t>příprava a projektové dokumentace pro ROP 4</t>
  </si>
  <si>
    <t>0690681601</t>
  </si>
  <si>
    <t>přeložka ČEZ na akci „Rekonstrukce mostu Jablonec nad Nisou, nám. B. Němcové III/28733-1“</t>
  </si>
  <si>
    <t>2306</t>
  </si>
  <si>
    <t>ROP - III/29023 Tanvald - ul. Nemocniční a Pod Špičákem</t>
  </si>
  <si>
    <t>ROP - II/270 Mimoň-humanizace průtahu a OK Tyršovo náměstí</t>
  </si>
  <si>
    <t>přijaté neinvestiční dary</t>
  </si>
  <si>
    <t>přijaté pojistné náhrady</t>
  </si>
  <si>
    <t>přijaté nekapitálové příspěvky a náhrady</t>
  </si>
  <si>
    <t>vratky z autobusové dopravní obslužnosti</t>
  </si>
  <si>
    <t>vratka přeplatku elektické energie na DDH Liberec</t>
  </si>
  <si>
    <t>vratky z drážní dopravní obslužnosti</t>
  </si>
  <si>
    <t>náklady řízení</t>
  </si>
  <si>
    <t>příspěvek na dopravní obslužnost od obchodních společností</t>
  </si>
  <si>
    <t>ostatní nedaňové příjmy</t>
  </si>
  <si>
    <t>0650361601</t>
  </si>
  <si>
    <t>Cíl 3 - III/27014 Krompach - Jonsdorf, I.etapa</t>
  </si>
  <si>
    <t>splátky půjčených prostředků od příspěvkových organizací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</si>
  <si>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</si>
  <si>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</si>
  <si>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</si>
  <si>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</si>
  <si>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</si>
  <si>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</si>
  <si>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</si>
  <si>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</si>
  <si>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Opravy silnic II. a III. třídy – Liberecký kraj</t>
  </si>
  <si>
    <t>Příspěvek na ztrátu dopravce z provozu veřejné osobní drážní dopravy</t>
  </si>
  <si>
    <t>27355</t>
  </si>
  <si>
    <t>ostatní neinvestiční přijaté transfery ze státního rozpočtu</t>
  </si>
  <si>
    <t>0682290000</t>
  </si>
  <si>
    <t>údržba silnic II. a III. tříd - úklid komunikací po povodni</t>
  </si>
  <si>
    <t>49595029</t>
  </si>
  <si>
    <t>neinvestiční převody z Národního fondu</t>
  </si>
  <si>
    <t>0682300000</t>
  </si>
  <si>
    <t>oprava propustku v Jílovém u Držkova</t>
  </si>
  <si>
    <t>0682310000</t>
  </si>
  <si>
    <t>III/2931 Nedaříž – havárie propustku</t>
  </si>
  <si>
    <t>neinvestiční transfery přijaté od obcí</t>
  </si>
  <si>
    <t>0650450000</t>
  </si>
  <si>
    <t>ROP - III/2921, 2922 vč. 2 mostů, Pelechov - Záhoří - Semily</t>
  </si>
  <si>
    <t>38585005</t>
  </si>
  <si>
    <t>neinvestiční přijaté transfery od regionálních rad</t>
  </si>
  <si>
    <t>0000005107</t>
  </si>
  <si>
    <t>ost. neinvestiční přijaté transfery od rozpočtů územní úrovně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</si>
  <si>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</si>
  <si>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</si>
  <si>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</si>
  <si>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</si>
  <si>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</si>
  <si>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r>
      <t>Cíl 3 - III/27014 Krompach - Jonsdorf, I.etapa</t>
    </r>
  </si>
  <si>
    <t>41117883</t>
  </si>
  <si>
    <t>0650544007</t>
  </si>
  <si>
    <t xml:space="preserve">investiční dotace od obcí </t>
  </si>
  <si>
    <t>ZDROJOVÁ A VÝDAJOVÁ ČÁST ROZPOČTU LK 2014</t>
  </si>
  <si>
    <t>Ukazatel   (tis. Kč)</t>
  </si>
  <si>
    <t>A/ Vlastní příjmy</t>
  </si>
  <si>
    <t>3. kapitálové příjmy</t>
  </si>
  <si>
    <t>B/ Dotace a příspěvky</t>
  </si>
  <si>
    <t xml:space="preserve">   zákon o st. rozpočtu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</si>
  <si>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dotace</t>
    </r>
  </si>
  <si>
    <t xml:space="preserve">    resort.účel. inv. dotace</t>
  </si>
  <si>
    <t>P ř í j m y   c e l k e m</t>
  </si>
  <si>
    <t>2. Zapojení zvl. účtů z r. 2013</t>
  </si>
  <si>
    <t>3. Zapojení výsledku hosp.2013</t>
  </si>
  <si>
    <t>5. uhrazené splátky krátkod.půjček</t>
  </si>
  <si>
    <t>Ekonomický odbor</t>
  </si>
  <si>
    <t>914 03 - Působnosti</t>
  </si>
  <si>
    <t>P Ů S O B N O S T I</t>
  </si>
  <si>
    <t>Běžné (neinvestiční) výdaje resortu celkem</t>
  </si>
  <si>
    <t>Finanční operace a platby</t>
  </si>
  <si>
    <t>030100</t>
  </si>
  <si>
    <t>0000</t>
  </si>
  <si>
    <t xml:space="preserve">kontrola a přezkum hospodaření kraje </t>
  </si>
  <si>
    <t>030101</t>
  </si>
  <si>
    <t>rating kraje - Moodys Europe</t>
  </si>
  <si>
    <t>030102</t>
  </si>
  <si>
    <t>účetní,daňové a ekonomické poradenství</t>
  </si>
  <si>
    <t>030200</t>
  </si>
  <si>
    <t>platby daní a finanční operace</t>
  </si>
  <si>
    <t>platby daní a poplatků</t>
  </si>
  <si>
    <t>úhrady sankcí jiným rozpočtům</t>
  </si>
  <si>
    <t>030300</t>
  </si>
  <si>
    <t>krajské porady,semináře a školení</t>
  </si>
  <si>
    <t>030600</t>
  </si>
  <si>
    <t>činnost regionální správy</t>
  </si>
  <si>
    <t>služby peněžních ústavů</t>
  </si>
  <si>
    <t>Změna rozpočtu - rozpočtové opatření č. 322/14</t>
  </si>
  <si>
    <t>ZR-RO č. 322/14</t>
  </si>
  <si>
    <t>Oprava železničního přejezdu v km 3,987 na trati  Česká Kamenice – Kamenický Šenov</t>
  </si>
  <si>
    <t>27.změna-RO č. 322/14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</si>
</sst>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2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vertical="center"/>
    </xf>
    <xf numFmtId="4" fontId="1" fillId="0" borderId="10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0" fontId="1" fillId="0" borderId="15" xfId="52" applyFont="1" applyBorder="1" applyAlignment="1">
      <alignment horizontal="center" vertical="center"/>
      <protection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1" fillId="0" borderId="17" xfId="52" applyNumberFormat="1" applyFont="1" applyFill="1" applyBorder="1" applyAlignment="1">
      <alignment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49" fontId="1" fillId="0" borderId="18" xfId="52" applyNumberFormat="1" applyFont="1" applyFill="1" applyBorder="1" applyAlignment="1">
      <alignment horizontal="center"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28" xfId="0" applyNumberFormat="1" applyFont="1" applyBorder="1" applyAlignment="1">
      <alignment horizontal="right" vertical="center" wrapText="1"/>
    </xf>
    <xf numFmtId="4" fontId="7" fillId="0" borderId="29" xfId="0" applyNumberFormat="1" applyFont="1" applyBorder="1" applyAlignment="1">
      <alignment horizontal="right" vertical="center" wrapText="1"/>
    </xf>
    <xf numFmtId="0" fontId="8" fillId="0" borderId="30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7" fillId="0" borderId="30" xfId="0" applyFont="1" applyBorder="1" applyAlignment="1">
      <alignment vertical="center" wrapText="1"/>
    </xf>
    <xf numFmtId="4" fontId="7" fillId="0" borderId="30" xfId="0" applyNumberFormat="1" applyFont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4" fontId="8" fillId="0" borderId="3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3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  <xf numFmtId="4" fontId="8" fillId="0" borderId="40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1" fillId="0" borderId="11" xfId="53" applyNumberFormat="1" applyFont="1" applyFill="1" applyBorder="1" applyAlignment="1">
      <alignment vertical="center"/>
      <protection/>
    </xf>
    <xf numFmtId="4" fontId="4" fillId="0" borderId="41" xfId="53" applyNumberFormat="1" applyFont="1" applyFill="1" applyBorder="1" applyAlignment="1">
      <alignment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" fontId="4" fillId="0" borderId="41" xfId="52" applyNumberFormat="1" applyFont="1" applyFill="1" applyBorder="1" applyAlignment="1">
      <alignment vertical="center"/>
      <protection/>
    </xf>
    <xf numFmtId="1" fontId="1" fillId="0" borderId="15" xfId="52" applyNumberFormat="1" applyFont="1" applyFill="1" applyBorder="1" applyAlignment="1">
      <alignment horizontal="center" vertical="center"/>
      <protection/>
    </xf>
    <xf numFmtId="4" fontId="7" fillId="0" borderId="16" xfId="0" applyNumberFormat="1" applyFont="1" applyBorder="1" applyAlignment="1">
      <alignment horizontal="right" vertical="center" wrapText="1"/>
    </xf>
    <xf numFmtId="2" fontId="4" fillId="0" borderId="42" xfId="52" applyNumberFormat="1" applyFont="1" applyBorder="1" applyAlignment="1">
      <alignment vertical="center"/>
      <protection/>
    </xf>
    <xf numFmtId="2" fontId="1" fillId="0" borderId="43" xfId="52" applyNumberFormat="1" applyFont="1" applyFill="1" applyBorder="1" applyAlignment="1">
      <alignment vertical="center" wrapText="1"/>
      <protection/>
    </xf>
    <xf numFmtId="4" fontId="1" fillId="0" borderId="30" xfId="55" applyNumberFormat="1" applyFont="1" applyFill="1" applyBorder="1" applyAlignment="1">
      <alignment vertical="center"/>
      <protection/>
    </xf>
    <xf numFmtId="0" fontId="1" fillId="0" borderId="14" xfId="53" applyFont="1" applyBorder="1" applyAlignment="1">
      <alignment horizontal="center" vertical="center"/>
      <protection/>
    </xf>
    <xf numFmtId="4" fontId="1" fillId="0" borderId="44" xfId="52" applyNumberFormat="1" applyFont="1" applyFill="1" applyBorder="1" applyAlignment="1">
      <alignment vertical="center"/>
      <protection/>
    </xf>
    <xf numFmtId="0" fontId="1" fillId="0" borderId="45" xfId="52" applyFont="1" applyFill="1" applyBorder="1" applyAlignment="1">
      <alignment horizontal="center" vertical="center"/>
      <protection/>
    </xf>
    <xf numFmtId="4" fontId="1" fillId="0" borderId="12" xfId="55" applyNumberFormat="1" applyFont="1" applyFill="1" applyBorder="1" applyAlignment="1">
      <alignment vertical="center"/>
      <protection/>
    </xf>
    <xf numFmtId="4" fontId="1" fillId="0" borderId="10" xfId="55" applyNumberFormat="1" applyFont="1" applyFill="1" applyBorder="1" applyAlignment="1">
      <alignment vertical="center"/>
      <protection/>
    </xf>
    <xf numFmtId="4" fontId="1" fillId="0" borderId="19" xfId="55" applyNumberFormat="1" applyFont="1" applyFill="1" applyBorder="1" applyAlignment="1">
      <alignment vertical="center"/>
      <protection/>
    </xf>
    <xf numFmtId="0" fontId="4" fillId="0" borderId="28" xfId="53" applyFont="1" applyFill="1" applyBorder="1" applyAlignment="1">
      <alignment horizontal="center" vertical="center"/>
      <protection/>
    </xf>
    <xf numFmtId="0" fontId="4" fillId="0" borderId="29" xfId="53" applyFont="1" applyFill="1" applyBorder="1" applyAlignment="1">
      <alignment vertical="center"/>
      <protection/>
    </xf>
    <xf numFmtId="0" fontId="33" fillId="0" borderId="0" xfId="54" applyFont="1" applyAlignment="1">
      <alignment vertical="center"/>
      <protection/>
    </xf>
    <xf numFmtId="49" fontId="34" fillId="0" borderId="0" xfId="50" applyNumberFormat="1" applyFont="1" applyBorder="1" applyAlignment="1">
      <alignment vertical="center" textRotation="90"/>
      <protection/>
    </xf>
    <xf numFmtId="0" fontId="1" fillId="0" borderId="0" xfId="54" applyFont="1" applyFill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21" xfId="54" applyFont="1" applyBorder="1" applyAlignment="1">
      <alignment horizontal="center" vertical="center"/>
      <protection/>
    </xf>
    <xf numFmtId="0" fontId="4" fillId="0" borderId="47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/>
      <protection/>
    </xf>
    <xf numFmtId="4" fontId="4" fillId="0" borderId="21" xfId="53" applyNumberFormat="1" applyFont="1" applyFill="1" applyBorder="1" applyAlignment="1">
      <alignment vertical="center"/>
      <protection/>
    </xf>
    <xf numFmtId="0" fontId="4" fillId="0" borderId="48" xfId="52" applyFont="1" applyBorder="1" applyAlignment="1">
      <alignment horizontal="center" vertical="center"/>
      <protection/>
    </xf>
    <xf numFmtId="0" fontId="4" fillId="0" borderId="28" xfId="52" applyFont="1" applyBorder="1" applyAlignment="1" quotePrefix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vertical="center"/>
      <protection/>
    </xf>
    <xf numFmtId="0" fontId="31" fillId="0" borderId="49" xfId="52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1" fillId="0" borderId="50" xfId="52" applyFont="1" applyBorder="1" applyAlignment="1">
      <alignment vertical="center"/>
      <protection/>
    </xf>
    <xf numFmtId="4" fontId="35" fillId="24" borderId="11" xfId="52" applyNumberFormat="1" applyFont="1" applyFill="1" applyBorder="1" applyAlignment="1">
      <alignment vertical="center"/>
      <protection/>
    </xf>
    <xf numFmtId="4" fontId="1" fillId="0" borderId="11" xfId="54" applyNumberFormat="1" applyFont="1" applyFill="1" applyBorder="1" applyAlignment="1">
      <alignment vertical="center"/>
      <protection/>
    </xf>
    <xf numFmtId="0" fontId="4" fillId="0" borderId="48" xfId="53" applyFont="1" applyFill="1" applyBorder="1" applyAlignment="1">
      <alignment vertical="center"/>
      <protection/>
    </xf>
    <xf numFmtId="49" fontId="4" fillId="0" borderId="42" xfId="53" applyNumberFormat="1" applyFont="1" applyFill="1" applyBorder="1" applyAlignment="1">
      <alignment vertical="center"/>
      <protection/>
    </xf>
    <xf numFmtId="0" fontId="4" fillId="0" borderId="28" xfId="53" applyFont="1" applyFill="1" applyBorder="1" applyAlignment="1">
      <alignment horizontal="center" vertical="center"/>
      <protection/>
    </xf>
    <xf numFmtId="0" fontId="31" fillId="0" borderId="49" xfId="53" applyFont="1" applyFill="1" applyBorder="1" applyAlignment="1">
      <alignment vertical="center"/>
      <protection/>
    </xf>
    <xf numFmtId="49" fontId="41" fillId="0" borderId="51" xfId="53" applyNumberFormat="1" applyFont="1" applyFill="1" applyBorder="1" applyAlignment="1">
      <alignment vertical="center"/>
      <protection/>
    </xf>
    <xf numFmtId="0" fontId="1" fillId="0" borderId="15" xfId="53" applyFont="1" applyFill="1" applyBorder="1" applyAlignment="1">
      <alignment horizontal="center" vertical="center"/>
      <protection/>
    </xf>
    <xf numFmtId="0" fontId="1" fillId="0" borderId="50" xfId="53" applyFont="1" applyFill="1" applyBorder="1" applyAlignment="1">
      <alignment vertical="center"/>
      <protection/>
    </xf>
    <xf numFmtId="0" fontId="4" fillId="0" borderId="42" xfId="53" applyFont="1" applyBorder="1" applyAlignment="1">
      <alignment vertical="center" wrapText="1"/>
      <protection/>
    </xf>
    <xf numFmtId="0" fontId="1" fillId="0" borderId="51" xfId="53" applyFont="1" applyBorder="1" applyAlignment="1">
      <alignment vertical="center"/>
      <protection/>
    </xf>
    <xf numFmtId="0" fontId="4" fillId="0" borderId="27" xfId="53" applyFont="1" applyBorder="1" applyAlignment="1">
      <alignment vertical="center"/>
      <protection/>
    </xf>
    <xf numFmtId="0" fontId="1" fillId="0" borderId="15" xfId="53" applyFont="1" applyBorder="1" applyAlignment="1">
      <alignment horizontal="center" vertical="center"/>
      <protection/>
    </xf>
    <xf numFmtId="0" fontId="1" fillId="0" borderId="39" xfId="53" applyFont="1" applyFill="1" applyBorder="1" applyAlignment="1">
      <alignment horizontal="center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1" fillId="0" borderId="18" xfId="53" applyFont="1" applyFill="1" applyBorder="1" applyAlignment="1">
      <alignment horizontal="center" vertical="center"/>
      <protection/>
    </xf>
    <xf numFmtId="0" fontId="1" fillId="0" borderId="52" xfId="53" applyFont="1" applyFill="1" applyBorder="1" applyAlignment="1">
      <alignment horizontal="left" vertical="center" wrapText="1"/>
      <protection/>
    </xf>
    <xf numFmtId="0" fontId="33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46" xfId="0" applyFont="1" applyFill="1" applyBorder="1" applyAlignment="1">
      <alignment horizontal="center" vertical="center"/>
    </xf>
    <xf numFmtId="0" fontId="4" fillId="0" borderId="21" xfId="52" applyFont="1" applyFill="1" applyBorder="1" applyAlignment="1">
      <alignment horizontal="center" vertical="center"/>
      <protection/>
    </xf>
    <xf numFmtId="49" fontId="4" fillId="0" borderId="34" xfId="52" applyNumberFormat="1" applyFont="1" applyFill="1" applyBorder="1" applyAlignment="1">
      <alignment horizontal="center" vertical="center"/>
      <protection/>
    </xf>
    <xf numFmtId="0" fontId="4" fillId="0" borderId="47" xfId="52" applyFont="1" applyFill="1" applyBorder="1" applyAlignment="1">
      <alignment horizontal="center" vertical="center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4" fontId="4" fillId="0" borderId="53" xfId="52" applyNumberFormat="1" applyFont="1" applyFill="1" applyBorder="1" applyAlignment="1">
      <alignment vertical="center"/>
      <protection/>
    </xf>
    <xf numFmtId="4" fontId="4" fillId="0" borderId="21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49" fontId="4" fillId="25" borderId="34" xfId="53" applyNumberFormat="1" applyFont="1" applyFill="1" applyBorder="1" applyAlignment="1">
      <alignment horizontal="center" vertical="center"/>
      <protection/>
    </xf>
    <xf numFmtId="0" fontId="4" fillId="25" borderId="47" xfId="53" applyFont="1" applyFill="1" applyBorder="1" applyAlignment="1">
      <alignment horizontal="center" vertical="center"/>
      <protection/>
    </xf>
    <xf numFmtId="49" fontId="4" fillId="25" borderId="23" xfId="53" applyNumberFormat="1" applyFont="1" applyFill="1" applyBorder="1" applyAlignment="1">
      <alignment horizontal="center" vertical="center"/>
      <protection/>
    </xf>
    <xf numFmtId="0" fontId="4" fillId="25" borderId="23" xfId="53" applyFont="1" applyFill="1" applyBorder="1" applyAlignment="1">
      <alignment horizontal="center" vertical="center"/>
      <protection/>
    </xf>
    <xf numFmtId="49" fontId="4" fillId="25" borderId="22" xfId="53" applyNumberFormat="1" applyFont="1" applyFill="1" applyBorder="1" applyAlignment="1">
      <alignment horizontal="center" vertical="center"/>
      <protection/>
    </xf>
    <xf numFmtId="0" fontId="4" fillId="25" borderId="24" xfId="53" applyFont="1" applyFill="1" applyBorder="1" applyAlignment="1">
      <alignment horizontal="left" vertical="center"/>
      <protection/>
    </xf>
    <xf numFmtId="4" fontId="4" fillId="25" borderId="53" xfId="53" applyNumberFormat="1" applyFont="1" applyFill="1" applyBorder="1" applyAlignment="1">
      <alignment vertical="center"/>
      <protection/>
    </xf>
    <xf numFmtId="4" fontId="4" fillId="25" borderId="20" xfId="53" applyNumberFormat="1" applyFont="1" applyFill="1" applyBorder="1" applyAlignment="1">
      <alignment vertical="center"/>
      <protection/>
    </xf>
    <xf numFmtId="4" fontId="4" fillId="25" borderId="21" xfId="53" applyNumberFormat="1" applyFont="1" applyFill="1" applyBorder="1" applyAlignment="1">
      <alignment vertical="center"/>
      <protection/>
    </xf>
    <xf numFmtId="4" fontId="4" fillId="25" borderId="54" xfId="53" applyNumberFormat="1" applyFont="1" applyFill="1" applyBorder="1" applyAlignment="1">
      <alignment vertical="center"/>
      <protection/>
    </xf>
    <xf numFmtId="49" fontId="1" fillId="0" borderId="55" xfId="53" applyNumberFormat="1" applyFont="1" applyFill="1" applyBorder="1" applyAlignment="1">
      <alignment horizontal="center" vertical="center"/>
      <protection/>
    </xf>
    <xf numFmtId="0" fontId="1" fillId="0" borderId="28" xfId="50" applyFont="1" applyBorder="1" applyAlignment="1">
      <alignment horizontal="center" vertical="center"/>
      <protection/>
    </xf>
    <xf numFmtId="0" fontId="1" fillId="0" borderId="42" xfId="53" applyFont="1" applyFill="1" applyBorder="1" applyAlignment="1">
      <alignment horizontal="center" vertical="center"/>
      <protection/>
    </xf>
    <xf numFmtId="0" fontId="1" fillId="0" borderId="56" xfId="50" applyFont="1" applyBorder="1" applyAlignment="1">
      <alignment horizontal="center" vertical="center"/>
      <protection/>
    </xf>
    <xf numFmtId="0" fontId="0" fillId="0" borderId="28" xfId="53" applyFont="1" applyFill="1" applyBorder="1" applyAlignment="1">
      <alignment vertical="center"/>
      <protection/>
    </xf>
    <xf numFmtId="0" fontId="1" fillId="0" borderId="29" xfId="50" applyFont="1" applyBorder="1" applyAlignment="1">
      <alignment horizontal="left" vertical="center"/>
      <protection/>
    </xf>
    <xf numFmtId="4" fontId="1" fillId="0" borderId="56" xfId="50" applyNumberFormat="1" applyFont="1" applyBorder="1" applyAlignment="1">
      <alignment vertical="center"/>
      <protection/>
    </xf>
    <xf numFmtId="4" fontId="1" fillId="0" borderId="55" xfId="53" applyNumberFormat="1" applyFont="1" applyFill="1" applyBorder="1" applyAlignment="1">
      <alignment vertical="center"/>
      <protection/>
    </xf>
    <xf numFmtId="4" fontId="1" fillId="0" borderId="41" xfId="53" applyNumberFormat="1" applyFont="1" applyFill="1" applyBorder="1" applyAlignment="1">
      <alignment vertical="center"/>
      <protection/>
    </xf>
    <xf numFmtId="49" fontId="1" fillId="0" borderId="25" xfId="53" applyNumberFormat="1" applyFont="1" applyFill="1" applyBorder="1" applyAlignment="1">
      <alignment horizontal="center" vertical="center"/>
      <protection/>
    </xf>
    <xf numFmtId="0" fontId="1" fillId="0" borderId="16" xfId="50" applyFont="1" applyBorder="1" applyAlignment="1">
      <alignment horizontal="center" vertical="center"/>
      <protection/>
    </xf>
    <xf numFmtId="0" fontId="1" fillId="0" borderId="27" xfId="53" applyFont="1" applyFill="1" applyBorder="1" applyAlignment="1">
      <alignment horizontal="center" vertical="center"/>
      <protection/>
    </xf>
    <xf numFmtId="0" fontId="1" fillId="0" borderId="57" xfId="50" applyFont="1" applyBorder="1" applyAlignment="1">
      <alignment horizontal="center" vertical="center"/>
      <protection/>
    </xf>
    <xf numFmtId="0" fontId="0" fillId="0" borderId="16" xfId="53" applyFont="1" applyFill="1" applyBorder="1" applyAlignment="1">
      <alignment vertical="center"/>
      <protection/>
    </xf>
    <xf numFmtId="0" fontId="1" fillId="0" borderId="36" xfId="50" applyFont="1" applyBorder="1" applyAlignment="1">
      <alignment horizontal="left" vertical="center"/>
      <protection/>
    </xf>
    <xf numFmtId="4" fontId="1" fillId="0" borderId="57" xfId="50" applyNumberFormat="1" applyFont="1" applyBorder="1" applyAlignment="1">
      <alignment vertical="center"/>
      <protection/>
    </xf>
    <xf numFmtId="4" fontId="1" fillId="0" borderId="25" xfId="50" applyNumberFormat="1" applyFont="1" applyBorder="1" applyAlignment="1">
      <alignment vertical="center"/>
      <protection/>
    </xf>
    <xf numFmtId="4" fontId="1" fillId="0" borderId="25" xfId="53" applyNumberFormat="1" applyFont="1" applyFill="1" applyBorder="1" applyAlignment="1">
      <alignment vertical="center"/>
      <protection/>
    </xf>
    <xf numFmtId="4" fontId="1" fillId="0" borderId="26" xfId="53" applyNumberFormat="1" applyFont="1" applyFill="1" applyBorder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49" fontId="1" fillId="0" borderId="58" xfId="52" applyNumberFormat="1" applyFont="1" applyFill="1" applyBorder="1" applyAlignment="1">
      <alignment horizontal="center" vertical="center"/>
      <protection/>
    </xf>
    <xf numFmtId="0" fontId="1" fillId="0" borderId="15" xfId="50" applyFont="1" applyBorder="1" applyAlignment="1">
      <alignment horizontal="center" vertical="center"/>
      <protection/>
    </xf>
    <xf numFmtId="0" fontId="1" fillId="0" borderId="27" xfId="52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vertical="center"/>
      <protection/>
    </xf>
    <xf numFmtId="0" fontId="1" fillId="0" borderId="43" xfId="50" applyFont="1" applyBorder="1" applyAlignment="1">
      <alignment horizontal="left" vertical="center"/>
      <protection/>
    </xf>
    <xf numFmtId="4" fontId="1" fillId="0" borderId="0" xfId="50" applyNumberFormat="1" applyFont="1" applyBorder="1" applyAlignment="1">
      <alignment vertical="center"/>
      <protection/>
    </xf>
    <xf numFmtId="4" fontId="1" fillId="0" borderId="58" xfId="50" applyNumberFormat="1" applyFont="1" applyBorder="1" applyAlignment="1">
      <alignment vertical="center"/>
      <protection/>
    </xf>
    <xf numFmtId="4" fontId="1" fillId="0" borderId="58" xfId="52" applyNumberFormat="1" applyFont="1" applyFill="1" applyBorder="1" applyAlignment="1">
      <alignment vertical="center"/>
      <protection/>
    </xf>
    <xf numFmtId="49" fontId="4" fillId="25" borderId="34" xfId="52" applyNumberFormat="1" applyFont="1" applyFill="1" applyBorder="1" applyAlignment="1">
      <alignment horizontal="center" vertical="center"/>
      <protection/>
    </xf>
    <xf numFmtId="0" fontId="4" fillId="25" borderId="47" xfId="52" applyFont="1" applyFill="1" applyBorder="1" applyAlignment="1">
      <alignment horizontal="center" vertical="center"/>
      <protection/>
    </xf>
    <xf numFmtId="49" fontId="4" fillId="25" borderId="23" xfId="52" applyNumberFormat="1" applyFont="1" applyFill="1" applyBorder="1" applyAlignment="1">
      <alignment horizontal="center" vertical="center"/>
      <protection/>
    </xf>
    <xf numFmtId="0" fontId="4" fillId="25" borderId="23" xfId="52" applyFont="1" applyFill="1" applyBorder="1" applyAlignment="1">
      <alignment horizontal="center" vertical="center"/>
      <protection/>
    </xf>
    <xf numFmtId="49" fontId="4" fillId="25" borderId="22" xfId="52" applyNumberFormat="1" applyFont="1" applyFill="1" applyBorder="1" applyAlignment="1">
      <alignment horizontal="center" vertical="center"/>
      <protection/>
    </xf>
    <xf numFmtId="0" fontId="4" fillId="25" borderId="24" xfId="52" applyFont="1" applyFill="1" applyBorder="1" applyAlignment="1">
      <alignment horizontal="left" vertical="center"/>
      <protection/>
    </xf>
    <xf numFmtId="4" fontId="4" fillId="25" borderId="53" xfId="52" applyNumberFormat="1" applyFont="1" applyFill="1" applyBorder="1" applyAlignment="1">
      <alignment vertical="center"/>
      <protection/>
    </xf>
    <xf numFmtId="49" fontId="1" fillId="0" borderId="48" xfId="52" applyNumberFormat="1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0" fontId="1" fillId="0" borderId="42" xfId="52" applyFont="1" applyFill="1" applyBorder="1" applyAlignment="1">
      <alignment horizontal="center" vertical="center"/>
      <protection/>
    </xf>
    <xf numFmtId="0" fontId="1" fillId="0" borderId="42" xfId="52" applyFont="1" applyBorder="1" applyAlignment="1">
      <alignment horizontal="center" vertical="center"/>
      <protection/>
    </xf>
    <xf numFmtId="0" fontId="1" fillId="0" borderId="42" xfId="50" applyFont="1" applyBorder="1" applyAlignment="1">
      <alignment horizontal="center" vertical="center"/>
      <protection/>
    </xf>
    <xf numFmtId="0" fontId="0" fillId="0" borderId="42" xfId="52" applyFont="1" applyFill="1" applyBorder="1" applyAlignment="1">
      <alignment vertical="center"/>
      <protection/>
    </xf>
    <xf numFmtId="0" fontId="1" fillId="0" borderId="42" xfId="50" applyFont="1" applyBorder="1" applyAlignment="1">
      <alignment vertical="center"/>
      <protection/>
    </xf>
    <xf numFmtId="4" fontId="1" fillId="0" borderId="41" xfId="50" applyNumberFormat="1" applyFont="1" applyBorder="1" applyAlignment="1">
      <alignment vertical="center"/>
      <protection/>
    </xf>
    <xf numFmtId="4" fontId="1" fillId="0" borderId="53" xfId="53" applyNumberFormat="1" applyFont="1" applyFill="1" applyBorder="1" applyAlignment="1">
      <alignment vertical="center"/>
      <protection/>
    </xf>
    <xf numFmtId="4" fontId="1" fillId="0" borderId="41" xfId="52" applyNumberFormat="1" applyFont="1" applyFill="1" applyBorder="1" applyAlignment="1">
      <alignment vertical="center"/>
      <protection/>
    </xf>
    <xf numFmtId="49" fontId="30" fillId="0" borderId="48" xfId="53" applyNumberFormat="1" applyFont="1" applyFill="1" applyBorder="1" applyAlignment="1">
      <alignment horizontal="center" vertical="center" wrapText="1"/>
      <protection/>
    </xf>
    <xf numFmtId="0" fontId="30" fillId="0" borderId="59" xfId="53" applyFont="1" applyFill="1" applyBorder="1" applyAlignment="1">
      <alignment horizontal="center" vertical="center" wrapText="1"/>
      <protection/>
    </xf>
    <xf numFmtId="49" fontId="30" fillId="0" borderId="28" xfId="53" applyNumberFormat="1" applyFont="1" applyFill="1" applyBorder="1" applyAlignment="1">
      <alignment horizontal="center" vertical="center" wrapText="1"/>
      <protection/>
    </xf>
    <xf numFmtId="0" fontId="30" fillId="0" borderId="28" xfId="53" applyFont="1" applyFill="1" applyBorder="1" applyAlignment="1">
      <alignment horizontal="center" vertical="center" wrapText="1"/>
      <protection/>
    </xf>
    <xf numFmtId="0" fontId="36" fillId="0" borderId="42" xfId="49" applyFont="1" applyFill="1" applyBorder="1" applyAlignment="1">
      <alignment vertical="center"/>
      <protection/>
    </xf>
    <xf numFmtId="4" fontId="30" fillId="0" borderId="41" xfId="53" applyNumberFormat="1" applyFont="1" applyFill="1" applyBorder="1" applyAlignment="1">
      <alignment vertical="center" wrapText="1"/>
      <protection/>
    </xf>
    <xf numFmtId="4" fontId="30" fillId="0" borderId="55" xfId="53" applyNumberFormat="1" applyFont="1" applyFill="1" applyBorder="1" applyAlignment="1">
      <alignment vertical="center" wrapText="1"/>
      <protection/>
    </xf>
    <xf numFmtId="49" fontId="1" fillId="0" borderId="49" xfId="53" applyNumberFormat="1" applyFont="1" applyFill="1" applyBorder="1" applyAlignment="1">
      <alignment horizontal="center" vertical="center" wrapText="1"/>
      <protection/>
    </xf>
    <xf numFmtId="0" fontId="1" fillId="0" borderId="60" xfId="53" applyFont="1" applyFill="1" applyBorder="1" applyAlignment="1">
      <alignment horizontal="center" vertical="center" wrapText="1"/>
      <protection/>
    </xf>
    <xf numFmtId="49" fontId="1" fillId="0" borderId="15" xfId="53" applyNumberFormat="1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49" fontId="1" fillId="0" borderId="50" xfId="53" applyNumberFormat="1" applyFont="1" applyFill="1" applyBorder="1" applyAlignment="1">
      <alignment horizontal="center" vertical="center" wrapText="1"/>
      <protection/>
    </xf>
    <xf numFmtId="0" fontId="1" fillId="0" borderId="50" xfId="49" applyFont="1" applyFill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vertical="center" wrapText="1"/>
      <protection/>
    </xf>
    <xf numFmtId="4" fontId="1" fillId="0" borderId="46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/>
      <protection/>
    </xf>
    <xf numFmtId="49" fontId="1" fillId="0" borderId="20" xfId="53" applyNumberFormat="1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center" vertical="center"/>
      <protection/>
    </xf>
    <xf numFmtId="0" fontId="1" fillId="0" borderId="23" xfId="53" applyFont="1" applyBorder="1" applyAlignment="1">
      <alignment horizontal="center" vertical="center"/>
      <protection/>
    </xf>
    <xf numFmtId="0" fontId="1" fillId="0" borderId="22" xfId="50" applyFont="1" applyBorder="1" applyAlignment="1">
      <alignment horizontal="center" vertical="center"/>
      <protection/>
    </xf>
    <xf numFmtId="0" fontId="0" fillId="0" borderId="22" xfId="53" applyFont="1" applyFill="1" applyBorder="1" applyAlignment="1">
      <alignment vertical="center"/>
      <protection/>
    </xf>
    <xf numFmtId="0" fontId="1" fillId="0" borderId="22" xfId="50" applyFont="1" applyBorder="1" applyAlignment="1">
      <alignment vertical="center"/>
      <protection/>
    </xf>
    <xf numFmtId="4" fontId="1" fillId="0" borderId="21" xfId="50" applyNumberFormat="1" applyFont="1" applyBorder="1" applyAlignment="1">
      <alignment vertical="center"/>
      <protection/>
    </xf>
    <xf numFmtId="4" fontId="1" fillId="0" borderId="21" xfId="53" applyNumberFormat="1" applyFont="1" applyFill="1" applyBorder="1" applyAlignment="1">
      <alignment vertical="center"/>
      <protection/>
    </xf>
    <xf numFmtId="0" fontId="1" fillId="0" borderId="15" xfId="50" applyFont="1" applyFill="1" applyBorder="1" applyAlignment="1">
      <alignment horizontal="center" vertical="center"/>
      <protection/>
    </xf>
    <xf numFmtId="0" fontId="1" fillId="0" borderId="50" xfId="52" applyFont="1" applyFill="1" applyBorder="1" applyAlignment="1">
      <alignment horizontal="center" vertical="center"/>
      <protection/>
    </xf>
    <xf numFmtId="0" fontId="1" fillId="0" borderId="50" xfId="50" applyFont="1" applyBorder="1" applyAlignment="1">
      <alignment horizontal="center" vertical="center"/>
      <protection/>
    </xf>
    <xf numFmtId="0" fontId="0" fillId="0" borderId="50" xfId="52" applyFont="1" applyFill="1" applyBorder="1" applyAlignment="1">
      <alignment vertical="center"/>
      <protection/>
    </xf>
    <xf numFmtId="0" fontId="1" fillId="0" borderId="50" xfId="50" applyFont="1" applyBorder="1" applyAlignment="1">
      <alignment vertical="center"/>
      <protection/>
    </xf>
    <xf numFmtId="4" fontId="1" fillId="0" borderId="11" xfId="50" applyNumberFormat="1" applyFont="1" applyBorder="1" applyAlignment="1">
      <alignment vertical="center"/>
      <protection/>
    </xf>
    <xf numFmtId="4" fontId="1" fillId="0" borderId="21" xfId="55" applyNumberFormat="1" applyFont="1" applyFill="1" applyBorder="1" applyAlignment="1">
      <alignment vertical="center"/>
      <protection/>
    </xf>
    <xf numFmtId="49" fontId="42" fillId="0" borderId="55" xfId="53" applyNumberFormat="1" applyFont="1" applyFill="1" applyBorder="1" applyAlignment="1">
      <alignment horizontal="center" vertical="center"/>
      <protection/>
    </xf>
    <xf numFmtId="49" fontId="42" fillId="0" borderId="42" xfId="53" applyNumberFormat="1" applyFont="1" applyBorder="1" applyAlignment="1">
      <alignment horizontal="center" vertical="center" wrapText="1"/>
      <protection/>
    </xf>
    <xf numFmtId="49" fontId="42" fillId="0" borderId="28" xfId="50" applyNumberFormat="1" applyFont="1" applyFill="1" applyBorder="1" applyAlignment="1">
      <alignment horizontal="center" vertical="center" wrapText="1"/>
      <protection/>
    </xf>
    <xf numFmtId="0" fontId="42" fillId="0" borderId="28" xfId="53" applyFont="1" applyFill="1" applyBorder="1" applyAlignment="1">
      <alignment horizontal="center" vertical="center" wrapText="1"/>
      <protection/>
    </xf>
    <xf numFmtId="2" fontId="43" fillId="0" borderId="29" xfId="56" applyNumberFormat="1" applyFont="1" applyFill="1" applyBorder="1" applyAlignment="1">
      <alignment horizontal="left" vertical="center" wrapText="1"/>
      <protection/>
    </xf>
    <xf numFmtId="4" fontId="42" fillId="0" borderId="41" xfId="50" applyNumberFormat="1" applyFont="1" applyFill="1" applyBorder="1" applyAlignment="1">
      <alignment vertical="center" wrapText="1"/>
      <protection/>
    </xf>
    <xf numFmtId="4" fontId="42" fillId="0" borderId="61" xfId="50" applyNumberFormat="1" applyFont="1" applyFill="1" applyBorder="1" applyAlignment="1">
      <alignment vertical="center" wrapText="1"/>
      <protection/>
    </xf>
    <xf numFmtId="0" fontId="30" fillId="0" borderId="62" xfId="50" applyFont="1" applyFill="1" applyBorder="1" applyAlignment="1">
      <alignment horizontal="center" vertical="center" wrapText="1"/>
      <protection/>
    </xf>
    <xf numFmtId="49" fontId="30" fillId="0" borderId="18" xfId="50" applyNumberFormat="1" applyFont="1" applyFill="1" applyBorder="1" applyAlignment="1">
      <alignment horizontal="center" vertical="center" wrapText="1"/>
      <protection/>
    </xf>
    <xf numFmtId="49" fontId="30" fillId="0" borderId="45" xfId="50" applyNumberFormat="1" applyFont="1" applyFill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vertical="center"/>
      <protection/>
    </xf>
    <xf numFmtId="4" fontId="1" fillId="0" borderId="44" xfId="53" applyNumberFormat="1" applyFont="1" applyFill="1" applyBorder="1" applyAlignment="1">
      <alignment vertical="center"/>
      <protection/>
    </xf>
    <xf numFmtId="49" fontId="4" fillId="0" borderId="55" xfId="52" applyNumberFormat="1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49" fontId="4" fillId="0" borderId="28" xfId="52" applyNumberFormat="1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2" fontId="4" fillId="0" borderId="42" xfId="52" applyNumberFormat="1" applyFont="1" applyFill="1" applyBorder="1" applyAlignment="1">
      <alignment vertical="center" wrapText="1"/>
      <protection/>
    </xf>
    <xf numFmtId="4" fontId="4" fillId="0" borderId="55" xfId="53" applyNumberFormat="1" applyFont="1" applyFill="1" applyBorder="1" applyAlignment="1">
      <alignment vertical="center" wrapText="1"/>
      <protection/>
    </xf>
    <xf numFmtId="49" fontId="42" fillId="0" borderId="55" xfId="52" applyNumberFormat="1" applyFont="1" applyFill="1" applyBorder="1" applyAlignment="1">
      <alignment horizontal="center" vertical="center"/>
      <protection/>
    </xf>
    <xf numFmtId="0" fontId="30" fillId="0" borderId="28" xfId="52" applyFont="1" applyFill="1" applyBorder="1" applyAlignment="1">
      <alignment horizontal="center" vertical="center" wrapText="1"/>
      <protection/>
    </xf>
    <xf numFmtId="174" fontId="42" fillId="0" borderId="28" xfId="52" applyNumberFormat="1" applyFont="1" applyFill="1" applyBorder="1" applyAlignment="1">
      <alignment horizontal="center" vertical="center"/>
      <protection/>
    </xf>
    <xf numFmtId="0" fontId="42" fillId="0" borderId="28" xfId="52" applyFont="1" applyFill="1" applyBorder="1" applyAlignment="1">
      <alignment horizontal="center" vertical="center" wrapText="1"/>
      <protection/>
    </xf>
    <xf numFmtId="0" fontId="42" fillId="0" borderId="42" xfId="52" applyFont="1" applyFill="1" applyBorder="1" applyAlignment="1">
      <alignment vertical="center"/>
      <protection/>
    </xf>
    <xf numFmtId="4" fontId="42" fillId="0" borderId="55" xfId="50" applyNumberFormat="1" applyFont="1" applyFill="1" applyBorder="1" applyAlignment="1">
      <alignment vertical="center" wrapText="1"/>
      <protection/>
    </xf>
    <xf numFmtId="4" fontId="1" fillId="0" borderId="46" xfId="50" applyNumberFormat="1" applyFont="1" applyBorder="1" applyAlignment="1">
      <alignment vertical="center"/>
      <protection/>
    </xf>
    <xf numFmtId="49" fontId="1" fillId="0" borderId="46" xfId="53" applyNumberFormat="1" applyFont="1" applyFill="1" applyBorder="1" applyAlignment="1">
      <alignment horizontal="center" vertical="center"/>
      <protection/>
    </xf>
    <xf numFmtId="4" fontId="1" fillId="0" borderId="63" xfId="53" applyNumberFormat="1" applyFont="1" applyFill="1" applyBorder="1" applyAlignment="1">
      <alignment vertical="center"/>
      <protection/>
    </xf>
    <xf numFmtId="49" fontId="30" fillId="0" borderId="48" xfId="53" applyNumberFormat="1" applyFont="1" applyFill="1" applyBorder="1" applyAlignment="1">
      <alignment horizontal="center" vertical="center"/>
      <protection/>
    </xf>
    <xf numFmtId="0" fontId="30" fillId="0" borderId="28" xfId="50" applyFont="1" applyFill="1" applyBorder="1" applyAlignment="1">
      <alignment horizontal="center" vertical="center"/>
      <protection/>
    </xf>
    <xf numFmtId="0" fontId="30" fillId="0" borderId="28" xfId="53" applyFont="1" applyFill="1" applyBorder="1" applyAlignment="1">
      <alignment horizontal="center" vertical="center"/>
      <protection/>
    </xf>
    <xf numFmtId="49" fontId="30" fillId="0" borderId="28" xfId="50" applyNumberFormat="1" applyFont="1" applyFill="1" applyBorder="1" applyAlignment="1">
      <alignment horizontal="center" vertical="center" wrapText="1"/>
      <protection/>
    </xf>
    <xf numFmtId="0" fontId="30" fillId="0" borderId="28" xfId="50" applyFont="1" applyBorder="1" applyAlignment="1">
      <alignment horizontal="center" vertical="center"/>
      <protection/>
    </xf>
    <xf numFmtId="0" fontId="30" fillId="0" borderId="29" xfId="50" applyFont="1" applyBorder="1" applyAlignment="1">
      <alignment vertical="center"/>
      <protection/>
    </xf>
    <xf numFmtId="4" fontId="30" fillId="0" borderId="55" xfId="50" applyNumberFormat="1" applyFont="1" applyBorder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9" fontId="1" fillId="0" borderId="13" xfId="53" applyNumberFormat="1" applyFont="1" applyFill="1" applyBorder="1" applyAlignment="1">
      <alignment horizontal="center" vertical="center"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0" fillId="0" borderId="14" xfId="53" applyFont="1" applyFill="1" applyBorder="1" applyAlignment="1">
      <alignment vertical="center"/>
      <protection/>
    </xf>
    <xf numFmtId="0" fontId="1" fillId="0" borderId="32" xfId="50" applyFont="1" applyBorder="1" applyAlignment="1">
      <alignment vertical="center"/>
      <protection/>
    </xf>
    <xf numFmtId="4" fontId="1" fillId="0" borderId="30" xfId="50" applyNumberFormat="1" applyFont="1" applyBorder="1" applyAlignment="1">
      <alignment vertical="center"/>
      <protection/>
    </xf>
    <xf numFmtId="4" fontId="1" fillId="0" borderId="33" xfId="53" applyNumberFormat="1" applyFont="1" applyFill="1" applyBorder="1" applyAlignment="1">
      <alignment vertical="center"/>
      <protection/>
    </xf>
    <xf numFmtId="4" fontId="1" fillId="0" borderId="12" xfId="53" applyNumberFormat="1" applyFont="1" applyFill="1" applyBorder="1" applyAlignment="1">
      <alignment vertical="center"/>
      <protection/>
    </xf>
    <xf numFmtId="0" fontId="1" fillId="0" borderId="16" xfId="50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1" fillId="0" borderId="18" xfId="50" applyFont="1" applyBorder="1" applyAlignment="1">
      <alignment horizontal="center" vertical="center"/>
      <protection/>
    </xf>
    <xf numFmtId="0" fontId="0" fillId="0" borderId="18" xfId="53" applyFont="1" applyFill="1" applyBorder="1" applyAlignment="1">
      <alignment vertical="center"/>
      <protection/>
    </xf>
    <xf numFmtId="0" fontId="1" fillId="0" borderId="52" xfId="50" applyFont="1" applyBorder="1" applyAlignment="1">
      <alignment vertical="center"/>
      <protection/>
    </xf>
    <xf numFmtId="4" fontId="1" fillId="0" borderId="11" xfId="55" applyNumberFormat="1" applyFont="1" applyFill="1" applyBorder="1" applyAlignment="1">
      <alignment vertical="center"/>
      <protection/>
    </xf>
    <xf numFmtId="49" fontId="30" fillId="0" borderId="48" xfId="52" applyNumberFormat="1" applyFont="1" applyFill="1" applyBorder="1" applyAlignment="1">
      <alignment horizontal="center" vertical="center" wrapText="1"/>
      <protection/>
    </xf>
    <xf numFmtId="0" fontId="30" fillId="0" borderId="59" xfId="52" applyFont="1" applyFill="1" applyBorder="1" applyAlignment="1">
      <alignment horizontal="center" vertical="center" wrapText="1"/>
      <protection/>
    </xf>
    <xf numFmtId="49" fontId="30" fillId="0" borderId="28" xfId="52" applyNumberFormat="1" applyFont="1" applyFill="1" applyBorder="1" applyAlignment="1">
      <alignment horizontal="center" vertical="center" wrapText="1"/>
      <protection/>
    </xf>
    <xf numFmtId="0" fontId="30" fillId="0" borderId="42" xfId="49" applyFont="1" applyFill="1" applyBorder="1" applyAlignment="1">
      <alignment vertical="center" wrapText="1"/>
      <protection/>
    </xf>
    <xf numFmtId="4" fontId="30" fillId="0" borderId="41" xfId="52" applyNumberFormat="1" applyFont="1" applyFill="1" applyBorder="1" applyAlignment="1">
      <alignment vertical="center" wrapText="1"/>
      <protection/>
    </xf>
    <xf numFmtId="4" fontId="30" fillId="0" borderId="61" xfId="52" applyNumberFormat="1" applyFont="1" applyFill="1" applyBorder="1" applyAlignment="1">
      <alignment vertical="center" wrapText="1"/>
      <protection/>
    </xf>
    <xf numFmtId="49" fontId="1" fillId="0" borderId="62" xfId="52" applyNumberFormat="1" applyFont="1" applyFill="1" applyBorder="1" applyAlignment="1">
      <alignment horizontal="center" vertical="center"/>
      <protection/>
    </xf>
    <xf numFmtId="49" fontId="1" fillId="0" borderId="51" xfId="52" applyNumberFormat="1" applyFont="1" applyFill="1" applyBorder="1" applyAlignment="1">
      <alignment horizontal="center" vertical="center"/>
      <protection/>
    </xf>
    <xf numFmtId="0" fontId="1" fillId="0" borderId="51" xfId="49" applyFont="1" applyFill="1" applyBorder="1" applyAlignment="1">
      <alignment vertical="center"/>
      <protection/>
    </xf>
    <xf numFmtId="49" fontId="30" fillId="0" borderId="55" xfId="53" applyNumberFormat="1" applyFont="1" applyFill="1" applyBorder="1" applyAlignment="1">
      <alignment horizontal="center" vertical="center"/>
      <protection/>
    </xf>
    <xf numFmtId="49" fontId="30" fillId="0" borderId="28" xfId="53" applyNumberFormat="1" applyFont="1" applyFill="1" applyBorder="1" applyAlignment="1">
      <alignment horizontal="center" vertical="center"/>
      <protection/>
    </xf>
    <xf numFmtId="0" fontId="36" fillId="0" borderId="29" xfId="49" applyFont="1" applyBorder="1" applyAlignment="1">
      <alignment vertical="center" wrapText="1"/>
      <protection/>
    </xf>
    <xf numFmtId="4" fontId="30" fillId="0" borderId="41" xfId="53" applyNumberFormat="1" applyFont="1" applyFill="1" applyBorder="1" applyAlignment="1">
      <alignment vertical="center"/>
      <protection/>
    </xf>
    <xf numFmtId="49" fontId="1" fillId="0" borderId="18" xfId="53" applyNumberFormat="1" applyFont="1" applyFill="1" applyBorder="1" applyAlignment="1">
      <alignment horizontal="center" vertical="center"/>
      <protection/>
    </xf>
    <xf numFmtId="49" fontId="1" fillId="0" borderId="51" xfId="53" applyNumberFormat="1" applyFont="1" applyFill="1" applyBorder="1" applyAlignment="1">
      <alignment horizontal="center" vertical="center"/>
      <protection/>
    </xf>
    <xf numFmtId="0" fontId="37" fillId="0" borderId="51" xfId="49" applyFont="1" applyFill="1" applyBorder="1" applyAlignment="1">
      <alignment vertical="center" wrapText="1"/>
      <protection/>
    </xf>
    <xf numFmtId="4" fontId="1" fillId="0" borderId="19" xfId="53" applyNumberFormat="1" applyFont="1" applyFill="1" applyBorder="1" applyAlignment="1">
      <alignment vertical="center"/>
      <protection/>
    </xf>
    <xf numFmtId="4" fontId="4" fillId="25" borderId="20" xfId="52" applyNumberFormat="1" applyFont="1" applyFill="1" applyBorder="1" applyAlignment="1">
      <alignment vertical="center"/>
      <protection/>
    </xf>
    <xf numFmtId="4" fontId="4" fillId="25" borderId="21" xfId="52" applyNumberFormat="1" applyFont="1" applyFill="1" applyBorder="1" applyAlignment="1">
      <alignment vertical="center"/>
      <protection/>
    </xf>
    <xf numFmtId="4" fontId="4" fillId="25" borderId="54" xfId="52" applyNumberFormat="1" applyFont="1" applyFill="1" applyBorder="1" applyAlignment="1">
      <alignment vertical="center"/>
      <protection/>
    </xf>
    <xf numFmtId="0" fontId="1" fillId="0" borderId="28" xfId="50" applyFont="1" applyFill="1" applyBorder="1" applyAlignment="1">
      <alignment horizontal="center" vertical="center"/>
      <protection/>
    </xf>
    <xf numFmtId="0" fontId="1" fillId="0" borderId="28" xfId="52" applyFont="1" applyFill="1" applyBorder="1" applyAlignment="1">
      <alignment horizontal="center" vertical="center"/>
      <protection/>
    </xf>
    <xf numFmtId="49" fontId="1" fillId="0" borderId="42" xfId="52" applyNumberFormat="1" applyFont="1" applyFill="1" applyBorder="1" applyAlignment="1">
      <alignment horizontal="center" vertical="center"/>
      <protection/>
    </xf>
    <xf numFmtId="0" fontId="1" fillId="0" borderId="29" xfId="52" applyFont="1" applyFill="1" applyBorder="1" applyAlignment="1">
      <alignment vertical="center"/>
      <protection/>
    </xf>
    <xf numFmtId="4" fontId="1" fillId="0" borderId="56" xfId="52" applyNumberFormat="1" applyFont="1" applyFill="1" applyBorder="1" applyAlignment="1">
      <alignment vertical="center"/>
      <protection/>
    </xf>
    <xf numFmtId="0" fontId="1" fillId="0" borderId="39" xfId="52" applyFont="1" applyFill="1" applyBorder="1" applyAlignment="1">
      <alignment horizontal="center" vertical="center"/>
      <protection/>
    </xf>
    <xf numFmtId="49" fontId="1" fillId="0" borderId="64" xfId="52" applyNumberFormat="1" applyFont="1" applyFill="1" applyBorder="1" applyAlignment="1">
      <alignment horizontal="center" vertical="center"/>
      <protection/>
    </xf>
    <xf numFmtId="0" fontId="1" fillId="0" borderId="40" xfId="52" applyFont="1" applyFill="1" applyBorder="1" applyAlignment="1">
      <alignment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30" fillId="0" borderId="29" xfId="49" applyFont="1" applyFill="1" applyBorder="1" applyAlignment="1">
      <alignment vertical="center" wrapText="1"/>
      <protection/>
    </xf>
    <xf numFmtId="4" fontId="30" fillId="0" borderId="56" xfId="53" applyNumberFormat="1" applyFont="1" applyFill="1" applyBorder="1" applyAlignment="1">
      <alignment vertical="center" wrapText="1"/>
      <protection/>
    </xf>
    <xf numFmtId="0" fontId="1" fillId="0" borderId="43" xfId="49" applyFont="1" applyFill="1" applyBorder="1" applyAlignment="1">
      <alignment vertical="center" wrapText="1"/>
      <protection/>
    </xf>
    <xf numFmtId="4" fontId="1" fillId="0" borderId="63" xfId="53" applyNumberFormat="1" applyFont="1" applyFill="1" applyBorder="1" applyAlignment="1">
      <alignment vertical="center" wrapText="1"/>
      <protection/>
    </xf>
    <xf numFmtId="49" fontId="4" fillId="0" borderId="55" xfId="53" applyNumberFormat="1" applyFont="1" applyFill="1" applyBorder="1" applyAlignment="1">
      <alignment horizontal="center" vertical="center"/>
      <protection/>
    </xf>
    <xf numFmtId="0" fontId="4" fillId="0" borderId="28" xfId="50" applyFont="1" applyFill="1" applyBorder="1" applyAlignment="1">
      <alignment horizontal="center" vertical="center"/>
      <protection/>
    </xf>
    <xf numFmtId="49" fontId="4" fillId="0" borderId="28" xfId="53" applyNumberFormat="1" applyFont="1" applyFill="1" applyBorder="1" applyAlignment="1">
      <alignment horizontal="center" vertical="center" wrapText="1"/>
      <protection/>
    </xf>
    <xf numFmtId="4" fontId="4" fillId="0" borderId="56" xfId="53" applyNumberFormat="1" applyFont="1" applyFill="1" applyBorder="1" applyAlignment="1">
      <alignment vertical="center"/>
      <protection/>
    </xf>
    <xf numFmtId="49" fontId="1" fillId="0" borderId="58" xfId="53" applyNumberFormat="1" applyFont="1" applyFill="1" applyBorder="1" applyAlignment="1">
      <alignment horizontal="center" vertical="center"/>
      <protection/>
    </xf>
    <xf numFmtId="49" fontId="1" fillId="0" borderId="14" xfId="53" applyNumberFormat="1" applyFont="1" applyFill="1" applyBorder="1" applyAlignment="1">
      <alignment horizontal="center" vertical="center"/>
      <protection/>
    </xf>
    <xf numFmtId="0" fontId="1" fillId="0" borderId="52" xfId="49" applyFont="1" applyFill="1" applyBorder="1" applyAlignment="1">
      <alignment vertical="center"/>
      <protection/>
    </xf>
    <xf numFmtId="4" fontId="1" fillId="0" borderId="30" xfId="53" applyNumberFormat="1" applyFont="1" applyFill="1" applyBorder="1" applyAlignment="1">
      <alignment vertical="center"/>
      <protection/>
    </xf>
    <xf numFmtId="0" fontId="1" fillId="0" borderId="43" xfId="50" applyFont="1" applyBorder="1" applyAlignment="1">
      <alignment vertical="center"/>
      <protection/>
    </xf>
    <xf numFmtId="4" fontId="1" fillId="0" borderId="63" xfId="50" applyNumberFormat="1" applyFont="1" applyBorder="1" applyAlignment="1">
      <alignment vertical="center"/>
      <protection/>
    </xf>
    <xf numFmtId="4" fontId="1" fillId="0" borderId="21" xfId="50" applyNumberFormat="1" applyFont="1" applyFill="1" applyBorder="1" applyAlignment="1">
      <alignment vertical="center"/>
      <protection/>
    </xf>
    <xf numFmtId="49" fontId="30" fillId="0" borderId="55" xfId="52" applyNumberFormat="1" applyFont="1" applyFill="1" applyBorder="1" applyAlignment="1">
      <alignment horizontal="center" vertical="center"/>
      <protection/>
    </xf>
    <xf numFmtId="0" fontId="30" fillId="0" borderId="28" xfId="52" applyFont="1" applyFill="1" applyBorder="1" applyAlignment="1">
      <alignment horizontal="center" vertical="center"/>
      <protection/>
    </xf>
    <xf numFmtId="49" fontId="30" fillId="0" borderId="28" xfId="52" applyNumberFormat="1" applyFont="1" applyFill="1" applyBorder="1" applyAlignment="1">
      <alignment horizontal="center" vertical="center"/>
      <protection/>
    </xf>
    <xf numFmtId="4" fontId="30" fillId="0" borderId="41" xfId="52" applyNumberFormat="1" applyFont="1" applyFill="1" applyBorder="1" applyAlignment="1">
      <alignment vertical="center"/>
      <protection/>
    </xf>
    <xf numFmtId="4" fontId="30" fillId="0" borderId="55" xfId="52" applyNumberFormat="1" applyFont="1" applyFill="1" applyBorder="1" applyAlignment="1">
      <alignment vertical="center" wrapText="1"/>
      <protection/>
    </xf>
    <xf numFmtId="49" fontId="1" fillId="0" borderId="46" xfId="52" applyNumberFormat="1" applyFont="1" applyFill="1" applyBorder="1" applyAlignment="1">
      <alignment horizontal="center" vertical="center"/>
      <protection/>
    </xf>
    <xf numFmtId="49" fontId="1" fillId="0" borderId="51" xfId="52" applyNumberFormat="1" applyFont="1" applyFill="1" applyBorder="1" applyAlignment="1">
      <alignment horizontal="center" vertical="center"/>
      <protection/>
    </xf>
    <xf numFmtId="49" fontId="1" fillId="0" borderId="50" xfId="52" applyNumberFormat="1" applyFont="1" applyFill="1" applyBorder="1" applyAlignment="1">
      <alignment horizontal="center" vertical="center"/>
      <protection/>
    </xf>
    <xf numFmtId="171" fontId="1" fillId="0" borderId="58" xfId="52" applyNumberFormat="1" applyFont="1" applyFill="1" applyBorder="1" applyAlignment="1">
      <alignment vertical="center"/>
      <protection/>
    </xf>
    <xf numFmtId="0" fontId="30" fillId="0" borderId="29" xfId="49" applyFont="1" applyFill="1" applyBorder="1" applyAlignment="1">
      <alignment vertical="center"/>
      <protection/>
    </xf>
    <xf numFmtId="4" fontId="30" fillId="0" borderId="56" xfId="53" applyNumberFormat="1" applyFont="1" applyFill="1" applyBorder="1" applyAlignment="1">
      <alignment vertical="center"/>
      <protection/>
    </xf>
    <xf numFmtId="49" fontId="1" fillId="0" borderId="51" xfId="53" applyNumberFormat="1" applyFont="1" applyFill="1" applyBorder="1" applyAlignment="1">
      <alignment horizontal="center" vertical="center"/>
      <protection/>
    </xf>
    <xf numFmtId="0" fontId="0" fillId="0" borderId="0" xfId="52">
      <alignment/>
      <protection/>
    </xf>
    <xf numFmtId="0" fontId="29" fillId="0" borderId="0" xfId="50">
      <alignment/>
      <protection/>
    </xf>
    <xf numFmtId="0" fontId="0" fillId="0" borderId="0" xfId="47">
      <alignment/>
      <protection/>
    </xf>
    <xf numFmtId="0" fontId="4" fillId="0" borderId="0" xfId="47" applyFont="1" applyAlignment="1">
      <alignment horizontal="center"/>
      <protection/>
    </xf>
    <xf numFmtId="0" fontId="34" fillId="0" borderId="65" xfId="47" applyFont="1" applyBorder="1" applyAlignment="1">
      <alignment horizontal="center" vertical="center" wrapText="1"/>
      <protection/>
    </xf>
    <xf numFmtId="0" fontId="34" fillId="0" borderId="66" xfId="47" applyFont="1" applyBorder="1" applyAlignment="1">
      <alignment horizontal="center" vertical="center" wrapText="1"/>
      <protection/>
    </xf>
    <xf numFmtId="0" fontId="34" fillId="0" borderId="66" xfId="47" applyFont="1" applyBorder="1" applyAlignment="1">
      <alignment horizontal="center" vertical="center" wrapText="1"/>
      <protection/>
    </xf>
    <xf numFmtId="0" fontId="4" fillId="0" borderId="23" xfId="47" applyFont="1" applyBorder="1" applyAlignment="1">
      <alignment horizontal="center" vertical="center" wrapText="1"/>
      <protection/>
    </xf>
    <xf numFmtId="0" fontId="4" fillId="0" borderId="53" xfId="48" applyFont="1" applyBorder="1" applyAlignment="1">
      <alignment horizontal="center" vertical="center" wrapText="1"/>
      <protection/>
    </xf>
    <xf numFmtId="0" fontId="4" fillId="0" borderId="23" xfId="48" applyFont="1" applyBorder="1" applyAlignment="1">
      <alignment horizontal="center" vertical="center" wrapText="1"/>
      <protection/>
    </xf>
    <xf numFmtId="0" fontId="4" fillId="0" borderId="23" xfId="48" applyFont="1" applyFill="1" applyBorder="1" applyAlignment="1">
      <alignment horizontal="center" vertical="center" wrapText="1"/>
      <protection/>
    </xf>
    <xf numFmtId="0" fontId="4" fillId="0" borderId="54" xfId="48" applyFont="1" applyBorder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4" fillId="0" borderId="20" xfId="52" applyFont="1" applyFill="1" applyBorder="1" applyAlignment="1">
      <alignment horizontal="center"/>
      <protection/>
    </xf>
    <xf numFmtId="0" fontId="4" fillId="0" borderId="22" xfId="52" applyFont="1" applyFill="1" applyBorder="1" applyAlignment="1">
      <alignment horizontal="center"/>
      <protection/>
    </xf>
    <xf numFmtId="0" fontId="4" fillId="0" borderId="23" xfId="52" applyFont="1" applyFill="1" applyBorder="1" applyAlignment="1">
      <alignment horizontal="center"/>
      <protection/>
    </xf>
    <xf numFmtId="0" fontId="4" fillId="0" borderId="23" xfId="52" applyFont="1" applyFill="1" applyBorder="1" applyAlignment="1">
      <alignment horizontal="left"/>
      <protection/>
    </xf>
    <xf numFmtId="4" fontId="4" fillId="0" borderId="47" xfId="52" applyNumberFormat="1" applyFont="1" applyFill="1" applyBorder="1">
      <alignment/>
      <protection/>
    </xf>
    <xf numFmtId="4" fontId="4" fillId="0" borderId="54" xfId="52" applyNumberFormat="1" applyFont="1" applyFill="1" applyBorder="1">
      <alignment/>
      <protection/>
    </xf>
    <xf numFmtId="0" fontId="38" fillId="0" borderId="48" xfId="52" applyFont="1" applyFill="1" applyBorder="1" applyAlignment="1">
      <alignment horizontal="center"/>
      <protection/>
    </xf>
    <xf numFmtId="49" fontId="38" fillId="0" borderId="42" xfId="52" applyNumberFormat="1" applyFont="1" applyFill="1" applyBorder="1" applyAlignment="1">
      <alignment horizontal="center"/>
      <protection/>
    </xf>
    <xf numFmtId="49" fontId="38" fillId="0" borderId="59" xfId="52" applyNumberFormat="1" applyFont="1" applyFill="1" applyBorder="1" applyAlignment="1">
      <alignment horizontal="center"/>
      <protection/>
    </xf>
    <xf numFmtId="49" fontId="38" fillId="0" borderId="28" xfId="52" applyNumberFormat="1" applyFont="1" applyFill="1" applyBorder="1" applyAlignment="1">
      <alignment horizontal="center"/>
      <protection/>
    </xf>
    <xf numFmtId="0" fontId="38" fillId="0" borderId="56" xfId="52" applyFont="1" applyFill="1" applyBorder="1" applyAlignment="1">
      <alignment horizontal="center"/>
      <protection/>
    </xf>
    <xf numFmtId="0" fontId="38" fillId="0" borderId="28" xfId="52" applyFont="1" applyFill="1" applyBorder="1">
      <alignment/>
      <protection/>
    </xf>
    <xf numFmtId="4" fontId="38" fillId="0" borderId="59" xfId="52" applyNumberFormat="1" applyFont="1" applyFill="1" applyBorder="1" applyAlignment="1">
      <alignment horizontal="right"/>
      <protection/>
    </xf>
    <xf numFmtId="4" fontId="38" fillId="0" borderId="61" xfId="52" applyNumberFormat="1" applyFont="1" applyFill="1" applyBorder="1" applyAlignment="1">
      <alignment horizontal="right"/>
      <protection/>
    </xf>
    <xf numFmtId="0" fontId="39" fillId="0" borderId="0" xfId="52" applyFont="1">
      <alignment/>
      <protection/>
    </xf>
    <xf numFmtId="0" fontId="4" fillId="0" borderId="35" xfId="52" applyFont="1" applyBorder="1" applyAlignment="1">
      <alignment horizontal="center"/>
      <protection/>
    </xf>
    <xf numFmtId="49" fontId="4" fillId="0" borderId="27" xfId="52" applyNumberFormat="1" applyFont="1" applyFill="1" applyBorder="1" applyAlignment="1">
      <alignment horizontal="center"/>
      <protection/>
    </xf>
    <xf numFmtId="49" fontId="4" fillId="0" borderId="67" xfId="47" applyNumberFormat="1" applyFont="1" applyFill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27" xfId="52" applyFont="1" applyBorder="1" applyAlignment="1">
      <alignment horizontal="center"/>
      <protection/>
    </xf>
    <xf numFmtId="0" fontId="4" fillId="0" borderId="16" xfId="52" applyFont="1" applyBorder="1">
      <alignment/>
      <protection/>
    </xf>
    <xf numFmtId="4" fontId="4" fillId="0" borderId="67" xfId="52" applyNumberFormat="1" applyFont="1" applyFill="1" applyBorder="1">
      <alignment/>
      <protection/>
    </xf>
    <xf numFmtId="4" fontId="4" fillId="0" borderId="68" xfId="52" applyNumberFormat="1" applyFont="1" applyFill="1" applyBorder="1">
      <alignment/>
      <protection/>
    </xf>
    <xf numFmtId="0" fontId="5" fillId="0" borderId="0" xfId="52" applyFont="1">
      <alignment/>
      <protection/>
    </xf>
    <xf numFmtId="0" fontId="1" fillId="0" borderId="13" xfId="52" applyFont="1" applyBorder="1" applyAlignment="1">
      <alignment horizontal="center"/>
      <protection/>
    </xf>
    <xf numFmtId="49" fontId="1" fillId="0" borderId="31" xfId="52" applyNumberFormat="1" applyFont="1" applyFill="1" applyBorder="1" applyAlignment="1">
      <alignment horizontal="center"/>
      <protection/>
    </xf>
    <xf numFmtId="49" fontId="1" fillId="0" borderId="69" xfId="47" applyNumberFormat="1" applyFont="1" applyFill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27" xfId="52" applyFont="1" applyBorder="1" applyAlignment="1">
      <alignment horizontal="center"/>
      <protection/>
    </xf>
    <xf numFmtId="0" fontId="1" fillId="0" borderId="16" xfId="52" applyFont="1" applyBorder="1">
      <alignment/>
      <protection/>
    </xf>
    <xf numFmtId="4" fontId="1" fillId="0" borderId="69" xfId="52" applyNumberFormat="1" applyFont="1" applyFill="1" applyBorder="1">
      <alignment/>
      <protection/>
    </xf>
    <xf numFmtId="4" fontId="1" fillId="0" borderId="33" xfId="52" applyNumberFormat="1" applyFont="1" applyFill="1" applyBorder="1">
      <alignment/>
      <protection/>
    </xf>
    <xf numFmtId="0" fontId="1" fillId="0" borderId="14" xfId="52" applyFont="1" applyBorder="1" applyAlignment="1">
      <alignment horizontal="center"/>
      <protection/>
    </xf>
    <xf numFmtId="0" fontId="1" fillId="0" borderId="14" xfId="52" applyFont="1" applyBorder="1">
      <alignment/>
      <protection/>
    </xf>
    <xf numFmtId="4" fontId="1" fillId="0" borderId="69" xfId="52" applyNumberFormat="1" applyFont="1" applyBorder="1">
      <alignment/>
      <protection/>
    </xf>
    <xf numFmtId="4" fontId="1" fillId="0" borderId="33" xfId="52" applyNumberFormat="1" applyFont="1" applyBorder="1">
      <alignment/>
      <protection/>
    </xf>
    <xf numFmtId="0" fontId="1" fillId="0" borderId="31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49" fontId="4" fillId="0" borderId="69" xfId="47" applyNumberFormat="1" applyFont="1" applyFill="1" applyBorder="1" applyAlignment="1">
      <alignment horizontal="center"/>
      <protection/>
    </xf>
    <xf numFmtId="49" fontId="4" fillId="0" borderId="31" xfId="52" applyNumberFormat="1" applyFont="1" applyFill="1" applyBorder="1" applyAlignment="1">
      <alignment horizontal="center"/>
      <protection/>
    </xf>
    <xf numFmtId="4" fontId="4" fillId="0" borderId="69" xfId="52" applyNumberFormat="1" applyFont="1" applyFill="1" applyBorder="1">
      <alignment/>
      <protection/>
    </xf>
    <xf numFmtId="4" fontId="4" fillId="0" borderId="33" xfId="52" applyNumberFormat="1" applyFont="1" applyFill="1" applyBorder="1">
      <alignment/>
      <protection/>
    </xf>
    <xf numFmtId="171" fontId="1" fillId="0" borderId="69" xfId="52" applyNumberFormat="1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31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1" fillId="0" borderId="30" xfId="52" applyFont="1" applyFill="1" applyBorder="1">
      <alignment/>
      <protection/>
    </xf>
    <xf numFmtId="0" fontId="0" fillId="0" borderId="69" xfId="47" applyFill="1" applyBorder="1" applyAlignment="1">
      <alignment horizontal="center"/>
      <protection/>
    </xf>
    <xf numFmtId="0" fontId="1" fillId="0" borderId="46" xfId="52" applyFont="1" applyFill="1" applyBorder="1">
      <alignment/>
      <protection/>
    </xf>
    <xf numFmtId="49" fontId="1" fillId="0" borderId="50" xfId="52" applyNumberFormat="1" applyFont="1" applyFill="1" applyBorder="1" applyAlignment="1">
      <alignment horizontal="center"/>
      <protection/>
    </xf>
    <xf numFmtId="0" fontId="0" fillId="0" borderId="60" xfId="47" applyFill="1" applyBorder="1" applyAlignment="1">
      <alignment horizontal="center"/>
      <protection/>
    </xf>
    <xf numFmtId="0" fontId="1" fillId="0" borderId="15" xfId="52" applyFont="1" applyBorder="1" applyAlignment="1">
      <alignment horizontal="center"/>
      <protection/>
    </xf>
    <xf numFmtId="0" fontId="1" fillId="0" borderId="50" xfId="52" applyFont="1" applyBorder="1" applyAlignment="1">
      <alignment horizontal="center"/>
      <protection/>
    </xf>
    <xf numFmtId="0" fontId="1" fillId="0" borderId="15" xfId="52" applyFont="1" applyBorder="1">
      <alignment/>
      <protection/>
    </xf>
    <xf numFmtId="4" fontId="1" fillId="0" borderId="60" xfId="52" applyNumberFormat="1" applyFont="1" applyFill="1" applyBorder="1">
      <alignment/>
      <protection/>
    </xf>
    <xf numFmtId="4" fontId="1" fillId="0" borderId="70" xfId="52" applyNumberFormat="1" applyFont="1" applyFill="1" applyBorder="1">
      <alignment/>
      <protection/>
    </xf>
    <xf numFmtId="4" fontId="0" fillId="0" borderId="0" xfId="52" applyNumberFormat="1">
      <alignment/>
      <protection/>
    </xf>
    <xf numFmtId="4" fontId="1" fillId="0" borderId="55" xfId="5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4" fillId="0" borderId="71" xfId="52" applyNumberFormat="1" applyFont="1" applyFill="1" applyBorder="1" applyAlignment="1">
      <alignment horizontal="center" vertical="center"/>
      <protection/>
    </xf>
    <xf numFmtId="49" fontId="4" fillId="0" borderId="46" xfId="52" applyNumberFormat="1" applyFont="1" applyFill="1" applyBorder="1" applyAlignment="1">
      <alignment horizontal="center" vertical="center"/>
      <protection/>
    </xf>
    <xf numFmtId="0" fontId="4" fillId="0" borderId="72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3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center" vertical="center"/>
      <protection/>
    </xf>
    <xf numFmtId="0" fontId="4" fillId="0" borderId="73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74" xfId="52" applyFont="1" applyFill="1" applyBorder="1" applyAlignment="1">
      <alignment horizontal="center" vertical="center"/>
      <protection/>
    </xf>
    <xf numFmtId="0" fontId="4" fillId="0" borderId="70" xfId="52" applyFont="1" applyFill="1" applyBorder="1" applyAlignment="1">
      <alignment horizontal="center" vertical="center"/>
      <protection/>
    </xf>
    <xf numFmtId="0" fontId="4" fillId="0" borderId="75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2" fillId="0" borderId="0" xfId="50" applyFont="1" applyFill="1" applyAlignment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34" fillId="0" borderId="66" xfId="47" applyFont="1" applyBorder="1" applyAlignment="1">
      <alignment horizontal="center" vertical="center" wrapText="1"/>
      <protection/>
    </xf>
    <xf numFmtId="0" fontId="34" fillId="0" borderId="76" xfId="47" applyFont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/>
      <protection/>
    </xf>
    <xf numFmtId="0" fontId="4" fillId="0" borderId="47" xfId="52" applyFont="1" applyFill="1" applyBorder="1" applyAlignment="1">
      <alignment horizontal="center"/>
      <protection/>
    </xf>
    <xf numFmtId="0" fontId="1" fillId="0" borderId="73" xfId="54" applyFont="1" applyBorder="1" applyAlignment="1">
      <alignment horizontal="center" vertical="center" textRotation="90" wrapText="1"/>
      <protection/>
    </xf>
    <xf numFmtId="0" fontId="1" fillId="0" borderId="17" xfId="54" applyFont="1" applyBorder="1" applyAlignment="1">
      <alignment horizontal="center" vertical="center" textRotation="90" wrapText="1"/>
      <protection/>
    </xf>
    <xf numFmtId="0" fontId="1" fillId="0" borderId="11" xfId="54" applyFont="1" applyBorder="1" applyAlignment="1">
      <alignment horizontal="center" vertical="center" textRotation="90" wrapText="1"/>
      <protection/>
    </xf>
    <xf numFmtId="0" fontId="4" fillId="0" borderId="73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4" fillId="0" borderId="75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/>
      <protection/>
    </xf>
    <xf numFmtId="0" fontId="4" fillId="0" borderId="54" xfId="51" applyFont="1" applyBorder="1" applyAlignment="1">
      <alignment horizontal="center" vertical="center"/>
      <protection/>
    </xf>
    <xf numFmtId="0" fontId="32" fillId="0" borderId="0" xfId="50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73" xfId="54" applyNumberFormat="1" applyFont="1" applyBorder="1" applyAlignment="1">
      <alignment horizontal="center" vertical="center"/>
      <protection/>
    </xf>
    <xf numFmtId="49" fontId="4" fillId="0" borderId="11" xfId="54" applyNumberFormat="1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49" xfId="54" applyFont="1" applyBorder="1" applyAlignment="1">
      <alignment horizontal="center" vertical="center"/>
      <protection/>
    </xf>
    <xf numFmtId="0" fontId="4" fillId="0" borderId="72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21_P02_Rozpis_rozpoctu_2011_Vydaje_1_cast" xfId="48"/>
    <cellStyle name="normální_2. čtení rozpočtu 2006 - příjmy" xfId="49"/>
    <cellStyle name="normální_2. Rozpočet 2007 - tabulky" xfId="50"/>
    <cellStyle name="normální_Rozpis výdajů 03 bez PO" xfId="51"/>
    <cellStyle name="normální_Rozpis výdajů 03 bez PO 2" xfId="52"/>
    <cellStyle name="normální_Rozpis výdajů 03 bez PO 2 2" xfId="53"/>
    <cellStyle name="normální_Rozpis výdajů 03 bez PO 3" xfId="54"/>
    <cellStyle name="normální_Rozpis výdajů 03 bez PO_06 - OD" xfId="55"/>
    <cellStyle name="normální_Rozpočet 2005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3"/>
  <sheetViews>
    <sheetView zoomScalePageLayoutView="0" workbookViewId="0" topLeftCell="A1">
      <selection activeCell="A30" sqref="A30:F30"/>
    </sheetView>
  </sheetViews>
  <sheetFormatPr defaultColWidth="9.140625" defaultRowHeight="12.75"/>
  <cols>
    <col min="1" max="1" width="37.8515625" style="15" customWidth="1"/>
    <col min="2" max="2" width="7.421875" style="15" customWidth="1"/>
    <col min="3" max="4" width="12.8515625" style="15" customWidth="1"/>
    <col min="5" max="6" width="13.140625" style="15" bestFit="1" customWidth="1"/>
    <col min="7" max="16384" width="9.140625" style="15" customWidth="1"/>
  </cols>
  <sheetData>
    <row r="1" spans="1:6" ht="20.25">
      <c r="A1" s="399" t="s">
        <v>191</v>
      </c>
      <c r="B1" s="399"/>
      <c r="C1" s="399"/>
      <c r="D1" s="399"/>
      <c r="E1" s="399"/>
      <c r="F1" s="399"/>
    </row>
    <row r="2" ht="18" customHeight="1"/>
    <row r="3" spans="1:6" ht="16.5" customHeight="1">
      <c r="A3" s="400" t="s">
        <v>45</v>
      </c>
      <c r="B3" s="400"/>
      <c r="C3" s="400"/>
      <c r="D3" s="400"/>
      <c r="E3" s="400"/>
      <c r="F3" s="400"/>
    </row>
    <row r="4" ht="12.75" customHeight="1" thickBot="1"/>
    <row r="5" spans="1:6" ht="15" thickBot="1">
      <c r="A5" s="16" t="s">
        <v>192</v>
      </c>
      <c r="B5" s="17" t="s">
        <v>1</v>
      </c>
      <c r="C5" s="18" t="s">
        <v>61</v>
      </c>
      <c r="D5" s="19" t="s">
        <v>62</v>
      </c>
      <c r="E5" s="18" t="s">
        <v>0</v>
      </c>
      <c r="F5" s="20" t="s">
        <v>63</v>
      </c>
    </row>
    <row r="6" spans="1:6" ht="16.5" customHeight="1">
      <c r="A6" s="21" t="s">
        <v>193</v>
      </c>
      <c r="B6" s="22" t="s">
        <v>22</v>
      </c>
      <c r="C6" s="23">
        <f>C7+C8+C9</f>
        <v>2179932</v>
      </c>
      <c r="D6" s="66">
        <f>D7+D8+D9</f>
        <v>2427945.0799999996</v>
      </c>
      <c r="E6" s="24">
        <f>SUM(E7:E9)</f>
        <v>206</v>
      </c>
      <c r="F6" s="25">
        <f>SUM(F7:F9)</f>
        <v>2428151.0799999996</v>
      </c>
    </row>
    <row r="7" spans="1:6" ht="15" customHeight="1">
      <c r="A7" s="26" t="s">
        <v>8</v>
      </c>
      <c r="B7" s="27" t="s">
        <v>9</v>
      </c>
      <c r="C7" s="28">
        <v>2122000</v>
      </c>
      <c r="D7" s="9">
        <v>2204786.63</v>
      </c>
      <c r="E7" s="30"/>
      <c r="F7" s="29">
        <f aca="true" t="shared" si="0" ref="F7:F23">D7+E7</f>
        <v>2204786.63</v>
      </c>
    </row>
    <row r="8" spans="1:6" ht="15">
      <c r="A8" s="26" t="s">
        <v>10</v>
      </c>
      <c r="B8" s="27" t="s">
        <v>11</v>
      </c>
      <c r="C8" s="28">
        <v>57932</v>
      </c>
      <c r="D8" s="9">
        <v>209187.69</v>
      </c>
      <c r="E8" s="30">
        <f>'příjmy OD'!J12</f>
        <v>56</v>
      </c>
      <c r="F8" s="29">
        <f t="shared" si="0"/>
        <v>209243.69</v>
      </c>
    </row>
    <row r="9" spans="1:6" ht="15">
      <c r="A9" s="26" t="s">
        <v>194</v>
      </c>
      <c r="B9" s="27" t="s">
        <v>12</v>
      </c>
      <c r="C9" s="28">
        <v>0</v>
      </c>
      <c r="D9" s="9">
        <v>13970.76</v>
      </c>
      <c r="E9" s="30">
        <f>'příjmy OD'!J39</f>
        <v>150</v>
      </c>
      <c r="F9" s="29">
        <f t="shared" si="0"/>
        <v>14120.76</v>
      </c>
    </row>
    <row r="10" spans="1:6" ht="15">
      <c r="A10" s="31" t="s">
        <v>195</v>
      </c>
      <c r="B10" s="27" t="s">
        <v>13</v>
      </c>
      <c r="C10" s="32">
        <f>C11+C16</f>
        <v>85842</v>
      </c>
      <c r="D10" s="10">
        <f>D11+D16</f>
        <v>4284523.93</v>
      </c>
      <c r="E10" s="33">
        <f>E11+E16</f>
        <v>0</v>
      </c>
      <c r="F10" s="34">
        <f>F11+F16</f>
        <v>4284523.93</v>
      </c>
    </row>
    <row r="11" spans="1:6" ht="15">
      <c r="A11" s="35" t="s">
        <v>47</v>
      </c>
      <c r="B11" s="27" t="s">
        <v>14</v>
      </c>
      <c r="C11" s="28">
        <f>SUM(C12:C15)</f>
        <v>85842</v>
      </c>
      <c r="D11" s="9">
        <f>SUM(D12:D15)</f>
        <v>4164690.1399999997</v>
      </c>
      <c r="E11" s="9">
        <f>SUM(E12:E15)</f>
        <v>0</v>
      </c>
      <c r="F11" s="29">
        <f>SUM(F12:F15)</f>
        <v>4164690.1399999997</v>
      </c>
    </row>
    <row r="12" spans="1:6" ht="15">
      <c r="A12" s="35" t="s">
        <v>196</v>
      </c>
      <c r="B12" s="27" t="s">
        <v>15</v>
      </c>
      <c r="C12" s="36">
        <v>61072</v>
      </c>
      <c r="D12" s="9">
        <v>61072</v>
      </c>
      <c r="E12" s="30"/>
      <c r="F12" s="29">
        <f t="shared" si="0"/>
        <v>61072</v>
      </c>
    </row>
    <row r="13" spans="1:6" ht="15">
      <c r="A13" s="35" t="s">
        <v>48</v>
      </c>
      <c r="B13" s="27" t="s">
        <v>14</v>
      </c>
      <c r="C13" s="36">
        <v>0</v>
      </c>
      <c r="D13" s="9">
        <v>4068983.29</v>
      </c>
      <c r="E13" s="30"/>
      <c r="F13" s="29">
        <f>D13+E13</f>
        <v>4068983.29</v>
      </c>
    </row>
    <row r="14" spans="1:6" ht="15">
      <c r="A14" s="35" t="s">
        <v>55</v>
      </c>
      <c r="B14" s="27" t="s">
        <v>56</v>
      </c>
      <c r="C14" s="36">
        <v>0</v>
      </c>
      <c r="D14" s="9">
        <v>8808.779999999999</v>
      </c>
      <c r="E14" s="30"/>
      <c r="F14" s="29">
        <f>D14+E14</f>
        <v>8808.779999999999</v>
      </c>
    </row>
    <row r="15" spans="1:6" ht="15">
      <c r="A15" s="35" t="s">
        <v>49</v>
      </c>
      <c r="B15" s="27">
        <v>4121</v>
      </c>
      <c r="C15" s="36">
        <v>24770</v>
      </c>
      <c r="D15" s="9">
        <v>25826.07</v>
      </c>
      <c r="E15" s="30"/>
      <c r="F15" s="29">
        <f t="shared" si="0"/>
        <v>25826.07</v>
      </c>
    </row>
    <row r="16" spans="1:6" ht="15">
      <c r="A16" s="26" t="s">
        <v>197</v>
      </c>
      <c r="B16" s="27" t="s">
        <v>16</v>
      </c>
      <c r="C16" s="36">
        <f>SUM(C17:C19)</f>
        <v>0</v>
      </c>
      <c r="D16" s="9">
        <f>SUM(D17:D19)</f>
        <v>119833.79000000001</v>
      </c>
      <c r="E16" s="9">
        <f>SUM(E17:E19)</f>
        <v>0</v>
      </c>
      <c r="F16" s="29">
        <f>SUM(F17:F19)</f>
        <v>119833.79000000001</v>
      </c>
    </row>
    <row r="17" spans="1:6" ht="15">
      <c r="A17" s="26" t="s">
        <v>198</v>
      </c>
      <c r="B17" s="27" t="s">
        <v>16</v>
      </c>
      <c r="C17" s="36">
        <v>0</v>
      </c>
      <c r="D17" s="9">
        <v>115195.58</v>
      </c>
      <c r="E17" s="30"/>
      <c r="F17" s="29">
        <f t="shared" si="0"/>
        <v>115195.58</v>
      </c>
    </row>
    <row r="18" spans="1:6" ht="15">
      <c r="A18" s="35" t="s">
        <v>54</v>
      </c>
      <c r="B18" s="27">
        <v>4221</v>
      </c>
      <c r="C18" s="36">
        <v>0</v>
      </c>
      <c r="D18" s="9">
        <v>3738</v>
      </c>
      <c r="E18" s="30"/>
      <c r="F18" s="29">
        <f>D18+E18</f>
        <v>3738</v>
      </c>
    </row>
    <row r="19" spans="1:6" ht="15">
      <c r="A19" s="35" t="s">
        <v>57</v>
      </c>
      <c r="B19" s="27">
        <v>4232</v>
      </c>
      <c r="C19" s="36">
        <v>0</v>
      </c>
      <c r="D19" s="9">
        <v>900.21</v>
      </c>
      <c r="E19" s="30"/>
      <c r="F19" s="29">
        <f>D19+E19</f>
        <v>900.21</v>
      </c>
    </row>
    <row r="20" spans="1:6" ht="14.25">
      <c r="A20" s="31" t="s">
        <v>199</v>
      </c>
      <c r="B20" s="37" t="s">
        <v>23</v>
      </c>
      <c r="C20" s="32">
        <f>C6+C10</f>
        <v>2265774</v>
      </c>
      <c r="D20" s="10">
        <f>D6+D10</f>
        <v>6712469.01</v>
      </c>
      <c r="E20" s="10">
        <f>E6+E10</f>
        <v>206</v>
      </c>
      <c r="F20" s="34">
        <f>F6+F10</f>
        <v>6712675.01</v>
      </c>
    </row>
    <row r="21" spans="1:6" ht="14.25">
      <c r="A21" s="31" t="s">
        <v>17</v>
      </c>
      <c r="B21" s="37" t="s">
        <v>18</v>
      </c>
      <c r="C21" s="32">
        <f>SUM(C22:C26)</f>
        <v>-96875</v>
      </c>
      <c r="D21" s="10">
        <f>SUM(D22:D26)</f>
        <v>1072090.47</v>
      </c>
      <c r="E21" s="10">
        <f>SUM(E22:E26)</f>
        <v>0</v>
      </c>
      <c r="F21" s="38">
        <f>SUM(F22:F26)</f>
        <v>1072090.47</v>
      </c>
    </row>
    <row r="22" spans="1:6" ht="15">
      <c r="A22" s="35" t="s">
        <v>64</v>
      </c>
      <c r="B22" s="27" t="s">
        <v>19</v>
      </c>
      <c r="C22" s="36">
        <v>0</v>
      </c>
      <c r="D22" s="9">
        <v>88242.1</v>
      </c>
      <c r="E22" s="39"/>
      <c r="F22" s="29">
        <f t="shared" si="0"/>
        <v>88242.1</v>
      </c>
    </row>
    <row r="23" spans="1:6" ht="15">
      <c r="A23" s="35" t="s">
        <v>200</v>
      </c>
      <c r="B23" s="27" t="s">
        <v>19</v>
      </c>
      <c r="C23" s="36">
        <v>0</v>
      </c>
      <c r="D23" s="9">
        <v>202563.47</v>
      </c>
      <c r="E23" s="40"/>
      <c r="F23" s="29">
        <f t="shared" si="0"/>
        <v>202563.47</v>
      </c>
    </row>
    <row r="24" spans="1:6" ht="15">
      <c r="A24" s="35" t="s">
        <v>201</v>
      </c>
      <c r="B24" s="27" t="s">
        <v>19</v>
      </c>
      <c r="C24" s="36">
        <v>0</v>
      </c>
      <c r="D24" s="9">
        <v>878159.9</v>
      </c>
      <c r="E24" s="40"/>
      <c r="F24" s="29">
        <f>D24+E24</f>
        <v>878159.9</v>
      </c>
    </row>
    <row r="25" spans="1:6" ht="15">
      <c r="A25" s="35" t="s">
        <v>50</v>
      </c>
      <c r="B25" s="27" t="s">
        <v>51</v>
      </c>
      <c r="C25" s="36">
        <v>0</v>
      </c>
      <c r="D25" s="9">
        <v>0</v>
      </c>
      <c r="E25" s="30"/>
      <c r="F25" s="29">
        <f>D25+E25</f>
        <v>0</v>
      </c>
    </row>
    <row r="26" spans="1:6" ht="15.75" thickBot="1">
      <c r="A26" s="35" t="s">
        <v>202</v>
      </c>
      <c r="B26" s="27">
        <v>8124</v>
      </c>
      <c r="C26" s="36">
        <v>-96875</v>
      </c>
      <c r="D26" s="9">
        <v>-96875</v>
      </c>
      <c r="E26" s="40"/>
      <c r="F26" s="29">
        <f>D26+E26</f>
        <v>-96875</v>
      </c>
    </row>
    <row r="27" spans="1:6" ht="15" thickBot="1">
      <c r="A27" s="41" t="s">
        <v>20</v>
      </c>
      <c r="B27" s="42"/>
      <c r="C27" s="43">
        <f>C21+C10+C6</f>
        <v>2168899</v>
      </c>
      <c r="D27" s="59">
        <f>D21+D10+D6</f>
        <v>7784559.479999999</v>
      </c>
      <c r="E27" s="44">
        <f>E6+E10+E21</f>
        <v>206</v>
      </c>
      <c r="F27" s="45">
        <f>D27+E27</f>
        <v>7784765.479999999</v>
      </c>
    </row>
    <row r="29" ht="11.25">
      <c r="E29" s="46"/>
    </row>
    <row r="30" spans="1:6" ht="18.75">
      <c r="A30" s="400" t="s">
        <v>46</v>
      </c>
      <c r="B30" s="400"/>
      <c r="C30" s="400"/>
      <c r="D30" s="400"/>
      <c r="E30" s="400"/>
      <c r="F30" s="400"/>
    </row>
    <row r="31" spans="1:6" ht="12" customHeight="1" thickBot="1">
      <c r="A31" s="1"/>
      <c r="B31" s="1"/>
      <c r="C31" s="1"/>
      <c r="D31" s="63"/>
      <c r="E31" s="1"/>
      <c r="F31" s="1"/>
    </row>
    <row r="32" spans="1:6" ht="15" thickBot="1">
      <c r="A32" s="47" t="s">
        <v>24</v>
      </c>
      <c r="B32" s="19" t="s">
        <v>1</v>
      </c>
      <c r="C32" s="18" t="s">
        <v>61</v>
      </c>
      <c r="D32" s="18" t="s">
        <v>62</v>
      </c>
      <c r="E32" s="18" t="s">
        <v>0</v>
      </c>
      <c r="F32" s="20" t="s">
        <v>63</v>
      </c>
    </row>
    <row r="33" spans="1:6" ht="15">
      <c r="A33" s="48" t="s">
        <v>25</v>
      </c>
      <c r="B33" s="49" t="s">
        <v>26</v>
      </c>
      <c r="C33" s="50">
        <v>30454</v>
      </c>
      <c r="D33" s="50">
        <v>27594</v>
      </c>
      <c r="E33" s="50"/>
      <c r="F33" s="51">
        <f>D33+E33</f>
        <v>27594</v>
      </c>
    </row>
    <row r="34" spans="1:6" ht="15">
      <c r="A34" s="5" t="s">
        <v>27</v>
      </c>
      <c r="B34" s="6" t="s">
        <v>26</v>
      </c>
      <c r="C34" s="9">
        <v>213803.25</v>
      </c>
      <c r="D34" s="9">
        <v>216114.09</v>
      </c>
      <c r="E34" s="50"/>
      <c r="F34" s="51">
        <f>D34+E34</f>
        <v>216114.09</v>
      </c>
    </row>
    <row r="35" spans="1:6" ht="15">
      <c r="A35" s="5" t="s">
        <v>28</v>
      </c>
      <c r="B35" s="6" t="s">
        <v>26</v>
      </c>
      <c r="C35" s="9">
        <v>870010</v>
      </c>
      <c r="D35" s="9">
        <v>880338.01</v>
      </c>
      <c r="E35" s="50"/>
      <c r="F35" s="51">
        <f aca="true" t="shared" si="1" ref="F35:F50">D35+E35</f>
        <v>880338.01</v>
      </c>
    </row>
    <row r="36" spans="1:6" ht="15">
      <c r="A36" s="5" t="s">
        <v>29</v>
      </c>
      <c r="B36" s="6" t="s">
        <v>26</v>
      </c>
      <c r="C36" s="9">
        <v>592559.15</v>
      </c>
      <c r="D36" s="9">
        <v>743477.14</v>
      </c>
      <c r="E36" s="8">
        <f>'91403'!I8</f>
        <v>6</v>
      </c>
      <c r="F36" s="51">
        <f>D36+E36</f>
        <v>743483.14</v>
      </c>
    </row>
    <row r="37" spans="1:6" ht="15">
      <c r="A37" s="5" t="s">
        <v>30</v>
      </c>
      <c r="B37" s="6" t="s">
        <v>26</v>
      </c>
      <c r="C37" s="9">
        <v>0</v>
      </c>
      <c r="D37" s="9">
        <v>3567810.38</v>
      </c>
      <c r="E37" s="8"/>
      <c r="F37" s="51">
        <f>D37+E37</f>
        <v>3567810.38</v>
      </c>
    </row>
    <row r="38" spans="1:6" ht="15">
      <c r="A38" s="5" t="s">
        <v>65</v>
      </c>
      <c r="B38" s="6" t="s">
        <v>26</v>
      </c>
      <c r="C38" s="9">
        <v>40847</v>
      </c>
      <c r="D38" s="9">
        <v>262795.74</v>
      </c>
      <c r="E38" s="8">
        <f>'91706'!I7</f>
        <v>200</v>
      </c>
      <c r="F38" s="51">
        <f>D38+E38</f>
        <v>262995.74</v>
      </c>
    </row>
    <row r="39" spans="1:6" ht="15">
      <c r="A39" s="5" t="s">
        <v>31</v>
      </c>
      <c r="B39" s="6" t="s">
        <v>26</v>
      </c>
      <c r="C39" s="9">
        <v>21210</v>
      </c>
      <c r="D39" s="9">
        <v>19494.15</v>
      </c>
      <c r="E39" s="8"/>
      <c r="F39" s="51">
        <f>D39+E39</f>
        <v>19494.15</v>
      </c>
    </row>
    <row r="40" spans="1:6" ht="15">
      <c r="A40" s="5" t="s">
        <v>32</v>
      </c>
      <c r="B40" s="6" t="s">
        <v>33</v>
      </c>
      <c r="C40" s="9">
        <v>191745</v>
      </c>
      <c r="D40" s="9">
        <v>773163.28</v>
      </c>
      <c r="E40" s="8"/>
      <c r="F40" s="51">
        <f>D40+E40</f>
        <v>773163.28</v>
      </c>
    </row>
    <row r="41" spans="1:6" ht="15">
      <c r="A41" s="5" t="s">
        <v>34</v>
      </c>
      <c r="B41" s="6" t="s">
        <v>33</v>
      </c>
      <c r="C41" s="9">
        <v>0</v>
      </c>
      <c r="D41" s="9">
        <v>0</v>
      </c>
      <c r="E41" s="8"/>
      <c r="F41" s="51">
        <f t="shared" si="1"/>
        <v>0</v>
      </c>
    </row>
    <row r="42" spans="1:6" ht="15">
      <c r="A42" s="5" t="s">
        <v>35</v>
      </c>
      <c r="B42" s="6" t="s">
        <v>36</v>
      </c>
      <c r="C42" s="9">
        <v>142850.6</v>
      </c>
      <c r="D42" s="9">
        <v>1080277.97</v>
      </c>
      <c r="E42" s="8"/>
      <c r="F42" s="51">
        <f t="shared" si="1"/>
        <v>1080277.97</v>
      </c>
    </row>
    <row r="43" spans="1:8" ht="15">
      <c r="A43" s="5" t="s">
        <v>37</v>
      </c>
      <c r="B43" s="6" t="s">
        <v>36</v>
      </c>
      <c r="C43" s="9">
        <v>43995</v>
      </c>
      <c r="D43" s="9">
        <v>43995</v>
      </c>
      <c r="E43" s="50"/>
      <c r="F43" s="51">
        <f t="shared" si="1"/>
        <v>43995</v>
      </c>
      <c r="H43" s="46"/>
    </row>
    <row r="44" spans="1:6" ht="15">
      <c r="A44" s="5" t="s">
        <v>38</v>
      </c>
      <c r="B44" s="6" t="s">
        <v>26</v>
      </c>
      <c r="C44" s="9">
        <v>3425</v>
      </c>
      <c r="D44" s="9">
        <v>5278.1900000000005</v>
      </c>
      <c r="E44" s="50"/>
      <c r="F44" s="51">
        <f t="shared" si="1"/>
        <v>5278.1900000000005</v>
      </c>
    </row>
    <row r="45" spans="1:6" ht="15">
      <c r="A45" s="5" t="s">
        <v>58</v>
      </c>
      <c r="B45" s="6" t="s">
        <v>36</v>
      </c>
      <c r="C45" s="9">
        <v>0</v>
      </c>
      <c r="D45" s="9">
        <v>76881.09</v>
      </c>
      <c r="E45" s="50"/>
      <c r="F45" s="51">
        <f t="shared" si="1"/>
        <v>76881.09</v>
      </c>
    </row>
    <row r="46" spans="1:6" ht="15">
      <c r="A46" s="5" t="s">
        <v>39</v>
      </c>
      <c r="B46" s="6" t="s">
        <v>36</v>
      </c>
      <c r="C46" s="9">
        <v>0</v>
      </c>
      <c r="D46" s="9">
        <v>5500</v>
      </c>
      <c r="E46" s="50"/>
      <c r="F46" s="51">
        <f t="shared" si="1"/>
        <v>5500</v>
      </c>
    </row>
    <row r="47" spans="1:6" ht="15">
      <c r="A47" s="5" t="s">
        <v>40</v>
      </c>
      <c r="B47" s="6" t="s">
        <v>36</v>
      </c>
      <c r="C47" s="9">
        <v>18000</v>
      </c>
      <c r="D47" s="9">
        <v>72712.56</v>
      </c>
      <c r="E47" s="50"/>
      <c r="F47" s="51">
        <f t="shared" si="1"/>
        <v>72712.56</v>
      </c>
    </row>
    <row r="48" spans="1:6" ht="15">
      <c r="A48" s="5" t="s">
        <v>41</v>
      </c>
      <c r="B48" s="6" t="s">
        <v>36</v>
      </c>
      <c r="C48" s="9">
        <v>0</v>
      </c>
      <c r="D48" s="9">
        <v>4006.28</v>
      </c>
      <c r="E48" s="50"/>
      <c r="F48" s="51">
        <f t="shared" si="1"/>
        <v>4006.28</v>
      </c>
    </row>
    <row r="49" spans="1:6" ht="15">
      <c r="A49" s="5" t="s">
        <v>42</v>
      </c>
      <c r="B49" s="6" t="s">
        <v>36</v>
      </c>
      <c r="C49" s="9">
        <v>0</v>
      </c>
      <c r="D49" s="9">
        <v>121.6</v>
      </c>
      <c r="E49" s="50"/>
      <c r="F49" s="51">
        <f t="shared" si="1"/>
        <v>121.6</v>
      </c>
    </row>
    <row r="50" spans="1:6" ht="15.75" thickBot="1">
      <c r="A50" s="52" t="s">
        <v>43</v>
      </c>
      <c r="B50" s="53" t="s">
        <v>36</v>
      </c>
      <c r="C50" s="54">
        <v>0</v>
      </c>
      <c r="D50" s="54">
        <v>0</v>
      </c>
      <c r="E50" s="55"/>
      <c r="F50" s="56">
        <f t="shared" si="1"/>
        <v>0</v>
      </c>
    </row>
    <row r="51" spans="1:6" ht="15" thickBot="1">
      <c r="A51" s="57" t="s">
        <v>44</v>
      </c>
      <c r="B51" s="58"/>
      <c r="C51" s="59">
        <f>SUM(C33:C50)</f>
        <v>2168899</v>
      </c>
      <c r="D51" s="59">
        <f>SUM(D33:D50)</f>
        <v>7779559.48</v>
      </c>
      <c r="E51" s="59">
        <f>SUM(E33:E50)</f>
        <v>206</v>
      </c>
      <c r="F51" s="45">
        <f>SUM(F33:F50)</f>
        <v>7779765.48</v>
      </c>
    </row>
    <row r="53" ht="11.25">
      <c r="E53" s="46"/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7086614173228347" header="0.31496062992125984" footer="0.31496062992125984"/>
  <pageSetup horizontalDpi="600" verticalDpi="600" orientation="portrait" paperSize="9" scale="95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65"/>
  <sheetViews>
    <sheetView zoomScalePageLayoutView="0" workbookViewId="0" topLeftCell="A4">
      <selection activeCell="J6" sqref="J6"/>
    </sheetView>
  </sheetViews>
  <sheetFormatPr defaultColWidth="8.8515625" defaultRowHeight="12.75"/>
  <cols>
    <col min="1" max="1" width="4.7109375" style="120" customWidth="1"/>
    <col min="2" max="2" width="3.00390625" style="120" customWidth="1"/>
    <col min="3" max="3" width="9.00390625" style="120" customWidth="1"/>
    <col min="4" max="4" width="4.28125" style="120" customWidth="1"/>
    <col min="5" max="5" width="5.28125" style="120" customWidth="1"/>
    <col min="6" max="6" width="7.421875" style="120" customWidth="1"/>
    <col min="7" max="7" width="41.421875" style="120" customWidth="1"/>
    <col min="8" max="8" width="8.00390625" style="120" customWidth="1"/>
    <col min="9" max="9" width="8.7109375" style="120" customWidth="1"/>
    <col min="10" max="10" width="8.421875" style="120" customWidth="1"/>
    <col min="11" max="11" width="9.00390625" style="120" customWidth="1"/>
    <col min="12" max="16384" width="8.8515625" style="120" customWidth="1"/>
  </cols>
  <sheetData>
    <row r="1" spans="1:11" ht="18">
      <c r="A1" s="406" t="s">
        <v>113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8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2.75">
      <c r="A3" s="407" t="s">
        <v>114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ht="13.5" thickBot="1">
      <c r="A4" s="121"/>
      <c r="B4" s="121"/>
      <c r="C4" s="121"/>
      <c r="D4" s="121"/>
      <c r="E4" s="121"/>
      <c r="F4" s="121"/>
      <c r="G4" s="121"/>
      <c r="H4" s="121"/>
      <c r="I4" s="122"/>
      <c r="K4" s="122" t="s">
        <v>77</v>
      </c>
    </row>
    <row r="5" spans="1:11" ht="13.5" thickBot="1">
      <c r="A5" s="401" t="s">
        <v>115</v>
      </c>
      <c r="B5" s="403" t="s">
        <v>3</v>
      </c>
      <c r="C5" s="403" t="s">
        <v>5</v>
      </c>
      <c r="D5" s="403" t="s">
        <v>6</v>
      </c>
      <c r="E5" s="403" t="s">
        <v>7</v>
      </c>
      <c r="F5" s="403" t="s">
        <v>116</v>
      </c>
      <c r="G5" s="412" t="s">
        <v>117</v>
      </c>
      <c r="H5" s="414" t="s">
        <v>61</v>
      </c>
      <c r="I5" s="408" t="s">
        <v>62</v>
      </c>
      <c r="J5" s="410" t="s">
        <v>227</v>
      </c>
      <c r="K5" s="411"/>
    </row>
    <row r="6" spans="1:11" ht="13.5" thickBot="1">
      <c r="A6" s="402"/>
      <c r="B6" s="404"/>
      <c r="C6" s="404"/>
      <c r="D6" s="404"/>
      <c r="E6" s="404"/>
      <c r="F6" s="405"/>
      <c r="G6" s="413"/>
      <c r="H6" s="415"/>
      <c r="I6" s="409"/>
      <c r="J6" s="123" t="s">
        <v>21</v>
      </c>
      <c r="K6" s="124" t="s">
        <v>63</v>
      </c>
    </row>
    <row r="7" spans="1:256" ht="13.5" thickBot="1">
      <c r="A7" s="125" t="s">
        <v>2</v>
      </c>
      <c r="B7" s="126" t="s">
        <v>4</v>
      </c>
      <c r="C7" s="127" t="s">
        <v>2</v>
      </c>
      <c r="D7" s="128" t="s">
        <v>2</v>
      </c>
      <c r="E7" s="128" t="s">
        <v>2</v>
      </c>
      <c r="F7" s="129"/>
      <c r="G7" s="130" t="s">
        <v>118</v>
      </c>
      <c r="H7" s="131">
        <f>H8+H12+H39+H42+H59</f>
        <v>29930</v>
      </c>
      <c r="I7" s="132">
        <f>I8+I12+I39+I42+I59</f>
        <v>409527.78193</v>
      </c>
      <c r="J7" s="132">
        <f>J8+J12+J39+J42+J59</f>
        <v>206</v>
      </c>
      <c r="K7" s="132">
        <f>K8+K12+K39+K42+K59</f>
        <v>409733.78193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ht="13.5" thickBot="1">
      <c r="A8" s="134" t="s">
        <v>2</v>
      </c>
      <c r="B8" s="135" t="s">
        <v>4</v>
      </c>
      <c r="C8" s="136" t="s">
        <v>2</v>
      </c>
      <c r="D8" s="137" t="s">
        <v>2</v>
      </c>
      <c r="E8" s="137" t="s">
        <v>9</v>
      </c>
      <c r="F8" s="138"/>
      <c r="G8" s="139" t="s">
        <v>119</v>
      </c>
      <c r="H8" s="140">
        <f>H9+H10+H11</f>
        <v>160</v>
      </c>
      <c r="I8" s="141">
        <f>I9+I10+I11</f>
        <v>588.95</v>
      </c>
      <c r="J8" s="142">
        <f>J9+J10+J11</f>
        <v>0</v>
      </c>
      <c r="K8" s="143">
        <f>K9+K10+K11</f>
        <v>588.95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pans="1:256" ht="12.75">
      <c r="A9" s="144" t="s">
        <v>120</v>
      </c>
      <c r="B9" s="145" t="s">
        <v>59</v>
      </c>
      <c r="C9" s="146" t="s">
        <v>2</v>
      </c>
      <c r="D9" s="145" t="s">
        <v>2</v>
      </c>
      <c r="E9" s="147">
        <v>1353</v>
      </c>
      <c r="F9" s="148"/>
      <c r="G9" s="149" t="s">
        <v>121</v>
      </c>
      <c r="H9" s="150">
        <v>0</v>
      </c>
      <c r="I9" s="151">
        <v>10</v>
      </c>
      <c r="J9" s="151"/>
      <c r="K9" s="152">
        <f>I9+J9</f>
        <v>10</v>
      </c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spans="1:256" ht="12.75">
      <c r="A10" s="153" t="s">
        <v>120</v>
      </c>
      <c r="B10" s="154" t="s">
        <v>59</v>
      </c>
      <c r="C10" s="155" t="s">
        <v>2</v>
      </c>
      <c r="D10" s="154" t="s">
        <v>2</v>
      </c>
      <c r="E10" s="156">
        <v>1354</v>
      </c>
      <c r="F10" s="157"/>
      <c r="G10" s="158" t="s">
        <v>122</v>
      </c>
      <c r="H10" s="159">
        <v>0</v>
      </c>
      <c r="I10" s="160">
        <f>198+53.4+123.6</f>
        <v>375</v>
      </c>
      <c r="J10" s="161"/>
      <c r="K10" s="162">
        <f>I10+J10</f>
        <v>375</v>
      </c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  <c r="IV10" s="163"/>
    </row>
    <row r="11" spans="1:256" ht="13.5" thickBot="1">
      <c r="A11" s="164" t="s">
        <v>120</v>
      </c>
      <c r="B11" s="165" t="s">
        <v>59</v>
      </c>
      <c r="C11" s="166" t="s">
        <v>2</v>
      </c>
      <c r="D11" s="154" t="s">
        <v>2</v>
      </c>
      <c r="E11" s="156">
        <v>1361</v>
      </c>
      <c r="F11" s="167"/>
      <c r="G11" s="168" t="s">
        <v>123</v>
      </c>
      <c r="H11" s="169">
        <v>160</v>
      </c>
      <c r="I11" s="170">
        <f>160+43.95</f>
        <v>203.95</v>
      </c>
      <c r="J11" s="171"/>
      <c r="K11" s="11">
        <f>I11+J11</f>
        <v>203.95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1:256" ht="13.5" thickBot="1">
      <c r="A12" s="172" t="s">
        <v>2</v>
      </c>
      <c r="B12" s="173" t="s">
        <v>4</v>
      </c>
      <c r="C12" s="174" t="s">
        <v>2</v>
      </c>
      <c r="D12" s="175" t="s">
        <v>2</v>
      </c>
      <c r="E12" s="175" t="s">
        <v>11</v>
      </c>
      <c r="F12" s="176"/>
      <c r="G12" s="177" t="s">
        <v>124</v>
      </c>
      <c r="H12" s="178">
        <f>H13+H14+H16+H17+H18+H20+H22+H24+H26+H28+H29+H30+H35+H37</f>
        <v>5000</v>
      </c>
      <c r="I12" s="141">
        <f>I13+I14+I16+I17+I18+I20+I22+I24+I26+I28+I29+I30+I35+I37</f>
        <v>56595.525</v>
      </c>
      <c r="J12" s="142">
        <f>J13+J14+J16+J17+J18+J20+J22+J24+J26+J28+J29+J30+J35+J37</f>
        <v>56</v>
      </c>
      <c r="K12" s="143">
        <f>K13+K14+K16+K17+K18+K20+K22+K24+K26+K28+K29+K30+K35+K37</f>
        <v>56651.525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spans="1:256" ht="13.5" thickBot="1">
      <c r="A13" s="179" t="s">
        <v>120</v>
      </c>
      <c r="B13" s="180" t="s">
        <v>59</v>
      </c>
      <c r="C13" s="181" t="s">
        <v>2</v>
      </c>
      <c r="D13" s="182">
        <v>2229</v>
      </c>
      <c r="E13" s="183">
        <v>2119</v>
      </c>
      <c r="F13" s="184"/>
      <c r="G13" s="185" t="s">
        <v>125</v>
      </c>
      <c r="H13" s="186">
        <v>3000</v>
      </c>
      <c r="I13" s="186">
        <f>3000+1092.847+152.772</f>
        <v>4245.619</v>
      </c>
      <c r="J13" s="187"/>
      <c r="K13" s="188">
        <f>I13+J13</f>
        <v>4245.619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spans="1:256" ht="22.5">
      <c r="A14" s="189" t="s">
        <v>120</v>
      </c>
      <c r="B14" s="190" t="s">
        <v>4</v>
      </c>
      <c r="C14" s="191" t="s">
        <v>126</v>
      </c>
      <c r="D14" s="192" t="s">
        <v>2</v>
      </c>
      <c r="E14" s="192" t="s">
        <v>2</v>
      </c>
      <c r="F14" s="192" t="s">
        <v>2</v>
      </c>
      <c r="G14" s="193" t="s">
        <v>127</v>
      </c>
      <c r="H14" s="194">
        <f>SUM(H15:H15)</f>
        <v>0</v>
      </c>
      <c r="I14" s="194">
        <f>SUM(I15:I15)</f>
        <v>19.108</v>
      </c>
      <c r="J14" s="195">
        <f>SUM(J15:J15)</f>
        <v>0</v>
      </c>
      <c r="K14" s="194">
        <f>SUM(K15:K15)</f>
        <v>19.108</v>
      </c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</row>
    <row r="15" spans="1:256" ht="13.5" thickBot="1">
      <c r="A15" s="196"/>
      <c r="B15" s="197"/>
      <c r="C15" s="198"/>
      <c r="D15" s="199">
        <v>2299</v>
      </c>
      <c r="E15" s="199">
        <v>2211</v>
      </c>
      <c r="F15" s="200"/>
      <c r="G15" s="201" t="s">
        <v>128</v>
      </c>
      <c r="H15" s="202">
        <v>0</v>
      </c>
      <c r="I15" s="74">
        <v>19.108</v>
      </c>
      <c r="J15" s="203"/>
      <c r="K15" s="204">
        <f>I15+J15</f>
        <v>19.108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  <c r="IV15" s="163"/>
    </row>
    <row r="16" spans="1:256" ht="13.5" thickBot="1">
      <c r="A16" s="205" t="s">
        <v>120</v>
      </c>
      <c r="B16" s="206" t="s">
        <v>59</v>
      </c>
      <c r="C16" s="207" t="s">
        <v>2</v>
      </c>
      <c r="D16" s="208">
        <v>2299</v>
      </c>
      <c r="E16" s="209">
        <v>2211</v>
      </c>
      <c r="F16" s="210"/>
      <c r="G16" s="211" t="s">
        <v>129</v>
      </c>
      <c r="H16" s="212">
        <v>0</v>
      </c>
      <c r="I16" s="213">
        <v>21</v>
      </c>
      <c r="J16" s="187"/>
      <c r="K16" s="213">
        <f>I16+J16</f>
        <v>21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ht="13.5" thickBot="1">
      <c r="A17" s="164" t="s">
        <v>120</v>
      </c>
      <c r="B17" s="214" t="s">
        <v>59</v>
      </c>
      <c r="C17" s="215" t="s">
        <v>2</v>
      </c>
      <c r="D17" s="7">
        <v>2299</v>
      </c>
      <c r="E17" s="216">
        <v>2212</v>
      </c>
      <c r="F17" s="217"/>
      <c r="G17" s="218" t="s">
        <v>130</v>
      </c>
      <c r="H17" s="219">
        <v>2000</v>
      </c>
      <c r="I17" s="220">
        <f>2000+600+208.991+741.315+176.469+84.731</f>
        <v>3811.5060000000003</v>
      </c>
      <c r="J17" s="187">
        <v>56</v>
      </c>
      <c r="K17" s="11">
        <f>I17+J17</f>
        <v>3867.5060000000003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spans="1:256" ht="23.25" customHeight="1">
      <c r="A18" s="221" t="s">
        <v>131</v>
      </c>
      <c r="B18" s="192" t="s">
        <v>4</v>
      </c>
      <c r="C18" s="222" t="s">
        <v>132</v>
      </c>
      <c r="D18" s="223" t="s">
        <v>2</v>
      </c>
      <c r="E18" s="224" t="s">
        <v>2</v>
      </c>
      <c r="F18" s="223" t="s">
        <v>2</v>
      </c>
      <c r="G18" s="225" t="s">
        <v>133</v>
      </c>
      <c r="H18" s="226">
        <f>SUM(H19:H19)</f>
        <v>0</v>
      </c>
      <c r="I18" s="226">
        <f>SUM(I19:I19)</f>
        <v>8533.57</v>
      </c>
      <c r="J18" s="226">
        <f>SUM(J19:J19)</f>
        <v>0</v>
      </c>
      <c r="K18" s="227">
        <f>SUM(K19:K19)</f>
        <v>8533.57</v>
      </c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</row>
    <row r="19" spans="1:256" ht="13.5" thickBot="1">
      <c r="A19" s="228"/>
      <c r="B19" s="229"/>
      <c r="C19" s="230"/>
      <c r="D19" s="114">
        <v>2212</v>
      </c>
      <c r="E19" s="216">
        <v>2229</v>
      </c>
      <c r="F19" s="231"/>
      <c r="G19" s="218" t="s">
        <v>134</v>
      </c>
      <c r="H19" s="219">
        <v>0</v>
      </c>
      <c r="I19" s="60">
        <v>8533.57</v>
      </c>
      <c r="J19" s="60"/>
      <c r="K19" s="232">
        <f>I19+J19</f>
        <v>8533.57</v>
      </c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</row>
    <row r="20" spans="1:256" ht="22.5">
      <c r="A20" s="233" t="s">
        <v>135</v>
      </c>
      <c r="B20" s="234" t="s">
        <v>4</v>
      </c>
      <c r="C20" s="235" t="s">
        <v>136</v>
      </c>
      <c r="D20" s="76" t="s">
        <v>2</v>
      </c>
      <c r="E20" s="76" t="s">
        <v>2</v>
      </c>
      <c r="F20" s="236" t="s">
        <v>2</v>
      </c>
      <c r="G20" s="237" t="s">
        <v>137</v>
      </c>
      <c r="H20" s="61">
        <f>SUM(H21:H21)</f>
        <v>0</v>
      </c>
      <c r="I20" s="238">
        <f>SUM(I21:I21)</f>
        <v>0</v>
      </c>
      <c r="J20" s="238">
        <f>SUM(J21:J21)</f>
        <v>0</v>
      </c>
      <c r="K20" s="61">
        <f>SUM(K21:K21)</f>
        <v>0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spans="1:256" ht="13.5" thickBot="1">
      <c r="A21" s="228"/>
      <c r="B21" s="229"/>
      <c r="C21" s="230"/>
      <c r="D21" s="7">
        <v>6402</v>
      </c>
      <c r="E21" s="216">
        <v>2229</v>
      </c>
      <c r="F21" s="217"/>
      <c r="G21" s="218" t="s">
        <v>134</v>
      </c>
      <c r="H21" s="60">
        <v>0</v>
      </c>
      <c r="I21" s="75">
        <v>0</v>
      </c>
      <c r="J21" s="287"/>
      <c r="K21" s="204">
        <f>I21+J21</f>
        <v>0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spans="1:256" ht="23.25" customHeight="1">
      <c r="A22" s="233" t="s">
        <v>135</v>
      </c>
      <c r="B22" s="234" t="s">
        <v>4</v>
      </c>
      <c r="C22" s="235" t="s">
        <v>138</v>
      </c>
      <c r="D22" s="76" t="s">
        <v>2</v>
      </c>
      <c r="E22" s="76" t="s">
        <v>2</v>
      </c>
      <c r="F22" s="236" t="s">
        <v>2</v>
      </c>
      <c r="G22" s="237" t="s">
        <v>139</v>
      </c>
      <c r="H22" s="61">
        <f>SUM(H23:H23)</f>
        <v>0</v>
      </c>
      <c r="I22" s="238">
        <f>SUM(I23:I23)</f>
        <v>0</v>
      </c>
      <c r="J22" s="238">
        <f>SUM(J23:J23)</f>
        <v>0</v>
      </c>
      <c r="K22" s="61">
        <f>SUM(K23:K23)</f>
        <v>0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spans="1:256" ht="13.5" thickBot="1">
      <c r="A23" s="228"/>
      <c r="B23" s="229"/>
      <c r="C23" s="230"/>
      <c r="D23" s="7">
        <v>6402</v>
      </c>
      <c r="E23" s="216">
        <v>2229</v>
      </c>
      <c r="F23" s="217"/>
      <c r="G23" s="218" t="s">
        <v>134</v>
      </c>
      <c r="H23" s="60">
        <v>0</v>
      </c>
      <c r="I23" s="75">
        <v>0</v>
      </c>
      <c r="J23" s="287"/>
      <c r="K23" s="204">
        <f>I23+J23</f>
        <v>0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spans="1:256" ht="13.5" customHeight="1">
      <c r="A24" s="239" t="s">
        <v>140</v>
      </c>
      <c r="B24" s="240" t="s">
        <v>4</v>
      </c>
      <c r="C24" s="241">
        <v>650341601</v>
      </c>
      <c r="D24" s="223" t="s">
        <v>2</v>
      </c>
      <c r="E24" s="242" t="s">
        <v>2</v>
      </c>
      <c r="F24" s="223" t="s">
        <v>2</v>
      </c>
      <c r="G24" s="243" t="s">
        <v>141</v>
      </c>
      <c r="H24" s="226">
        <f>SUM(H25:H25)</f>
        <v>0</v>
      </c>
      <c r="I24" s="244">
        <f>SUM(I25:I25)</f>
        <v>0</v>
      </c>
      <c r="J24" s="226">
        <f>SUM(J25:J25)</f>
        <v>0</v>
      </c>
      <c r="K24" s="227">
        <f>SUM(K25:K25)</f>
        <v>0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spans="1:256" ht="13.5" thickBot="1">
      <c r="A25" s="228"/>
      <c r="B25" s="229"/>
      <c r="C25" s="230"/>
      <c r="D25" s="7">
        <v>6402</v>
      </c>
      <c r="E25" s="216">
        <v>2229</v>
      </c>
      <c r="F25" s="217"/>
      <c r="G25" s="218" t="s">
        <v>134</v>
      </c>
      <c r="H25" s="219">
        <v>0</v>
      </c>
      <c r="I25" s="245">
        <v>0</v>
      </c>
      <c r="J25" s="3"/>
      <c r="K25" s="71">
        <f>I25+J25</f>
        <v>0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spans="1:256" ht="13.5" customHeight="1">
      <c r="A26" s="239" t="s">
        <v>140</v>
      </c>
      <c r="B26" s="240" t="s">
        <v>4</v>
      </c>
      <c r="C26" s="241">
        <v>650541601</v>
      </c>
      <c r="D26" s="223" t="s">
        <v>2</v>
      </c>
      <c r="E26" s="242" t="s">
        <v>2</v>
      </c>
      <c r="F26" s="223" t="s">
        <v>2</v>
      </c>
      <c r="G26" s="243" t="s">
        <v>142</v>
      </c>
      <c r="H26" s="226">
        <f>SUM(H27:H27)</f>
        <v>0</v>
      </c>
      <c r="I26" s="244">
        <f>SUM(I27:I27)</f>
        <v>0</v>
      </c>
      <c r="J26" s="226">
        <f>SUM(J27:J27)</f>
        <v>0</v>
      </c>
      <c r="K26" s="226">
        <f>SUM(K27:K27)</f>
        <v>0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spans="1:256" ht="13.5" thickBot="1">
      <c r="A27" s="228"/>
      <c r="B27" s="229"/>
      <c r="C27" s="230"/>
      <c r="D27" s="7">
        <v>6402</v>
      </c>
      <c r="E27" s="216">
        <v>2229</v>
      </c>
      <c r="F27" s="217"/>
      <c r="G27" s="218" t="s">
        <v>134</v>
      </c>
      <c r="H27" s="219">
        <v>0</v>
      </c>
      <c r="I27" s="245">
        <v>0</v>
      </c>
      <c r="J27" s="3"/>
      <c r="K27" s="2">
        <f>I27+J27</f>
        <v>0</v>
      </c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spans="1:256" ht="13.5" thickBot="1">
      <c r="A28" s="246" t="s">
        <v>120</v>
      </c>
      <c r="B28" s="214" t="s">
        <v>59</v>
      </c>
      <c r="C28" s="215" t="s">
        <v>2</v>
      </c>
      <c r="D28" s="7">
        <v>2223</v>
      </c>
      <c r="E28" s="216">
        <v>2321</v>
      </c>
      <c r="F28" s="217"/>
      <c r="G28" s="218" t="s">
        <v>143</v>
      </c>
      <c r="H28" s="219">
        <v>0</v>
      </c>
      <c r="I28" s="60">
        <v>4.25</v>
      </c>
      <c r="J28" s="247"/>
      <c r="K28" s="60">
        <f>I28+J28</f>
        <v>4.25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spans="1:256" ht="13.5" thickBot="1">
      <c r="A29" s="164" t="s">
        <v>120</v>
      </c>
      <c r="B29" s="214" t="s">
        <v>59</v>
      </c>
      <c r="C29" s="215" t="s">
        <v>2</v>
      </c>
      <c r="D29" s="7">
        <v>6172</v>
      </c>
      <c r="E29" s="216">
        <v>2322</v>
      </c>
      <c r="F29" s="217"/>
      <c r="G29" s="218" t="s">
        <v>144</v>
      </c>
      <c r="H29" s="219">
        <v>0</v>
      </c>
      <c r="I29" s="213">
        <f>35.995+1442.167</f>
        <v>1478.1619999999998</v>
      </c>
      <c r="J29" s="187"/>
      <c r="K29" s="213">
        <f>I29+J29</f>
        <v>1478.1619999999998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spans="1:256" ht="12.75">
      <c r="A30" s="248" t="s">
        <v>120</v>
      </c>
      <c r="B30" s="249" t="s">
        <v>59</v>
      </c>
      <c r="C30" s="250" t="s">
        <v>2</v>
      </c>
      <c r="D30" s="251" t="s">
        <v>2</v>
      </c>
      <c r="E30" s="252">
        <v>2324</v>
      </c>
      <c r="F30" s="192" t="s">
        <v>2</v>
      </c>
      <c r="G30" s="253" t="s">
        <v>145</v>
      </c>
      <c r="H30" s="254">
        <f>SUM(H31:H34)</f>
        <v>0</v>
      </c>
      <c r="I30" s="226">
        <f>SUM(I31:I34)</f>
        <v>10932.31</v>
      </c>
      <c r="J30" s="226">
        <f>SUM(J31:J34)</f>
        <v>0</v>
      </c>
      <c r="K30" s="227">
        <f>SUM(K31:K34)</f>
        <v>10932.31</v>
      </c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255"/>
    </row>
    <row r="31" spans="1:256" ht="12.75">
      <c r="A31" s="256"/>
      <c r="B31" s="180"/>
      <c r="C31" s="257"/>
      <c r="D31" s="70">
        <v>2221</v>
      </c>
      <c r="E31" s="258"/>
      <c r="F31" s="259"/>
      <c r="G31" s="260" t="s">
        <v>146</v>
      </c>
      <c r="H31" s="261">
        <v>0</v>
      </c>
      <c r="I31" s="73">
        <v>6059.498</v>
      </c>
      <c r="J31" s="262"/>
      <c r="K31" s="263">
        <f>I31+J31</f>
        <v>6059.498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255"/>
    </row>
    <row r="32" spans="1:256" ht="12.75">
      <c r="A32" s="256"/>
      <c r="B32" s="180"/>
      <c r="C32" s="257"/>
      <c r="D32" s="70">
        <v>2223</v>
      </c>
      <c r="E32" s="258"/>
      <c r="F32" s="259"/>
      <c r="G32" s="260" t="s">
        <v>147</v>
      </c>
      <c r="H32" s="261">
        <v>0</v>
      </c>
      <c r="I32" s="263">
        <v>2.769</v>
      </c>
      <c r="J32" s="262"/>
      <c r="K32" s="263">
        <f>I32+J32</f>
        <v>2.769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255"/>
    </row>
    <row r="33" spans="1:256" ht="12.75">
      <c r="A33" s="256"/>
      <c r="B33" s="180"/>
      <c r="C33" s="257"/>
      <c r="D33" s="70">
        <v>2242</v>
      </c>
      <c r="E33" s="258"/>
      <c r="F33" s="259"/>
      <c r="G33" s="260" t="s">
        <v>148</v>
      </c>
      <c r="H33" s="261">
        <v>0</v>
      </c>
      <c r="I33" s="73">
        <v>4731.511</v>
      </c>
      <c r="J33" s="262"/>
      <c r="K33" s="263">
        <f>I33+J33</f>
        <v>4731.511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3"/>
      <c r="GC33" s="163"/>
      <c r="GD33" s="163"/>
      <c r="GE33" s="163"/>
      <c r="GF33" s="163"/>
      <c r="GG33" s="163"/>
      <c r="GH33" s="163"/>
      <c r="GI33" s="163"/>
      <c r="GJ33" s="163"/>
      <c r="GK33" s="163"/>
      <c r="GL33" s="163"/>
      <c r="GM33" s="163"/>
      <c r="GN33" s="163"/>
      <c r="GO33" s="163"/>
      <c r="GP33" s="163"/>
      <c r="GQ33" s="163"/>
      <c r="GR33" s="163"/>
      <c r="GS33" s="163"/>
      <c r="GT33" s="163"/>
      <c r="GU33" s="163"/>
      <c r="GV33" s="163"/>
      <c r="GW33" s="163"/>
      <c r="GX33" s="163"/>
      <c r="GY33" s="163"/>
      <c r="GZ33" s="163"/>
      <c r="HA33" s="163"/>
      <c r="HB33" s="163"/>
      <c r="HC33" s="163"/>
      <c r="HD33" s="163"/>
      <c r="HE33" s="163"/>
      <c r="HF33" s="163"/>
      <c r="HG33" s="163"/>
      <c r="HH33" s="163"/>
      <c r="HI33" s="163"/>
      <c r="HJ33" s="163"/>
      <c r="HK33" s="163"/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3"/>
      <c r="HW33" s="163"/>
      <c r="HX33" s="163"/>
      <c r="HY33" s="163"/>
      <c r="HZ33" s="163"/>
      <c r="IA33" s="163"/>
      <c r="IB33" s="163"/>
      <c r="IC33" s="163"/>
      <c r="ID33" s="163"/>
      <c r="IE33" s="163"/>
      <c r="IF33" s="163"/>
      <c r="IG33" s="163"/>
      <c r="IH33" s="163"/>
      <c r="II33" s="163"/>
      <c r="IJ33" s="163"/>
      <c r="IK33" s="163"/>
      <c r="IL33" s="163"/>
      <c r="IM33" s="163"/>
      <c r="IN33" s="163"/>
      <c r="IO33" s="163"/>
      <c r="IP33" s="163"/>
      <c r="IQ33" s="163"/>
      <c r="IR33" s="163"/>
      <c r="IS33" s="163"/>
      <c r="IT33" s="163"/>
      <c r="IU33" s="163"/>
      <c r="IV33" s="255"/>
    </row>
    <row r="34" spans="1:256" ht="13.5" thickBot="1">
      <c r="A34" s="153"/>
      <c r="B34" s="264"/>
      <c r="C34" s="265"/>
      <c r="D34" s="266">
        <v>2299</v>
      </c>
      <c r="E34" s="267"/>
      <c r="F34" s="268"/>
      <c r="G34" s="269" t="s">
        <v>149</v>
      </c>
      <c r="H34" s="160">
        <v>0</v>
      </c>
      <c r="I34" s="270">
        <v>138.532</v>
      </c>
      <c r="J34" s="60"/>
      <c r="K34" s="204">
        <f>I34+J34</f>
        <v>138.532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255"/>
    </row>
    <row r="35" spans="1:11" ht="12.75" customHeight="1">
      <c r="A35" s="271" t="s">
        <v>120</v>
      </c>
      <c r="B35" s="272" t="s">
        <v>4</v>
      </c>
      <c r="C35" s="273" t="s">
        <v>2</v>
      </c>
      <c r="D35" s="240" t="s">
        <v>2</v>
      </c>
      <c r="E35" s="240" t="s">
        <v>2</v>
      </c>
      <c r="F35" s="240" t="s">
        <v>2</v>
      </c>
      <c r="G35" s="274" t="s">
        <v>150</v>
      </c>
      <c r="H35" s="275">
        <f>SUM(H36:H36)</f>
        <v>0</v>
      </c>
      <c r="I35" s="275">
        <f>SUM(I36:I36)</f>
        <v>6550</v>
      </c>
      <c r="J35" s="276">
        <f>SUM(J36:J36)</f>
        <v>0</v>
      </c>
      <c r="K35" s="275">
        <f>SUM(K36:K36)</f>
        <v>6550</v>
      </c>
    </row>
    <row r="36" spans="1:11" ht="13.5" thickBot="1">
      <c r="A36" s="277"/>
      <c r="B36" s="72"/>
      <c r="C36" s="13"/>
      <c r="D36" s="12">
        <v>2221</v>
      </c>
      <c r="E36" s="12">
        <v>2329</v>
      </c>
      <c r="F36" s="278"/>
      <c r="G36" s="279" t="s">
        <v>151</v>
      </c>
      <c r="H36" s="2">
        <v>0</v>
      </c>
      <c r="I36" s="60">
        <v>6550</v>
      </c>
      <c r="J36" s="60"/>
      <c r="K36" s="2">
        <f>I36+J36</f>
        <v>6550</v>
      </c>
    </row>
    <row r="37" spans="1:256" ht="12.75">
      <c r="A37" s="280" t="s">
        <v>140</v>
      </c>
      <c r="B37" s="250" t="s">
        <v>4</v>
      </c>
      <c r="C37" s="281" t="s">
        <v>152</v>
      </c>
      <c r="D37" s="250" t="s">
        <v>2</v>
      </c>
      <c r="E37" s="250" t="s">
        <v>2</v>
      </c>
      <c r="F37" s="192" t="s">
        <v>2</v>
      </c>
      <c r="G37" s="282" t="s">
        <v>153</v>
      </c>
      <c r="H37" s="283">
        <f>SUM(H38:H38)</f>
        <v>0</v>
      </c>
      <c r="I37" s="194">
        <f>SUM(I38:I38)</f>
        <v>21000</v>
      </c>
      <c r="J37" s="195">
        <f>SUM(J38:J38)</f>
        <v>0</v>
      </c>
      <c r="K37" s="283">
        <f>SUM(K38:K38)</f>
        <v>21000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</row>
    <row r="38" spans="1:256" ht="23.25" thickBot="1">
      <c r="A38" s="246"/>
      <c r="B38" s="109"/>
      <c r="C38" s="284"/>
      <c r="D38" s="117"/>
      <c r="E38" s="117">
        <v>2451</v>
      </c>
      <c r="F38" s="285"/>
      <c r="G38" s="286" t="s">
        <v>154</v>
      </c>
      <c r="H38" s="60">
        <v>0</v>
      </c>
      <c r="I38" s="287">
        <v>21000</v>
      </c>
      <c r="J38" s="287"/>
      <c r="K38" s="204">
        <f>I38+J38</f>
        <v>21000</v>
      </c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3"/>
      <c r="FO38" s="163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163"/>
      <c r="GC38" s="163"/>
      <c r="GD38" s="163"/>
      <c r="GE38" s="163"/>
      <c r="GF38" s="163"/>
      <c r="GG38" s="163"/>
      <c r="GH38" s="163"/>
      <c r="GI38" s="163"/>
      <c r="GJ38" s="163"/>
      <c r="GK38" s="163"/>
      <c r="GL38" s="163"/>
      <c r="GM38" s="163"/>
      <c r="GN38" s="163"/>
      <c r="GO38" s="163"/>
      <c r="GP38" s="163"/>
      <c r="GQ38" s="163"/>
      <c r="GR38" s="163"/>
      <c r="GS38" s="163"/>
      <c r="GT38" s="163"/>
      <c r="GU38" s="163"/>
      <c r="GV38" s="163"/>
      <c r="GW38" s="163"/>
      <c r="GX38" s="163"/>
      <c r="GY38" s="163"/>
      <c r="GZ38" s="163"/>
      <c r="HA38" s="163"/>
      <c r="HB38" s="163"/>
      <c r="HC38" s="163"/>
      <c r="HD38" s="163"/>
      <c r="HE38" s="163"/>
      <c r="HF38" s="163"/>
      <c r="HG38" s="163"/>
      <c r="HH38" s="163"/>
      <c r="HI38" s="163"/>
      <c r="HJ38" s="163"/>
      <c r="HK38" s="163"/>
      <c r="HL38" s="163"/>
      <c r="HM38" s="163"/>
      <c r="HN38" s="163"/>
      <c r="HO38" s="163"/>
      <c r="HP38" s="163"/>
      <c r="HQ38" s="163"/>
      <c r="HR38" s="163"/>
      <c r="HS38" s="163"/>
      <c r="HT38" s="163"/>
      <c r="HU38" s="163"/>
      <c r="HV38" s="163"/>
      <c r="HW38" s="163"/>
      <c r="HX38" s="163"/>
      <c r="HY38" s="163"/>
      <c r="HZ38" s="163"/>
      <c r="IA38" s="163"/>
      <c r="IB38" s="163"/>
      <c r="IC38" s="163"/>
      <c r="ID38" s="163"/>
      <c r="IE38" s="163"/>
      <c r="IF38" s="163"/>
      <c r="IG38" s="163"/>
      <c r="IH38" s="163"/>
      <c r="II38" s="163"/>
      <c r="IJ38" s="163"/>
      <c r="IK38" s="163"/>
      <c r="IL38" s="163"/>
      <c r="IM38" s="163"/>
      <c r="IN38" s="163"/>
      <c r="IO38" s="163"/>
      <c r="IP38" s="163"/>
      <c r="IQ38" s="163"/>
      <c r="IR38" s="163"/>
      <c r="IS38" s="163"/>
      <c r="IT38" s="163"/>
      <c r="IU38" s="163"/>
      <c r="IV38" s="163"/>
    </row>
    <row r="39" spans="1:11" s="133" customFormat="1" ht="13.5" customHeight="1" thickBot="1">
      <c r="A39" s="172" t="s">
        <v>2</v>
      </c>
      <c r="B39" s="173" t="s">
        <v>4</v>
      </c>
      <c r="C39" s="174" t="s">
        <v>2</v>
      </c>
      <c r="D39" s="175" t="s">
        <v>2</v>
      </c>
      <c r="E39" s="175" t="s">
        <v>12</v>
      </c>
      <c r="F39" s="176"/>
      <c r="G39" s="177" t="s">
        <v>155</v>
      </c>
      <c r="H39" s="178">
        <f>H40+H41</f>
        <v>0</v>
      </c>
      <c r="I39" s="288">
        <f>I40+I41</f>
        <v>4330.648</v>
      </c>
      <c r="J39" s="289">
        <f>J40+J41</f>
        <v>150</v>
      </c>
      <c r="K39" s="290">
        <f>K40+K41</f>
        <v>4480.648</v>
      </c>
    </row>
    <row r="40" spans="1:11" s="133" customFormat="1" ht="13.5" customHeight="1">
      <c r="A40" s="179" t="s">
        <v>120</v>
      </c>
      <c r="B40" s="291" t="s">
        <v>59</v>
      </c>
      <c r="C40" s="181" t="s">
        <v>2</v>
      </c>
      <c r="D40" s="292">
        <v>6172</v>
      </c>
      <c r="E40" s="292">
        <v>3111</v>
      </c>
      <c r="F40" s="293"/>
      <c r="G40" s="294" t="s">
        <v>156</v>
      </c>
      <c r="H40" s="295">
        <v>0</v>
      </c>
      <c r="I40" s="151">
        <v>22.72</v>
      </c>
      <c r="J40" s="398">
        <v>150</v>
      </c>
      <c r="K40" s="4">
        <f>I40+J40</f>
        <v>172.72</v>
      </c>
    </row>
    <row r="41" spans="1:256" ht="13.5" thickBot="1">
      <c r="A41" s="164" t="s">
        <v>120</v>
      </c>
      <c r="B41" s="214" t="s">
        <v>59</v>
      </c>
      <c r="C41" s="215" t="s">
        <v>2</v>
      </c>
      <c r="D41" s="296">
        <v>6172</v>
      </c>
      <c r="E41" s="296">
        <v>3112</v>
      </c>
      <c r="F41" s="297"/>
      <c r="G41" s="298" t="s">
        <v>157</v>
      </c>
      <c r="H41" s="299">
        <v>0</v>
      </c>
      <c r="I41" s="69">
        <f>4050+57.928+200</f>
        <v>4307.928</v>
      </c>
      <c r="J41" s="171"/>
      <c r="K41" s="11">
        <f>I41+J41</f>
        <v>4307.928</v>
      </c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spans="1:256" ht="12.75" customHeight="1" thickBot="1">
      <c r="A42" s="172" t="s">
        <v>2</v>
      </c>
      <c r="B42" s="173" t="s">
        <v>4</v>
      </c>
      <c r="C42" s="174" t="s">
        <v>2</v>
      </c>
      <c r="D42" s="175" t="s">
        <v>2</v>
      </c>
      <c r="E42" s="175" t="s">
        <v>158</v>
      </c>
      <c r="F42" s="176"/>
      <c r="G42" s="177" t="s">
        <v>159</v>
      </c>
      <c r="H42" s="140">
        <f>H43+H45+H47+H49+H51+H53+H55+H56+H58</f>
        <v>24770</v>
      </c>
      <c r="I42" s="142">
        <f>I43+I45+I47+I49+I51+I53+I55+I56+I58</f>
        <v>266441.261</v>
      </c>
      <c r="J42" s="140">
        <f>J43+J45+J47+J49+J51+J53+J55+J56+J58</f>
        <v>0</v>
      </c>
      <c r="K42" s="142">
        <f>K43+K45+K47+K49+K51+K53+K55+K56+K58</f>
        <v>266441.261</v>
      </c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spans="1:256" ht="12.75">
      <c r="A43" s="189" t="s">
        <v>120</v>
      </c>
      <c r="B43" s="190" t="s">
        <v>4</v>
      </c>
      <c r="C43" s="191" t="s">
        <v>2</v>
      </c>
      <c r="D43" s="192" t="s">
        <v>2</v>
      </c>
      <c r="E43" s="192" t="s">
        <v>2</v>
      </c>
      <c r="F43" s="192" t="s">
        <v>2</v>
      </c>
      <c r="G43" s="300" t="s">
        <v>160</v>
      </c>
      <c r="H43" s="301">
        <f>SUM(H44:H44)</f>
        <v>0</v>
      </c>
      <c r="I43" s="195">
        <f>SUM(I44:I44)</f>
        <v>146851</v>
      </c>
      <c r="J43" s="195">
        <f>SUM(J44:J44)</f>
        <v>0</v>
      </c>
      <c r="K43" s="194">
        <f>SUM(K44:K44)</f>
        <v>146851</v>
      </c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3"/>
      <c r="FO43" s="163"/>
      <c r="FP43" s="163"/>
      <c r="FQ43" s="163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3"/>
      <c r="GC43" s="163"/>
      <c r="GD43" s="163"/>
      <c r="GE43" s="163"/>
      <c r="GF43" s="163"/>
      <c r="GG43" s="163"/>
      <c r="GH43" s="163"/>
      <c r="GI43" s="163"/>
      <c r="GJ43" s="163"/>
      <c r="GK43" s="163"/>
      <c r="GL43" s="163"/>
      <c r="GM43" s="163"/>
      <c r="GN43" s="163"/>
      <c r="GO43" s="163"/>
      <c r="GP43" s="163"/>
      <c r="GQ43" s="163"/>
      <c r="GR43" s="163"/>
      <c r="GS43" s="163"/>
      <c r="GT43" s="163"/>
      <c r="GU43" s="163"/>
      <c r="GV43" s="163"/>
      <c r="GW43" s="163"/>
      <c r="GX43" s="163"/>
      <c r="GY43" s="163"/>
      <c r="GZ43" s="163"/>
      <c r="HA43" s="163"/>
      <c r="HB43" s="163"/>
      <c r="HC43" s="163"/>
      <c r="HD43" s="163"/>
      <c r="HE43" s="163"/>
      <c r="HF43" s="163"/>
      <c r="HG43" s="163"/>
      <c r="HH43" s="163"/>
      <c r="HI43" s="163"/>
      <c r="HJ43" s="163"/>
      <c r="HK43" s="163"/>
      <c r="HL43" s="163"/>
      <c r="HM43" s="163"/>
      <c r="HN43" s="163"/>
      <c r="HO43" s="163"/>
      <c r="HP43" s="163"/>
      <c r="HQ43" s="163"/>
      <c r="HR43" s="163"/>
      <c r="HS43" s="163"/>
      <c r="HT43" s="163"/>
      <c r="HU43" s="163"/>
      <c r="HV43" s="163"/>
      <c r="HW43" s="163"/>
      <c r="HX43" s="163"/>
      <c r="HY43" s="163"/>
      <c r="HZ43" s="163"/>
      <c r="IA43" s="163"/>
      <c r="IB43" s="163"/>
      <c r="IC43" s="163"/>
      <c r="ID43" s="163"/>
      <c r="IE43" s="163"/>
      <c r="IF43" s="163"/>
      <c r="IG43" s="163"/>
      <c r="IH43" s="163"/>
      <c r="II43" s="163"/>
      <c r="IJ43" s="163"/>
      <c r="IK43" s="163"/>
      <c r="IL43" s="163"/>
      <c r="IM43" s="163"/>
      <c r="IN43" s="163"/>
      <c r="IO43" s="163"/>
      <c r="IP43" s="163"/>
      <c r="IQ43" s="163"/>
      <c r="IR43" s="163"/>
      <c r="IS43" s="163"/>
      <c r="IT43" s="163"/>
      <c r="IU43" s="163"/>
      <c r="IV43" s="163"/>
    </row>
    <row r="44" spans="1:256" ht="13.5" thickBot="1">
      <c r="A44" s="196"/>
      <c r="B44" s="197"/>
      <c r="C44" s="198"/>
      <c r="D44" s="199"/>
      <c r="E44" s="199">
        <v>4113</v>
      </c>
      <c r="F44" s="200" t="s">
        <v>161</v>
      </c>
      <c r="G44" s="302" t="s">
        <v>162</v>
      </c>
      <c r="H44" s="303">
        <v>0</v>
      </c>
      <c r="I44" s="203">
        <v>146851</v>
      </c>
      <c r="J44" s="203"/>
      <c r="K44" s="204">
        <f>I44+J44</f>
        <v>146851</v>
      </c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</row>
    <row r="45" spans="1:256" ht="12.75">
      <c r="A45" s="189" t="s">
        <v>120</v>
      </c>
      <c r="B45" s="190" t="s">
        <v>4</v>
      </c>
      <c r="C45" s="191" t="s">
        <v>2</v>
      </c>
      <c r="D45" s="192" t="s">
        <v>2</v>
      </c>
      <c r="E45" s="192" t="s">
        <v>2</v>
      </c>
      <c r="F45" s="192" t="s">
        <v>2</v>
      </c>
      <c r="G45" s="300" t="s">
        <v>163</v>
      </c>
      <c r="H45" s="301">
        <f>SUM(H46:H46)</f>
        <v>0</v>
      </c>
      <c r="I45" s="195">
        <f>SUM(I46:I46)</f>
        <v>598.534</v>
      </c>
      <c r="J45" s="195">
        <f>SUM(J46:J46)</f>
        <v>0</v>
      </c>
      <c r="K45" s="194">
        <f>SUM(K46:K46)</f>
        <v>598.534</v>
      </c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3"/>
      <c r="GC45" s="163"/>
      <c r="GD45" s="163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3"/>
      <c r="GP45" s="163"/>
      <c r="GQ45" s="163"/>
      <c r="GR45" s="163"/>
      <c r="GS45" s="163"/>
      <c r="GT45" s="163"/>
      <c r="GU45" s="163"/>
      <c r="GV45" s="163"/>
      <c r="GW45" s="163"/>
      <c r="GX45" s="163"/>
      <c r="GY45" s="163"/>
      <c r="GZ45" s="163"/>
      <c r="HA45" s="163"/>
      <c r="HB45" s="163"/>
      <c r="HC45" s="163"/>
      <c r="HD45" s="163"/>
      <c r="HE45" s="163"/>
      <c r="HF45" s="163"/>
      <c r="HG45" s="163"/>
      <c r="HH45" s="163"/>
      <c r="HI45" s="163"/>
      <c r="HJ45" s="163"/>
      <c r="HK45" s="163"/>
      <c r="HL45" s="163"/>
      <c r="HM45" s="163"/>
      <c r="HN45" s="163"/>
      <c r="HO45" s="163"/>
      <c r="HP45" s="163"/>
      <c r="HQ45" s="163"/>
      <c r="HR45" s="163"/>
      <c r="HS45" s="163"/>
      <c r="HT45" s="163"/>
      <c r="HU45" s="163"/>
      <c r="HV45" s="163"/>
      <c r="HW45" s="163"/>
      <c r="HX45" s="163"/>
      <c r="HY45" s="163"/>
      <c r="HZ45" s="163"/>
      <c r="IA45" s="163"/>
      <c r="IB45" s="163"/>
      <c r="IC45" s="163"/>
      <c r="ID45" s="163"/>
      <c r="IE45" s="163"/>
      <c r="IF45" s="163"/>
      <c r="IG45" s="163"/>
      <c r="IH45" s="163"/>
      <c r="II45" s="163"/>
      <c r="IJ45" s="163"/>
      <c r="IK45" s="163"/>
      <c r="IL45" s="163"/>
      <c r="IM45" s="163"/>
      <c r="IN45" s="163"/>
      <c r="IO45" s="163"/>
      <c r="IP45" s="163"/>
      <c r="IQ45" s="163"/>
      <c r="IR45" s="163"/>
      <c r="IS45" s="163"/>
      <c r="IT45" s="163"/>
      <c r="IU45" s="163"/>
      <c r="IV45" s="163"/>
    </row>
    <row r="46" spans="1:256" ht="13.5" thickBot="1">
      <c r="A46" s="196"/>
      <c r="B46" s="197"/>
      <c r="C46" s="198"/>
      <c r="D46" s="199"/>
      <c r="E46" s="199">
        <v>4113</v>
      </c>
      <c r="F46" s="200" t="s">
        <v>161</v>
      </c>
      <c r="G46" s="302" t="s">
        <v>162</v>
      </c>
      <c r="H46" s="303">
        <v>0</v>
      </c>
      <c r="I46" s="60">
        <v>598.534</v>
      </c>
      <c r="J46" s="60"/>
      <c r="K46" s="204">
        <f>I46+J46</f>
        <v>598.534</v>
      </c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3"/>
      <c r="HZ46" s="163"/>
      <c r="IA46" s="163"/>
      <c r="IB46" s="163"/>
      <c r="IC46" s="163"/>
      <c r="ID46" s="163"/>
      <c r="IE46" s="163"/>
      <c r="IF46" s="163"/>
      <c r="IG46" s="163"/>
      <c r="IH46" s="163"/>
      <c r="II46" s="163"/>
      <c r="IJ46" s="163"/>
      <c r="IK46" s="163"/>
      <c r="IL46" s="163"/>
      <c r="IM46" s="163"/>
      <c r="IN46" s="163"/>
      <c r="IO46" s="163"/>
      <c r="IP46" s="163"/>
      <c r="IQ46" s="163"/>
      <c r="IR46" s="163"/>
      <c r="IS46" s="163"/>
      <c r="IT46" s="163"/>
      <c r="IU46" s="163"/>
      <c r="IV46" s="163"/>
    </row>
    <row r="47" spans="1:256" ht="23.25" customHeight="1">
      <c r="A47" s="189" t="s">
        <v>120</v>
      </c>
      <c r="B47" s="190" t="s">
        <v>4</v>
      </c>
      <c r="C47" s="191" t="s">
        <v>2</v>
      </c>
      <c r="D47" s="192" t="s">
        <v>2</v>
      </c>
      <c r="E47" s="192" t="s">
        <v>2</v>
      </c>
      <c r="F47" s="192" t="s">
        <v>2</v>
      </c>
      <c r="G47" s="300" t="s">
        <v>164</v>
      </c>
      <c r="H47" s="301">
        <f>SUM(H48:H48)</f>
        <v>0</v>
      </c>
      <c r="I47" s="195">
        <f>SUM(I48:I48)</f>
        <v>92565.706</v>
      </c>
      <c r="J47" s="195">
        <f>SUM(J48:J48)</f>
        <v>0</v>
      </c>
      <c r="K47" s="194">
        <f>SUM(K48:K48)</f>
        <v>92565.706</v>
      </c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255"/>
      <c r="FH47" s="255"/>
      <c r="FI47" s="255"/>
      <c r="FJ47" s="255"/>
      <c r="FK47" s="255"/>
      <c r="FL47" s="255"/>
      <c r="FM47" s="255"/>
      <c r="FN47" s="255"/>
      <c r="FO47" s="255"/>
      <c r="FP47" s="255"/>
      <c r="FQ47" s="255"/>
      <c r="FR47" s="255"/>
      <c r="FS47" s="255"/>
      <c r="FT47" s="255"/>
      <c r="FU47" s="255"/>
      <c r="FV47" s="255"/>
      <c r="FW47" s="255"/>
      <c r="FX47" s="255"/>
      <c r="FY47" s="255"/>
      <c r="FZ47" s="255"/>
      <c r="GA47" s="255"/>
      <c r="GB47" s="255"/>
      <c r="GC47" s="255"/>
      <c r="GD47" s="255"/>
      <c r="GE47" s="255"/>
      <c r="GF47" s="255"/>
      <c r="GG47" s="255"/>
      <c r="GH47" s="255"/>
      <c r="GI47" s="255"/>
      <c r="GJ47" s="255"/>
      <c r="GK47" s="255"/>
      <c r="GL47" s="255"/>
      <c r="GM47" s="255"/>
      <c r="GN47" s="255"/>
      <c r="GO47" s="255"/>
      <c r="GP47" s="255"/>
      <c r="GQ47" s="255"/>
      <c r="GR47" s="255"/>
      <c r="GS47" s="255"/>
      <c r="GT47" s="255"/>
      <c r="GU47" s="255"/>
      <c r="GV47" s="255"/>
      <c r="GW47" s="255"/>
      <c r="GX47" s="255"/>
      <c r="GY47" s="255"/>
      <c r="GZ47" s="255"/>
      <c r="HA47" s="255"/>
      <c r="HB47" s="255"/>
      <c r="HC47" s="255"/>
      <c r="HD47" s="255"/>
      <c r="HE47" s="255"/>
      <c r="HF47" s="255"/>
      <c r="HG47" s="255"/>
      <c r="HH47" s="255"/>
      <c r="HI47" s="255"/>
      <c r="HJ47" s="255"/>
      <c r="HK47" s="255"/>
      <c r="HL47" s="255"/>
      <c r="HM47" s="255"/>
      <c r="HN47" s="255"/>
      <c r="HO47" s="255"/>
      <c r="HP47" s="255"/>
      <c r="HQ47" s="255"/>
      <c r="HR47" s="255"/>
      <c r="HS47" s="255"/>
      <c r="HT47" s="255"/>
      <c r="HU47" s="255"/>
      <c r="HV47" s="255"/>
      <c r="HW47" s="255"/>
      <c r="HX47" s="255"/>
      <c r="HY47" s="255"/>
      <c r="HZ47" s="255"/>
      <c r="IA47" s="255"/>
      <c r="IB47" s="255"/>
      <c r="IC47" s="255"/>
      <c r="ID47" s="255"/>
      <c r="IE47" s="255"/>
      <c r="IF47" s="255"/>
      <c r="IG47" s="255"/>
      <c r="IH47" s="255"/>
      <c r="II47" s="255"/>
      <c r="IJ47" s="255"/>
      <c r="IK47" s="255"/>
      <c r="IL47" s="255"/>
      <c r="IM47" s="255"/>
      <c r="IN47" s="255"/>
      <c r="IO47" s="255"/>
      <c r="IP47" s="255"/>
      <c r="IQ47" s="255"/>
      <c r="IR47" s="255"/>
      <c r="IS47" s="255"/>
      <c r="IT47" s="255"/>
      <c r="IU47" s="255"/>
      <c r="IV47" s="255"/>
    </row>
    <row r="48" spans="1:256" ht="13.5" thickBot="1">
      <c r="A48" s="196"/>
      <c r="B48" s="197"/>
      <c r="C48" s="198"/>
      <c r="D48" s="199"/>
      <c r="E48" s="199">
        <v>4116</v>
      </c>
      <c r="F48" s="200" t="s">
        <v>165</v>
      </c>
      <c r="G48" s="302" t="s">
        <v>166</v>
      </c>
      <c r="H48" s="303">
        <v>0</v>
      </c>
      <c r="I48" s="69">
        <v>92565.706</v>
      </c>
      <c r="J48" s="203"/>
      <c r="K48" s="204">
        <f>I48+J48</f>
        <v>92565.706</v>
      </c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5"/>
      <c r="FA48" s="255"/>
      <c r="FB48" s="255"/>
      <c r="FC48" s="255"/>
      <c r="FD48" s="255"/>
      <c r="FE48" s="255"/>
      <c r="FF48" s="255"/>
      <c r="FG48" s="255"/>
      <c r="FH48" s="255"/>
      <c r="FI48" s="255"/>
      <c r="FJ48" s="255"/>
      <c r="FK48" s="255"/>
      <c r="FL48" s="255"/>
      <c r="FM48" s="255"/>
      <c r="FN48" s="255"/>
      <c r="FO48" s="255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5"/>
      <c r="GF48" s="255"/>
      <c r="GG48" s="255"/>
      <c r="GH48" s="255"/>
      <c r="GI48" s="255"/>
      <c r="GJ48" s="255"/>
      <c r="GK48" s="255"/>
      <c r="GL48" s="255"/>
      <c r="GM48" s="255"/>
      <c r="GN48" s="255"/>
      <c r="GO48" s="255"/>
      <c r="GP48" s="255"/>
      <c r="GQ48" s="255"/>
      <c r="GR48" s="255"/>
      <c r="GS48" s="255"/>
      <c r="GT48" s="255"/>
      <c r="GU48" s="255"/>
      <c r="GV48" s="255"/>
      <c r="GW48" s="255"/>
      <c r="GX48" s="255"/>
      <c r="GY48" s="255"/>
      <c r="GZ48" s="255"/>
      <c r="HA48" s="255"/>
      <c r="HB48" s="255"/>
      <c r="HC48" s="255"/>
      <c r="HD48" s="255"/>
      <c r="HE48" s="255"/>
      <c r="HF48" s="255"/>
      <c r="HG48" s="255"/>
      <c r="HH48" s="255"/>
      <c r="HI48" s="255"/>
      <c r="HJ48" s="255"/>
      <c r="HK48" s="255"/>
      <c r="HL48" s="255"/>
      <c r="HM48" s="255"/>
      <c r="HN48" s="255"/>
      <c r="HO48" s="255"/>
      <c r="HP48" s="255"/>
      <c r="HQ48" s="255"/>
      <c r="HR48" s="255"/>
      <c r="HS48" s="255"/>
      <c r="HT48" s="255"/>
      <c r="HU48" s="255"/>
      <c r="HV48" s="255"/>
      <c r="HW48" s="255"/>
      <c r="HX48" s="255"/>
      <c r="HY48" s="255"/>
      <c r="HZ48" s="255"/>
      <c r="IA48" s="255"/>
      <c r="IB48" s="255"/>
      <c r="IC48" s="255"/>
      <c r="ID48" s="255"/>
      <c r="IE48" s="255"/>
      <c r="IF48" s="255"/>
      <c r="IG48" s="255"/>
      <c r="IH48" s="255"/>
      <c r="II48" s="255"/>
      <c r="IJ48" s="255"/>
      <c r="IK48" s="255"/>
      <c r="IL48" s="255"/>
      <c r="IM48" s="255"/>
      <c r="IN48" s="255"/>
      <c r="IO48" s="255"/>
      <c r="IP48" s="255"/>
      <c r="IQ48" s="255"/>
      <c r="IR48" s="255"/>
      <c r="IS48" s="255"/>
      <c r="IT48" s="255"/>
      <c r="IU48" s="255"/>
      <c r="IV48" s="255"/>
    </row>
    <row r="49" spans="1:256" ht="22.5">
      <c r="A49" s="304" t="s">
        <v>120</v>
      </c>
      <c r="B49" s="305" t="s">
        <v>59</v>
      </c>
      <c r="C49" s="306" t="s">
        <v>167</v>
      </c>
      <c r="D49" s="76" t="s">
        <v>2</v>
      </c>
      <c r="E49" s="76" t="s">
        <v>2</v>
      </c>
      <c r="F49" s="236" t="s">
        <v>2</v>
      </c>
      <c r="G49" s="77" t="s">
        <v>168</v>
      </c>
      <c r="H49" s="307">
        <f>SUM(H50:H50)</f>
        <v>0</v>
      </c>
      <c r="I49" s="238">
        <f>SUM(I50:I50)</f>
        <v>385.039</v>
      </c>
      <c r="J49" s="238">
        <f>SUM(J50:J50)</f>
        <v>0</v>
      </c>
      <c r="K49" s="61">
        <f>SUM(K50:K50)</f>
        <v>385.039</v>
      </c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255"/>
      <c r="FH49" s="255"/>
      <c r="FI49" s="255"/>
      <c r="FJ49" s="255"/>
      <c r="FK49" s="255"/>
      <c r="FL49" s="255"/>
      <c r="FM49" s="255"/>
      <c r="FN49" s="255"/>
      <c r="FO49" s="255"/>
      <c r="FP49" s="255"/>
      <c r="FQ49" s="255"/>
      <c r="FR49" s="255"/>
      <c r="FS49" s="255"/>
      <c r="FT49" s="255"/>
      <c r="FU49" s="255"/>
      <c r="FV49" s="255"/>
      <c r="FW49" s="255"/>
      <c r="FX49" s="255"/>
      <c r="FY49" s="255"/>
      <c r="FZ49" s="255"/>
      <c r="GA49" s="255"/>
      <c r="GB49" s="255"/>
      <c r="GC49" s="255"/>
      <c r="GD49" s="255"/>
      <c r="GE49" s="255"/>
      <c r="GF49" s="255"/>
      <c r="GG49" s="255"/>
      <c r="GH49" s="255"/>
      <c r="GI49" s="255"/>
      <c r="GJ49" s="255"/>
      <c r="GK49" s="255"/>
      <c r="GL49" s="255"/>
      <c r="GM49" s="255"/>
      <c r="GN49" s="255"/>
      <c r="GO49" s="255"/>
      <c r="GP49" s="255"/>
      <c r="GQ49" s="255"/>
      <c r="GR49" s="255"/>
      <c r="GS49" s="255"/>
      <c r="GT49" s="255"/>
      <c r="GU49" s="255"/>
      <c r="GV49" s="255"/>
      <c r="GW49" s="255"/>
      <c r="GX49" s="255"/>
      <c r="GY49" s="255"/>
      <c r="GZ49" s="255"/>
      <c r="HA49" s="255"/>
      <c r="HB49" s="255"/>
      <c r="HC49" s="255"/>
      <c r="HD49" s="255"/>
      <c r="HE49" s="255"/>
      <c r="HF49" s="255"/>
      <c r="HG49" s="255"/>
      <c r="HH49" s="255"/>
      <c r="HI49" s="255"/>
      <c r="HJ49" s="255"/>
      <c r="HK49" s="255"/>
      <c r="HL49" s="255"/>
      <c r="HM49" s="255"/>
      <c r="HN49" s="255"/>
      <c r="HO49" s="255"/>
      <c r="HP49" s="255"/>
      <c r="HQ49" s="255"/>
      <c r="HR49" s="255"/>
      <c r="HS49" s="255"/>
      <c r="HT49" s="255"/>
      <c r="HU49" s="255"/>
      <c r="HV49" s="255"/>
      <c r="HW49" s="255"/>
      <c r="HX49" s="255"/>
      <c r="HY49" s="255"/>
      <c r="HZ49" s="255"/>
      <c r="IA49" s="255"/>
      <c r="IB49" s="255"/>
      <c r="IC49" s="255"/>
      <c r="ID49" s="255"/>
      <c r="IE49" s="255"/>
      <c r="IF49" s="255"/>
      <c r="IG49" s="255"/>
      <c r="IH49" s="255"/>
      <c r="II49" s="255"/>
      <c r="IJ49" s="255"/>
      <c r="IK49" s="255"/>
      <c r="IL49" s="255"/>
      <c r="IM49" s="255"/>
      <c r="IN49" s="255"/>
      <c r="IO49" s="255"/>
      <c r="IP49" s="255"/>
      <c r="IQ49" s="255"/>
      <c r="IR49" s="255"/>
      <c r="IS49" s="255"/>
      <c r="IT49" s="255"/>
      <c r="IU49" s="255"/>
      <c r="IV49" s="255"/>
    </row>
    <row r="50" spans="1:256" ht="13.5" thickBot="1">
      <c r="A50" s="308"/>
      <c r="B50" s="115"/>
      <c r="C50" s="309"/>
      <c r="D50" s="257"/>
      <c r="E50" s="257">
        <v>4118</v>
      </c>
      <c r="F50" s="285" t="s">
        <v>169</v>
      </c>
      <c r="G50" s="310" t="s">
        <v>170</v>
      </c>
      <c r="H50" s="116">
        <v>0</v>
      </c>
      <c r="I50" s="69">
        <v>385.039</v>
      </c>
      <c r="J50" s="311"/>
      <c r="K50" s="263">
        <f>I50+J50</f>
        <v>385.039</v>
      </c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5"/>
      <c r="FD50" s="255"/>
      <c r="FE50" s="255"/>
      <c r="FF50" s="255"/>
      <c r="FG50" s="255"/>
      <c r="FH50" s="255"/>
      <c r="FI50" s="255"/>
      <c r="FJ50" s="255"/>
      <c r="FK50" s="255"/>
      <c r="FL50" s="255"/>
      <c r="FM50" s="255"/>
      <c r="FN50" s="255"/>
      <c r="FO50" s="255"/>
      <c r="FP50" s="255"/>
      <c r="FQ50" s="255"/>
      <c r="FR50" s="255"/>
      <c r="FS50" s="255"/>
      <c r="FT50" s="255"/>
      <c r="FU50" s="255"/>
      <c r="FV50" s="255"/>
      <c r="FW50" s="255"/>
      <c r="FX50" s="255"/>
      <c r="FY50" s="255"/>
      <c r="FZ50" s="255"/>
      <c r="GA50" s="255"/>
      <c r="GB50" s="255"/>
      <c r="GC50" s="255"/>
      <c r="GD50" s="255"/>
      <c r="GE50" s="255"/>
      <c r="GF50" s="255"/>
      <c r="GG50" s="255"/>
      <c r="GH50" s="255"/>
      <c r="GI50" s="255"/>
      <c r="GJ50" s="255"/>
      <c r="GK50" s="255"/>
      <c r="GL50" s="255"/>
      <c r="GM50" s="255"/>
      <c r="GN50" s="255"/>
      <c r="GO50" s="255"/>
      <c r="GP50" s="255"/>
      <c r="GQ50" s="255"/>
      <c r="GR50" s="255"/>
      <c r="GS50" s="255"/>
      <c r="GT50" s="255"/>
      <c r="GU50" s="255"/>
      <c r="GV50" s="255"/>
      <c r="GW50" s="255"/>
      <c r="GX50" s="255"/>
      <c r="GY50" s="255"/>
      <c r="GZ50" s="255"/>
      <c r="HA50" s="255"/>
      <c r="HB50" s="255"/>
      <c r="HC50" s="255"/>
      <c r="HD50" s="255"/>
      <c r="HE50" s="255"/>
      <c r="HF50" s="255"/>
      <c r="HG50" s="255"/>
      <c r="HH50" s="255"/>
      <c r="HI50" s="255"/>
      <c r="HJ50" s="255"/>
      <c r="HK50" s="255"/>
      <c r="HL50" s="255"/>
      <c r="HM50" s="255"/>
      <c r="HN50" s="255"/>
      <c r="HO50" s="255"/>
      <c r="HP50" s="255"/>
      <c r="HQ50" s="255"/>
      <c r="HR50" s="255"/>
      <c r="HS50" s="255"/>
      <c r="HT50" s="255"/>
      <c r="HU50" s="255"/>
      <c r="HV50" s="255"/>
      <c r="HW50" s="255"/>
      <c r="HX50" s="255"/>
      <c r="HY50" s="255"/>
      <c r="HZ50" s="255"/>
      <c r="IA50" s="255"/>
      <c r="IB50" s="255"/>
      <c r="IC50" s="255"/>
      <c r="ID50" s="255"/>
      <c r="IE50" s="255"/>
      <c r="IF50" s="255"/>
      <c r="IG50" s="255"/>
      <c r="IH50" s="255"/>
      <c r="II50" s="255"/>
      <c r="IJ50" s="255"/>
      <c r="IK50" s="255"/>
      <c r="IL50" s="255"/>
      <c r="IM50" s="255"/>
      <c r="IN50" s="255"/>
      <c r="IO50" s="255"/>
      <c r="IP50" s="255"/>
      <c r="IQ50" s="255"/>
      <c r="IR50" s="255"/>
      <c r="IS50" s="255"/>
      <c r="IT50" s="255"/>
      <c r="IU50" s="255"/>
      <c r="IV50" s="255"/>
    </row>
    <row r="51" spans="1:256" ht="22.5">
      <c r="A51" s="304" t="s">
        <v>120</v>
      </c>
      <c r="B51" s="305" t="s">
        <v>59</v>
      </c>
      <c r="C51" s="306" t="s">
        <v>171</v>
      </c>
      <c r="D51" s="76" t="s">
        <v>2</v>
      </c>
      <c r="E51" s="76" t="s">
        <v>2</v>
      </c>
      <c r="F51" s="236" t="s">
        <v>2</v>
      </c>
      <c r="G51" s="77" t="s">
        <v>172</v>
      </c>
      <c r="H51" s="307">
        <f>SUM(H52:H52)</f>
        <v>0</v>
      </c>
      <c r="I51" s="238">
        <f>SUM(I52:I52)</f>
        <v>90.659</v>
      </c>
      <c r="J51" s="238">
        <f>SUM(J52:J52)</f>
        <v>0</v>
      </c>
      <c r="K51" s="61">
        <f>SUM(K52:K52)</f>
        <v>90.659</v>
      </c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5"/>
      <c r="FK51" s="255"/>
      <c r="FL51" s="255"/>
      <c r="FM51" s="255"/>
      <c r="FN51" s="255"/>
      <c r="FO51" s="255"/>
      <c r="FP51" s="255"/>
      <c r="FQ51" s="255"/>
      <c r="FR51" s="255"/>
      <c r="FS51" s="255"/>
      <c r="FT51" s="255"/>
      <c r="FU51" s="255"/>
      <c r="FV51" s="255"/>
      <c r="FW51" s="255"/>
      <c r="FX51" s="255"/>
      <c r="FY51" s="255"/>
      <c r="FZ51" s="255"/>
      <c r="GA51" s="255"/>
      <c r="GB51" s="255"/>
      <c r="GC51" s="255"/>
      <c r="GD51" s="255"/>
      <c r="GE51" s="255"/>
      <c r="GF51" s="255"/>
      <c r="GG51" s="255"/>
      <c r="GH51" s="255"/>
      <c r="GI51" s="255"/>
      <c r="GJ51" s="255"/>
      <c r="GK51" s="255"/>
      <c r="GL51" s="255"/>
      <c r="GM51" s="255"/>
      <c r="GN51" s="255"/>
      <c r="GO51" s="255"/>
      <c r="GP51" s="255"/>
      <c r="GQ51" s="255"/>
      <c r="GR51" s="255"/>
      <c r="GS51" s="255"/>
      <c r="GT51" s="255"/>
      <c r="GU51" s="255"/>
      <c r="GV51" s="255"/>
      <c r="GW51" s="255"/>
      <c r="GX51" s="255"/>
      <c r="GY51" s="255"/>
      <c r="GZ51" s="255"/>
      <c r="HA51" s="255"/>
      <c r="HB51" s="255"/>
      <c r="HC51" s="255"/>
      <c r="HD51" s="255"/>
      <c r="HE51" s="255"/>
      <c r="HF51" s="255"/>
      <c r="HG51" s="255"/>
      <c r="HH51" s="255"/>
      <c r="HI51" s="255"/>
      <c r="HJ51" s="255"/>
      <c r="HK51" s="255"/>
      <c r="HL51" s="255"/>
      <c r="HM51" s="255"/>
      <c r="HN51" s="255"/>
      <c r="HO51" s="255"/>
      <c r="HP51" s="255"/>
      <c r="HQ51" s="255"/>
      <c r="HR51" s="255"/>
      <c r="HS51" s="255"/>
      <c r="HT51" s="255"/>
      <c r="HU51" s="255"/>
      <c r="HV51" s="255"/>
      <c r="HW51" s="255"/>
      <c r="HX51" s="255"/>
      <c r="HY51" s="255"/>
      <c r="HZ51" s="255"/>
      <c r="IA51" s="255"/>
      <c r="IB51" s="255"/>
      <c r="IC51" s="255"/>
      <c r="ID51" s="255"/>
      <c r="IE51" s="255"/>
      <c r="IF51" s="255"/>
      <c r="IG51" s="255"/>
      <c r="IH51" s="255"/>
      <c r="II51" s="255"/>
      <c r="IJ51" s="255"/>
      <c r="IK51" s="255"/>
      <c r="IL51" s="255"/>
      <c r="IM51" s="255"/>
      <c r="IN51" s="255"/>
      <c r="IO51" s="255"/>
      <c r="IP51" s="255"/>
      <c r="IQ51" s="255"/>
      <c r="IR51" s="255"/>
      <c r="IS51" s="255"/>
      <c r="IT51" s="255"/>
      <c r="IU51" s="255"/>
      <c r="IV51" s="255"/>
    </row>
    <row r="52" spans="1:256" ht="13.5" thickBot="1">
      <c r="A52" s="308"/>
      <c r="B52" s="115"/>
      <c r="C52" s="309"/>
      <c r="D52" s="257"/>
      <c r="E52" s="257">
        <v>4118</v>
      </c>
      <c r="F52" s="285" t="s">
        <v>169</v>
      </c>
      <c r="G52" s="310" t="s">
        <v>170</v>
      </c>
      <c r="H52" s="116">
        <v>0</v>
      </c>
      <c r="I52" s="69">
        <v>90.659</v>
      </c>
      <c r="J52" s="311"/>
      <c r="K52" s="263">
        <f>I52+J52</f>
        <v>90.659</v>
      </c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255"/>
      <c r="EW52" s="255"/>
      <c r="EX52" s="255"/>
      <c r="EY52" s="255"/>
      <c r="EZ52" s="255"/>
      <c r="FA52" s="255"/>
      <c r="FB52" s="255"/>
      <c r="FC52" s="255"/>
      <c r="FD52" s="255"/>
      <c r="FE52" s="255"/>
      <c r="FF52" s="255"/>
      <c r="FG52" s="255"/>
      <c r="FH52" s="255"/>
      <c r="FI52" s="255"/>
      <c r="FJ52" s="255"/>
      <c r="FK52" s="255"/>
      <c r="FL52" s="255"/>
      <c r="FM52" s="255"/>
      <c r="FN52" s="255"/>
      <c r="FO52" s="255"/>
      <c r="FP52" s="255"/>
      <c r="FQ52" s="255"/>
      <c r="FR52" s="255"/>
      <c r="FS52" s="255"/>
      <c r="FT52" s="255"/>
      <c r="FU52" s="255"/>
      <c r="FV52" s="255"/>
      <c r="FW52" s="255"/>
      <c r="FX52" s="255"/>
      <c r="FY52" s="255"/>
      <c r="FZ52" s="255"/>
      <c r="GA52" s="255"/>
      <c r="GB52" s="255"/>
      <c r="GC52" s="255"/>
      <c r="GD52" s="255"/>
      <c r="GE52" s="255"/>
      <c r="GF52" s="255"/>
      <c r="GG52" s="255"/>
      <c r="GH52" s="255"/>
      <c r="GI52" s="255"/>
      <c r="GJ52" s="255"/>
      <c r="GK52" s="255"/>
      <c r="GL52" s="255"/>
      <c r="GM52" s="255"/>
      <c r="GN52" s="255"/>
      <c r="GO52" s="255"/>
      <c r="GP52" s="255"/>
      <c r="GQ52" s="255"/>
      <c r="GR52" s="255"/>
      <c r="GS52" s="255"/>
      <c r="GT52" s="255"/>
      <c r="GU52" s="255"/>
      <c r="GV52" s="255"/>
      <c r="GW52" s="255"/>
      <c r="GX52" s="255"/>
      <c r="GY52" s="255"/>
      <c r="GZ52" s="255"/>
      <c r="HA52" s="255"/>
      <c r="HB52" s="255"/>
      <c r="HC52" s="255"/>
      <c r="HD52" s="255"/>
      <c r="HE52" s="255"/>
      <c r="HF52" s="255"/>
      <c r="HG52" s="255"/>
      <c r="HH52" s="255"/>
      <c r="HI52" s="255"/>
      <c r="HJ52" s="255"/>
      <c r="HK52" s="255"/>
      <c r="HL52" s="255"/>
      <c r="HM52" s="255"/>
      <c r="HN52" s="255"/>
      <c r="HO52" s="255"/>
      <c r="HP52" s="255"/>
      <c r="HQ52" s="255"/>
      <c r="HR52" s="255"/>
      <c r="HS52" s="255"/>
      <c r="HT52" s="255"/>
      <c r="HU52" s="255"/>
      <c r="HV52" s="255"/>
      <c r="HW52" s="255"/>
      <c r="HX52" s="255"/>
      <c r="HY52" s="255"/>
      <c r="HZ52" s="255"/>
      <c r="IA52" s="255"/>
      <c r="IB52" s="255"/>
      <c r="IC52" s="255"/>
      <c r="ID52" s="255"/>
      <c r="IE52" s="255"/>
      <c r="IF52" s="255"/>
      <c r="IG52" s="255"/>
      <c r="IH52" s="255"/>
      <c r="II52" s="255"/>
      <c r="IJ52" s="255"/>
      <c r="IK52" s="255"/>
      <c r="IL52" s="255"/>
      <c r="IM52" s="255"/>
      <c r="IN52" s="255"/>
      <c r="IO52" s="255"/>
      <c r="IP52" s="255"/>
      <c r="IQ52" s="255"/>
      <c r="IR52" s="255"/>
      <c r="IS52" s="255"/>
      <c r="IT52" s="255"/>
      <c r="IU52" s="255"/>
      <c r="IV52" s="255"/>
    </row>
    <row r="53" spans="1:256" ht="22.5">
      <c r="A53" s="304" t="s">
        <v>120</v>
      </c>
      <c r="B53" s="305" t="s">
        <v>59</v>
      </c>
      <c r="C53" s="306" t="s">
        <v>173</v>
      </c>
      <c r="D53" s="76" t="s">
        <v>2</v>
      </c>
      <c r="E53" s="76" t="s">
        <v>2</v>
      </c>
      <c r="F53" s="236" t="s">
        <v>2</v>
      </c>
      <c r="G53" s="77" t="s">
        <v>174</v>
      </c>
      <c r="H53" s="307">
        <f>SUM(H54:H54)</f>
        <v>0</v>
      </c>
      <c r="I53" s="238">
        <f>SUM(I54:I54)</f>
        <v>73.353</v>
      </c>
      <c r="J53" s="238">
        <f>SUM(J54:J54)</f>
        <v>0</v>
      </c>
      <c r="K53" s="61">
        <f>SUM(K54:K54)</f>
        <v>73.353</v>
      </c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5"/>
      <c r="EL53" s="255"/>
      <c r="EM53" s="255"/>
      <c r="EN53" s="255"/>
      <c r="EO53" s="255"/>
      <c r="EP53" s="255"/>
      <c r="EQ53" s="255"/>
      <c r="ER53" s="255"/>
      <c r="ES53" s="255"/>
      <c r="ET53" s="255"/>
      <c r="EU53" s="255"/>
      <c r="EV53" s="255"/>
      <c r="EW53" s="255"/>
      <c r="EX53" s="255"/>
      <c r="EY53" s="255"/>
      <c r="EZ53" s="255"/>
      <c r="FA53" s="255"/>
      <c r="FB53" s="255"/>
      <c r="FC53" s="255"/>
      <c r="FD53" s="255"/>
      <c r="FE53" s="255"/>
      <c r="FF53" s="255"/>
      <c r="FG53" s="255"/>
      <c r="FH53" s="255"/>
      <c r="FI53" s="255"/>
      <c r="FJ53" s="255"/>
      <c r="FK53" s="255"/>
      <c r="FL53" s="255"/>
      <c r="FM53" s="255"/>
      <c r="FN53" s="255"/>
      <c r="FO53" s="255"/>
      <c r="FP53" s="255"/>
      <c r="FQ53" s="255"/>
      <c r="FR53" s="255"/>
      <c r="FS53" s="255"/>
      <c r="FT53" s="255"/>
      <c r="FU53" s="255"/>
      <c r="FV53" s="255"/>
      <c r="FW53" s="255"/>
      <c r="FX53" s="255"/>
      <c r="FY53" s="255"/>
      <c r="FZ53" s="255"/>
      <c r="GA53" s="255"/>
      <c r="GB53" s="255"/>
      <c r="GC53" s="255"/>
      <c r="GD53" s="255"/>
      <c r="GE53" s="255"/>
      <c r="GF53" s="255"/>
      <c r="GG53" s="255"/>
      <c r="GH53" s="255"/>
      <c r="GI53" s="255"/>
      <c r="GJ53" s="255"/>
      <c r="GK53" s="255"/>
      <c r="GL53" s="255"/>
      <c r="GM53" s="255"/>
      <c r="GN53" s="255"/>
      <c r="GO53" s="255"/>
      <c r="GP53" s="255"/>
      <c r="GQ53" s="255"/>
      <c r="GR53" s="255"/>
      <c r="GS53" s="255"/>
      <c r="GT53" s="255"/>
      <c r="GU53" s="255"/>
      <c r="GV53" s="255"/>
      <c r="GW53" s="255"/>
      <c r="GX53" s="255"/>
      <c r="GY53" s="255"/>
      <c r="GZ53" s="255"/>
      <c r="HA53" s="255"/>
      <c r="HB53" s="255"/>
      <c r="HC53" s="255"/>
      <c r="HD53" s="255"/>
      <c r="HE53" s="255"/>
      <c r="HF53" s="255"/>
      <c r="HG53" s="255"/>
      <c r="HH53" s="255"/>
      <c r="HI53" s="255"/>
      <c r="HJ53" s="255"/>
      <c r="HK53" s="255"/>
      <c r="HL53" s="255"/>
      <c r="HM53" s="255"/>
      <c r="HN53" s="255"/>
      <c r="HO53" s="255"/>
      <c r="HP53" s="255"/>
      <c r="HQ53" s="255"/>
      <c r="HR53" s="255"/>
      <c r="HS53" s="255"/>
      <c r="HT53" s="255"/>
      <c r="HU53" s="255"/>
      <c r="HV53" s="255"/>
      <c r="HW53" s="255"/>
      <c r="HX53" s="255"/>
      <c r="HY53" s="255"/>
      <c r="HZ53" s="255"/>
      <c r="IA53" s="255"/>
      <c r="IB53" s="255"/>
      <c r="IC53" s="255"/>
      <c r="ID53" s="255"/>
      <c r="IE53" s="255"/>
      <c r="IF53" s="255"/>
      <c r="IG53" s="255"/>
      <c r="IH53" s="255"/>
      <c r="II53" s="255"/>
      <c r="IJ53" s="255"/>
      <c r="IK53" s="255"/>
      <c r="IL53" s="255"/>
      <c r="IM53" s="255"/>
      <c r="IN53" s="255"/>
      <c r="IO53" s="255"/>
      <c r="IP53" s="255"/>
      <c r="IQ53" s="255"/>
      <c r="IR53" s="255"/>
      <c r="IS53" s="255"/>
      <c r="IT53" s="255"/>
      <c r="IU53" s="255"/>
      <c r="IV53" s="255"/>
    </row>
    <row r="54" spans="1:256" ht="13.5" thickBot="1">
      <c r="A54" s="246"/>
      <c r="B54" s="109"/>
      <c r="C54" s="284"/>
      <c r="D54" s="117"/>
      <c r="E54" s="117">
        <v>4118</v>
      </c>
      <c r="F54" s="285" t="s">
        <v>169</v>
      </c>
      <c r="G54" s="310" t="s">
        <v>170</v>
      </c>
      <c r="H54" s="247">
        <v>0</v>
      </c>
      <c r="I54" s="69">
        <v>73.353</v>
      </c>
      <c r="J54" s="287"/>
      <c r="K54" s="204">
        <f>I54+J54</f>
        <v>73.353</v>
      </c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  <c r="FK54" s="255"/>
      <c r="FL54" s="255"/>
      <c r="FM54" s="255"/>
      <c r="FN54" s="255"/>
      <c r="FO54" s="255"/>
      <c r="FP54" s="255"/>
      <c r="FQ54" s="255"/>
      <c r="FR54" s="255"/>
      <c r="FS54" s="255"/>
      <c r="FT54" s="255"/>
      <c r="FU54" s="255"/>
      <c r="FV54" s="255"/>
      <c r="FW54" s="255"/>
      <c r="FX54" s="255"/>
      <c r="FY54" s="255"/>
      <c r="FZ54" s="255"/>
      <c r="GA54" s="255"/>
      <c r="GB54" s="255"/>
      <c r="GC54" s="255"/>
      <c r="GD54" s="255"/>
      <c r="GE54" s="255"/>
      <c r="GF54" s="255"/>
      <c r="GG54" s="255"/>
      <c r="GH54" s="255"/>
      <c r="GI54" s="255"/>
      <c r="GJ54" s="255"/>
      <c r="GK54" s="255"/>
      <c r="GL54" s="255"/>
      <c r="GM54" s="255"/>
      <c r="GN54" s="255"/>
      <c r="GO54" s="255"/>
      <c r="GP54" s="255"/>
      <c r="GQ54" s="255"/>
      <c r="GR54" s="255"/>
      <c r="GS54" s="255"/>
      <c r="GT54" s="255"/>
      <c r="GU54" s="255"/>
      <c r="GV54" s="255"/>
      <c r="GW54" s="255"/>
      <c r="GX54" s="255"/>
      <c r="GY54" s="255"/>
      <c r="GZ54" s="255"/>
      <c r="HA54" s="255"/>
      <c r="HB54" s="255"/>
      <c r="HC54" s="255"/>
      <c r="HD54" s="255"/>
      <c r="HE54" s="255"/>
      <c r="HF54" s="255"/>
      <c r="HG54" s="255"/>
      <c r="HH54" s="255"/>
      <c r="HI54" s="255"/>
      <c r="HJ54" s="255"/>
      <c r="HK54" s="255"/>
      <c r="HL54" s="255"/>
      <c r="HM54" s="255"/>
      <c r="HN54" s="255"/>
      <c r="HO54" s="255"/>
      <c r="HP54" s="255"/>
      <c r="HQ54" s="255"/>
      <c r="HR54" s="255"/>
      <c r="HS54" s="255"/>
      <c r="HT54" s="255"/>
      <c r="HU54" s="255"/>
      <c r="HV54" s="255"/>
      <c r="HW54" s="255"/>
      <c r="HX54" s="255"/>
      <c r="HY54" s="255"/>
      <c r="HZ54" s="255"/>
      <c r="IA54" s="255"/>
      <c r="IB54" s="255"/>
      <c r="IC54" s="255"/>
      <c r="ID54" s="255"/>
      <c r="IE54" s="255"/>
      <c r="IF54" s="255"/>
      <c r="IG54" s="255"/>
      <c r="IH54" s="255"/>
      <c r="II54" s="255"/>
      <c r="IJ54" s="255"/>
      <c r="IK54" s="255"/>
      <c r="IL54" s="255"/>
      <c r="IM54" s="255"/>
      <c r="IN54" s="255"/>
      <c r="IO54" s="255"/>
      <c r="IP54" s="255"/>
      <c r="IQ54" s="255"/>
      <c r="IR54" s="255"/>
      <c r="IS54" s="255"/>
      <c r="IT54" s="255"/>
      <c r="IU54" s="255"/>
      <c r="IV54" s="255"/>
    </row>
    <row r="55" spans="1:256" ht="13.5" thickBot="1">
      <c r="A55" s="164" t="s">
        <v>120</v>
      </c>
      <c r="B55" s="214" t="s">
        <v>59</v>
      </c>
      <c r="C55" s="215" t="s">
        <v>2</v>
      </c>
      <c r="D55" s="165" t="s">
        <v>2</v>
      </c>
      <c r="E55" s="216">
        <v>4121</v>
      </c>
      <c r="F55" s="167"/>
      <c r="G55" s="312" t="s">
        <v>175</v>
      </c>
      <c r="H55" s="313">
        <v>24770</v>
      </c>
      <c r="I55" s="314">
        <f>24770+1009.91</f>
        <v>25779.91</v>
      </c>
      <c r="J55" s="171"/>
      <c r="K55" s="3">
        <f>I55+J55</f>
        <v>25779.91</v>
      </c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spans="1:11" ht="12.75">
      <c r="A56" s="315" t="s">
        <v>140</v>
      </c>
      <c r="B56" s="316" t="s">
        <v>4</v>
      </c>
      <c r="C56" s="317" t="s">
        <v>176</v>
      </c>
      <c r="D56" s="316" t="s">
        <v>2</v>
      </c>
      <c r="E56" s="316" t="s">
        <v>2</v>
      </c>
      <c r="F56" s="240" t="s">
        <v>2</v>
      </c>
      <c r="G56" s="193" t="s">
        <v>177</v>
      </c>
      <c r="H56" s="318">
        <f>SUM(H57:H57)</f>
        <v>0</v>
      </c>
      <c r="I56" s="275">
        <f>SUM(I57:I57)</f>
        <v>50.898</v>
      </c>
      <c r="J56" s="319">
        <f>SUM(J57:J57)</f>
        <v>0</v>
      </c>
      <c r="K56" s="318">
        <f>SUM(K57:K57)</f>
        <v>50.898</v>
      </c>
    </row>
    <row r="57" spans="1:11" ht="13.5" thickBot="1">
      <c r="A57" s="320"/>
      <c r="B57" s="62"/>
      <c r="C57" s="13"/>
      <c r="D57" s="12"/>
      <c r="E57" s="12">
        <v>4123</v>
      </c>
      <c r="F57" s="321" t="s">
        <v>178</v>
      </c>
      <c r="G57" s="286" t="s">
        <v>179</v>
      </c>
      <c r="H57" s="3">
        <v>0</v>
      </c>
      <c r="I57" s="14">
        <v>50.898</v>
      </c>
      <c r="J57" s="14"/>
      <c r="K57" s="2">
        <f>I57+J57</f>
        <v>50.898</v>
      </c>
    </row>
    <row r="58" spans="1:256" ht="13.5" thickBot="1">
      <c r="A58" s="164" t="s">
        <v>120</v>
      </c>
      <c r="B58" s="214" t="s">
        <v>59</v>
      </c>
      <c r="C58" s="322" t="s">
        <v>180</v>
      </c>
      <c r="D58" s="165" t="s">
        <v>2</v>
      </c>
      <c r="E58" s="216">
        <v>4129</v>
      </c>
      <c r="F58" s="167"/>
      <c r="G58" s="312" t="s">
        <v>181</v>
      </c>
      <c r="H58" s="313">
        <v>0</v>
      </c>
      <c r="I58" s="171">
        <v>46.162</v>
      </c>
      <c r="J58" s="323"/>
      <c r="K58" s="3">
        <f>I58+J58</f>
        <v>46.162</v>
      </c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spans="1:256" ht="13.5" thickBot="1">
      <c r="A59" s="172" t="s">
        <v>2</v>
      </c>
      <c r="B59" s="173" t="s">
        <v>4</v>
      </c>
      <c r="C59" s="174" t="s">
        <v>2</v>
      </c>
      <c r="D59" s="175" t="s">
        <v>2</v>
      </c>
      <c r="E59" s="175" t="s">
        <v>182</v>
      </c>
      <c r="F59" s="176"/>
      <c r="G59" s="177" t="s">
        <v>183</v>
      </c>
      <c r="H59" s="140">
        <f>H60+H62+H64</f>
        <v>0</v>
      </c>
      <c r="I59" s="142">
        <f>I60+I62+I64</f>
        <v>81571.39792999999</v>
      </c>
      <c r="J59" s="140">
        <f>J60+J62+J64</f>
        <v>0</v>
      </c>
      <c r="K59" s="142">
        <f>K60+K62+K64</f>
        <v>81571.39792999999</v>
      </c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spans="1:11" ht="22.5">
      <c r="A60" s="189" t="s">
        <v>120</v>
      </c>
      <c r="B60" s="190" t="s">
        <v>4</v>
      </c>
      <c r="C60" s="191" t="s">
        <v>2</v>
      </c>
      <c r="D60" s="192" t="s">
        <v>2</v>
      </c>
      <c r="E60" s="192" t="s">
        <v>2</v>
      </c>
      <c r="F60" s="192" t="s">
        <v>2</v>
      </c>
      <c r="G60" s="300" t="s">
        <v>184</v>
      </c>
      <c r="H60" s="301">
        <f>SUM(H61:H61)</f>
        <v>0</v>
      </c>
      <c r="I60" s="195">
        <f>SUM(I61:I61)</f>
        <v>76564.575</v>
      </c>
      <c r="J60" s="195">
        <f>SUM(J61:J61)</f>
        <v>0</v>
      </c>
      <c r="K60" s="194">
        <f>SUM(K61:K61)</f>
        <v>76564.575</v>
      </c>
    </row>
    <row r="61" spans="1:11" ht="13.5" thickBot="1">
      <c r="A61" s="196"/>
      <c r="B61" s="197"/>
      <c r="C61" s="198"/>
      <c r="D61" s="199"/>
      <c r="E61" s="199">
        <v>4216</v>
      </c>
      <c r="F61" s="200" t="s">
        <v>185</v>
      </c>
      <c r="G61" s="302" t="s">
        <v>186</v>
      </c>
      <c r="H61" s="303">
        <v>0</v>
      </c>
      <c r="I61" s="69">
        <v>76564.575</v>
      </c>
      <c r="J61" s="203"/>
      <c r="K61" s="204">
        <f>I61+J61</f>
        <v>76564.575</v>
      </c>
    </row>
    <row r="62" spans="1:256" ht="12.75">
      <c r="A62" s="189" t="s">
        <v>140</v>
      </c>
      <c r="B62" s="190" t="s">
        <v>4</v>
      </c>
      <c r="C62" s="281" t="s">
        <v>152</v>
      </c>
      <c r="D62" s="192" t="s">
        <v>2</v>
      </c>
      <c r="E62" s="192" t="s">
        <v>2</v>
      </c>
      <c r="F62" s="192" t="s">
        <v>2</v>
      </c>
      <c r="G62" s="282" t="s">
        <v>187</v>
      </c>
      <c r="H62" s="301">
        <f>SUM(H63:H63)</f>
        <v>0</v>
      </c>
      <c r="I62" s="194">
        <f>SUM(I63:I63)</f>
        <v>1268.82293</v>
      </c>
      <c r="J62" s="194">
        <f>SUM(J63:J63)</f>
        <v>0</v>
      </c>
      <c r="K62" s="194">
        <f>SUM(K63:K63)</f>
        <v>1268.82293</v>
      </c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5"/>
      <c r="CU62" s="255"/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255"/>
      <c r="DU62" s="255"/>
      <c r="DV62" s="255"/>
      <c r="DW62" s="255"/>
      <c r="DX62" s="255"/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5"/>
      <c r="EK62" s="255"/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  <c r="EV62" s="255"/>
      <c r="EW62" s="255"/>
      <c r="EX62" s="255"/>
      <c r="EY62" s="255"/>
      <c r="EZ62" s="255"/>
      <c r="FA62" s="255"/>
      <c r="FB62" s="255"/>
      <c r="FC62" s="255"/>
      <c r="FD62" s="255"/>
      <c r="FE62" s="255"/>
      <c r="FF62" s="255"/>
      <c r="FG62" s="255"/>
      <c r="FH62" s="255"/>
      <c r="FI62" s="255"/>
      <c r="FJ62" s="255"/>
      <c r="FK62" s="255"/>
      <c r="FL62" s="255"/>
      <c r="FM62" s="255"/>
      <c r="FN62" s="255"/>
      <c r="FO62" s="255"/>
      <c r="FP62" s="255"/>
      <c r="FQ62" s="255"/>
      <c r="FR62" s="255"/>
      <c r="FS62" s="255"/>
      <c r="FT62" s="255"/>
      <c r="FU62" s="255"/>
      <c r="FV62" s="255"/>
      <c r="FW62" s="255"/>
      <c r="FX62" s="255"/>
      <c r="FY62" s="255"/>
      <c r="FZ62" s="255"/>
      <c r="GA62" s="255"/>
      <c r="GB62" s="255"/>
      <c r="GC62" s="255"/>
      <c r="GD62" s="255"/>
      <c r="GE62" s="255"/>
      <c r="GF62" s="255"/>
      <c r="GG62" s="255"/>
      <c r="GH62" s="255"/>
      <c r="GI62" s="255"/>
      <c r="GJ62" s="255"/>
      <c r="GK62" s="255"/>
      <c r="GL62" s="255"/>
      <c r="GM62" s="255"/>
      <c r="GN62" s="255"/>
      <c r="GO62" s="255"/>
      <c r="GP62" s="255"/>
      <c r="GQ62" s="255"/>
      <c r="GR62" s="255"/>
      <c r="GS62" s="255"/>
      <c r="GT62" s="255"/>
      <c r="GU62" s="255"/>
      <c r="GV62" s="255"/>
      <c r="GW62" s="255"/>
      <c r="GX62" s="255"/>
      <c r="GY62" s="255"/>
      <c r="GZ62" s="255"/>
      <c r="HA62" s="255"/>
      <c r="HB62" s="255"/>
      <c r="HC62" s="255"/>
      <c r="HD62" s="255"/>
      <c r="HE62" s="255"/>
      <c r="HF62" s="255"/>
      <c r="HG62" s="255"/>
      <c r="HH62" s="255"/>
      <c r="HI62" s="255"/>
      <c r="HJ62" s="255"/>
      <c r="HK62" s="255"/>
      <c r="HL62" s="255"/>
      <c r="HM62" s="255"/>
      <c r="HN62" s="255"/>
      <c r="HO62" s="255"/>
      <c r="HP62" s="255"/>
      <c r="HQ62" s="255"/>
      <c r="HR62" s="255"/>
      <c r="HS62" s="255"/>
      <c r="HT62" s="255"/>
      <c r="HU62" s="255"/>
      <c r="HV62" s="255"/>
      <c r="HW62" s="255"/>
      <c r="HX62" s="255"/>
      <c r="HY62" s="255"/>
      <c r="HZ62" s="255"/>
      <c r="IA62" s="255"/>
      <c r="IB62" s="255"/>
      <c r="IC62" s="255"/>
      <c r="ID62" s="255"/>
      <c r="IE62" s="255"/>
      <c r="IF62" s="255"/>
      <c r="IG62" s="255"/>
      <c r="IH62" s="255"/>
      <c r="II62" s="255"/>
      <c r="IJ62" s="255"/>
      <c r="IK62" s="255"/>
      <c r="IL62" s="255"/>
      <c r="IM62" s="255"/>
      <c r="IN62" s="255"/>
      <c r="IO62" s="255"/>
      <c r="IP62" s="255"/>
      <c r="IQ62" s="255"/>
      <c r="IR62" s="255"/>
      <c r="IS62" s="255"/>
      <c r="IT62" s="255"/>
      <c r="IU62" s="255"/>
      <c r="IV62" s="255"/>
    </row>
    <row r="63" spans="1:256" ht="23.25" thickBot="1">
      <c r="A63" s="196"/>
      <c r="B63" s="197"/>
      <c r="C63" s="198"/>
      <c r="D63" s="199"/>
      <c r="E63" s="199">
        <v>4216</v>
      </c>
      <c r="F63" s="200" t="s">
        <v>188</v>
      </c>
      <c r="G63" s="302" t="s">
        <v>186</v>
      </c>
      <c r="H63" s="303">
        <v>0</v>
      </c>
      <c r="I63" s="69">
        <v>1268.82293</v>
      </c>
      <c r="J63" s="60"/>
      <c r="K63" s="204">
        <f>I63+J63</f>
        <v>1268.82293</v>
      </c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5"/>
      <c r="DM63" s="255"/>
      <c r="DN63" s="255"/>
      <c r="DO63" s="255"/>
      <c r="DP63" s="255"/>
      <c r="DQ63" s="255"/>
      <c r="DR63" s="255"/>
      <c r="DS63" s="255"/>
      <c r="DT63" s="255"/>
      <c r="DU63" s="255"/>
      <c r="DV63" s="255"/>
      <c r="DW63" s="255"/>
      <c r="DX63" s="255"/>
      <c r="DY63" s="255"/>
      <c r="DZ63" s="255"/>
      <c r="EA63" s="255"/>
      <c r="EB63" s="255"/>
      <c r="EC63" s="255"/>
      <c r="ED63" s="255"/>
      <c r="EE63" s="255"/>
      <c r="EF63" s="255"/>
      <c r="EG63" s="255"/>
      <c r="EH63" s="255"/>
      <c r="EI63" s="255"/>
      <c r="EJ63" s="255"/>
      <c r="EK63" s="255"/>
      <c r="EL63" s="255"/>
      <c r="EM63" s="255"/>
      <c r="EN63" s="255"/>
      <c r="EO63" s="255"/>
      <c r="EP63" s="255"/>
      <c r="EQ63" s="255"/>
      <c r="ER63" s="255"/>
      <c r="ES63" s="255"/>
      <c r="ET63" s="255"/>
      <c r="EU63" s="255"/>
      <c r="EV63" s="255"/>
      <c r="EW63" s="255"/>
      <c r="EX63" s="255"/>
      <c r="EY63" s="255"/>
      <c r="EZ63" s="255"/>
      <c r="FA63" s="255"/>
      <c r="FB63" s="255"/>
      <c r="FC63" s="255"/>
      <c r="FD63" s="255"/>
      <c r="FE63" s="255"/>
      <c r="FF63" s="255"/>
      <c r="FG63" s="255"/>
      <c r="FH63" s="255"/>
      <c r="FI63" s="255"/>
      <c r="FJ63" s="255"/>
      <c r="FK63" s="255"/>
      <c r="FL63" s="255"/>
      <c r="FM63" s="255"/>
      <c r="FN63" s="255"/>
      <c r="FO63" s="255"/>
      <c r="FP63" s="255"/>
      <c r="FQ63" s="255"/>
      <c r="FR63" s="255"/>
      <c r="FS63" s="255"/>
      <c r="FT63" s="255"/>
      <c r="FU63" s="255"/>
      <c r="FV63" s="255"/>
      <c r="FW63" s="255"/>
      <c r="FX63" s="255"/>
      <c r="FY63" s="255"/>
      <c r="FZ63" s="255"/>
      <c r="GA63" s="255"/>
      <c r="GB63" s="255"/>
      <c r="GC63" s="255"/>
      <c r="GD63" s="255"/>
      <c r="GE63" s="255"/>
      <c r="GF63" s="255"/>
      <c r="GG63" s="255"/>
      <c r="GH63" s="255"/>
      <c r="GI63" s="255"/>
      <c r="GJ63" s="255"/>
      <c r="GK63" s="255"/>
      <c r="GL63" s="255"/>
      <c r="GM63" s="255"/>
      <c r="GN63" s="255"/>
      <c r="GO63" s="255"/>
      <c r="GP63" s="255"/>
      <c r="GQ63" s="255"/>
      <c r="GR63" s="255"/>
      <c r="GS63" s="255"/>
      <c r="GT63" s="255"/>
      <c r="GU63" s="255"/>
      <c r="GV63" s="255"/>
      <c r="GW63" s="255"/>
      <c r="GX63" s="255"/>
      <c r="GY63" s="255"/>
      <c r="GZ63" s="255"/>
      <c r="HA63" s="255"/>
      <c r="HB63" s="255"/>
      <c r="HC63" s="255"/>
      <c r="HD63" s="255"/>
      <c r="HE63" s="255"/>
      <c r="HF63" s="255"/>
      <c r="HG63" s="255"/>
      <c r="HH63" s="255"/>
      <c r="HI63" s="255"/>
      <c r="HJ63" s="255"/>
      <c r="HK63" s="255"/>
      <c r="HL63" s="255"/>
      <c r="HM63" s="255"/>
      <c r="HN63" s="255"/>
      <c r="HO63" s="255"/>
      <c r="HP63" s="255"/>
      <c r="HQ63" s="255"/>
      <c r="HR63" s="255"/>
      <c r="HS63" s="255"/>
      <c r="HT63" s="255"/>
      <c r="HU63" s="255"/>
      <c r="HV63" s="255"/>
      <c r="HW63" s="255"/>
      <c r="HX63" s="255"/>
      <c r="HY63" s="255"/>
      <c r="HZ63" s="255"/>
      <c r="IA63" s="255"/>
      <c r="IB63" s="255"/>
      <c r="IC63" s="255"/>
      <c r="ID63" s="255"/>
      <c r="IE63" s="255"/>
      <c r="IF63" s="255"/>
      <c r="IG63" s="255"/>
      <c r="IH63" s="255"/>
      <c r="II63" s="255"/>
      <c r="IJ63" s="255"/>
      <c r="IK63" s="255"/>
      <c r="IL63" s="255"/>
      <c r="IM63" s="255"/>
      <c r="IN63" s="255"/>
      <c r="IO63" s="255"/>
      <c r="IP63" s="255"/>
      <c r="IQ63" s="255"/>
      <c r="IR63" s="255"/>
      <c r="IS63" s="255"/>
      <c r="IT63" s="255"/>
      <c r="IU63" s="255"/>
      <c r="IV63" s="255"/>
    </row>
    <row r="64" spans="1:256" ht="12.75">
      <c r="A64" s="280" t="s">
        <v>140</v>
      </c>
      <c r="B64" s="250" t="s">
        <v>4</v>
      </c>
      <c r="C64" s="281" t="s">
        <v>189</v>
      </c>
      <c r="D64" s="250" t="s">
        <v>2</v>
      </c>
      <c r="E64" s="250" t="s">
        <v>2</v>
      </c>
      <c r="F64" s="192" t="s">
        <v>2</v>
      </c>
      <c r="G64" s="324" t="s">
        <v>142</v>
      </c>
      <c r="H64" s="325">
        <f>SUM(H65:H65)</f>
        <v>0</v>
      </c>
      <c r="I64" s="194">
        <f>SUM(I65:I65)</f>
        <v>3738</v>
      </c>
      <c r="J64" s="195">
        <f>SUM(J65:J65)</f>
        <v>0</v>
      </c>
      <c r="K64" s="283">
        <f>SUM(K65:K65)</f>
        <v>3738</v>
      </c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  <c r="CW64" s="255"/>
      <c r="CX64" s="255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  <c r="DL64" s="255"/>
      <c r="DM64" s="255"/>
      <c r="DN64" s="255"/>
      <c r="DO64" s="255"/>
      <c r="DP64" s="255"/>
      <c r="DQ64" s="255"/>
      <c r="DR64" s="255"/>
      <c r="DS64" s="255"/>
      <c r="DT64" s="255"/>
      <c r="DU64" s="255"/>
      <c r="DV64" s="255"/>
      <c r="DW64" s="255"/>
      <c r="DX64" s="255"/>
      <c r="DY64" s="255"/>
      <c r="DZ64" s="255"/>
      <c r="EA64" s="255"/>
      <c r="EB64" s="255"/>
      <c r="EC64" s="255"/>
      <c r="ED64" s="255"/>
      <c r="EE64" s="255"/>
      <c r="EF64" s="255"/>
      <c r="EG64" s="255"/>
      <c r="EH64" s="255"/>
      <c r="EI64" s="255"/>
      <c r="EJ64" s="255"/>
      <c r="EK64" s="255"/>
      <c r="EL64" s="255"/>
      <c r="EM64" s="255"/>
      <c r="EN64" s="255"/>
      <c r="EO64" s="255"/>
      <c r="EP64" s="255"/>
      <c r="EQ64" s="255"/>
      <c r="ER64" s="255"/>
      <c r="ES64" s="255"/>
      <c r="ET64" s="255"/>
      <c r="EU64" s="255"/>
      <c r="EV64" s="255"/>
      <c r="EW64" s="255"/>
      <c r="EX64" s="255"/>
      <c r="EY64" s="255"/>
      <c r="EZ64" s="255"/>
      <c r="FA64" s="255"/>
      <c r="FB64" s="255"/>
      <c r="FC64" s="255"/>
      <c r="FD64" s="255"/>
      <c r="FE64" s="255"/>
      <c r="FF64" s="255"/>
      <c r="FG64" s="255"/>
      <c r="FH64" s="255"/>
      <c r="FI64" s="255"/>
      <c r="FJ64" s="255"/>
      <c r="FK64" s="255"/>
      <c r="FL64" s="255"/>
      <c r="FM64" s="255"/>
      <c r="FN64" s="255"/>
      <c r="FO64" s="255"/>
      <c r="FP64" s="255"/>
      <c r="FQ64" s="255"/>
      <c r="FR64" s="255"/>
      <c r="FS64" s="255"/>
      <c r="FT64" s="255"/>
      <c r="FU64" s="255"/>
      <c r="FV64" s="255"/>
      <c r="FW64" s="255"/>
      <c r="FX64" s="255"/>
      <c r="FY64" s="255"/>
      <c r="FZ64" s="255"/>
      <c r="GA64" s="255"/>
      <c r="GB64" s="255"/>
      <c r="GC64" s="255"/>
      <c r="GD64" s="255"/>
      <c r="GE64" s="255"/>
      <c r="GF64" s="255"/>
      <c r="GG64" s="255"/>
      <c r="GH64" s="255"/>
      <c r="GI64" s="255"/>
      <c r="GJ64" s="255"/>
      <c r="GK64" s="255"/>
      <c r="GL64" s="255"/>
      <c r="GM64" s="255"/>
      <c r="GN64" s="255"/>
      <c r="GO64" s="255"/>
      <c r="GP64" s="255"/>
      <c r="GQ64" s="255"/>
      <c r="GR64" s="255"/>
      <c r="GS64" s="255"/>
      <c r="GT64" s="255"/>
      <c r="GU64" s="255"/>
      <c r="GV64" s="255"/>
      <c r="GW64" s="255"/>
      <c r="GX64" s="255"/>
      <c r="GY64" s="255"/>
      <c r="GZ64" s="255"/>
      <c r="HA64" s="255"/>
      <c r="HB64" s="255"/>
      <c r="HC64" s="255"/>
      <c r="HD64" s="255"/>
      <c r="HE64" s="255"/>
      <c r="HF64" s="255"/>
      <c r="HG64" s="255"/>
      <c r="HH64" s="255"/>
      <c r="HI64" s="255"/>
      <c r="HJ64" s="255"/>
      <c r="HK64" s="255"/>
      <c r="HL64" s="255"/>
      <c r="HM64" s="255"/>
      <c r="HN64" s="255"/>
      <c r="HO64" s="255"/>
      <c r="HP64" s="255"/>
      <c r="HQ64" s="255"/>
      <c r="HR64" s="255"/>
      <c r="HS64" s="255"/>
      <c r="HT64" s="255"/>
      <c r="HU64" s="255"/>
      <c r="HV64" s="255"/>
      <c r="HW64" s="255"/>
      <c r="HX64" s="255"/>
      <c r="HY64" s="255"/>
      <c r="HZ64" s="255"/>
      <c r="IA64" s="255"/>
      <c r="IB64" s="255"/>
      <c r="IC64" s="255"/>
      <c r="ID64" s="255"/>
      <c r="IE64" s="255"/>
      <c r="IF64" s="255"/>
      <c r="IG64" s="255"/>
      <c r="IH64" s="255"/>
      <c r="II64" s="255"/>
      <c r="IJ64" s="255"/>
      <c r="IK64" s="255"/>
      <c r="IL64" s="255"/>
      <c r="IM64" s="255"/>
      <c r="IN64" s="255"/>
      <c r="IO64" s="255"/>
      <c r="IP64" s="255"/>
      <c r="IQ64" s="255"/>
      <c r="IR64" s="255"/>
      <c r="IS64" s="255"/>
      <c r="IT64" s="255"/>
      <c r="IU64" s="255"/>
      <c r="IV64" s="255"/>
    </row>
    <row r="65" spans="1:256" ht="13.5" thickBot="1">
      <c r="A65" s="246"/>
      <c r="B65" s="109"/>
      <c r="C65" s="284"/>
      <c r="D65" s="117"/>
      <c r="E65" s="117">
        <v>4221</v>
      </c>
      <c r="F65" s="326"/>
      <c r="G65" s="310" t="s">
        <v>190</v>
      </c>
      <c r="H65" s="247">
        <v>0</v>
      </c>
      <c r="I65" s="287">
        <v>3738</v>
      </c>
      <c r="J65" s="287"/>
      <c r="K65" s="204">
        <f>I65+J65</f>
        <v>3738</v>
      </c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  <c r="FC65" s="255"/>
      <c r="FD65" s="255"/>
      <c r="FE65" s="255"/>
      <c r="FF65" s="255"/>
      <c r="FG65" s="255"/>
      <c r="FH65" s="255"/>
      <c r="FI65" s="255"/>
      <c r="FJ65" s="255"/>
      <c r="FK65" s="255"/>
      <c r="FL65" s="255"/>
      <c r="FM65" s="255"/>
      <c r="FN65" s="255"/>
      <c r="FO65" s="255"/>
      <c r="FP65" s="255"/>
      <c r="FQ65" s="255"/>
      <c r="FR65" s="255"/>
      <c r="FS65" s="255"/>
      <c r="FT65" s="255"/>
      <c r="FU65" s="255"/>
      <c r="FV65" s="255"/>
      <c r="FW65" s="255"/>
      <c r="FX65" s="255"/>
      <c r="FY65" s="255"/>
      <c r="FZ65" s="255"/>
      <c r="GA65" s="255"/>
      <c r="GB65" s="255"/>
      <c r="GC65" s="255"/>
      <c r="GD65" s="255"/>
      <c r="GE65" s="255"/>
      <c r="GF65" s="255"/>
      <c r="GG65" s="255"/>
      <c r="GH65" s="255"/>
      <c r="GI65" s="255"/>
      <c r="GJ65" s="255"/>
      <c r="GK65" s="255"/>
      <c r="GL65" s="255"/>
      <c r="GM65" s="255"/>
      <c r="GN65" s="255"/>
      <c r="GO65" s="255"/>
      <c r="GP65" s="255"/>
      <c r="GQ65" s="255"/>
      <c r="GR65" s="255"/>
      <c r="GS65" s="255"/>
      <c r="GT65" s="255"/>
      <c r="GU65" s="255"/>
      <c r="GV65" s="255"/>
      <c r="GW65" s="255"/>
      <c r="GX65" s="255"/>
      <c r="GY65" s="255"/>
      <c r="GZ65" s="255"/>
      <c r="HA65" s="255"/>
      <c r="HB65" s="255"/>
      <c r="HC65" s="255"/>
      <c r="HD65" s="255"/>
      <c r="HE65" s="255"/>
      <c r="HF65" s="255"/>
      <c r="HG65" s="255"/>
      <c r="HH65" s="255"/>
      <c r="HI65" s="255"/>
      <c r="HJ65" s="255"/>
      <c r="HK65" s="255"/>
      <c r="HL65" s="255"/>
      <c r="HM65" s="255"/>
      <c r="HN65" s="255"/>
      <c r="HO65" s="255"/>
      <c r="HP65" s="255"/>
      <c r="HQ65" s="255"/>
      <c r="HR65" s="255"/>
      <c r="HS65" s="255"/>
      <c r="HT65" s="255"/>
      <c r="HU65" s="255"/>
      <c r="HV65" s="255"/>
      <c r="HW65" s="255"/>
      <c r="HX65" s="255"/>
      <c r="HY65" s="255"/>
      <c r="HZ65" s="255"/>
      <c r="IA65" s="255"/>
      <c r="IB65" s="255"/>
      <c r="IC65" s="255"/>
      <c r="ID65" s="255"/>
      <c r="IE65" s="255"/>
      <c r="IF65" s="255"/>
      <c r="IG65" s="255"/>
      <c r="IH65" s="255"/>
      <c r="II65" s="255"/>
      <c r="IJ65" s="255"/>
      <c r="IK65" s="255"/>
      <c r="IL65" s="255"/>
      <c r="IM65" s="255"/>
      <c r="IN65" s="255"/>
      <c r="IO65" s="255"/>
      <c r="IP65" s="255"/>
      <c r="IQ65" s="255"/>
      <c r="IR65" s="255"/>
      <c r="IS65" s="255"/>
      <c r="IT65" s="255"/>
      <c r="IU65" s="255"/>
      <c r="IV65" s="255"/>
    </row>
  </sheetData>
  <sheetProtection/>
  <mergeCells count="12"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83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3.140625" style="327" customWidth="1"/>
    <col min="2" max="2" width="6.140625" style="327" bestFit="1" customWidth="1"/>
    <col min="3" max="4" width="4.7109375" style="327" customWidth="1"/>
    <col min="5" max="5" width="4.421875" style="327" bestFit="1" customWidth="1"/>
    <col min="6" max="6" width="31.28125" style="327" customWidth="1"/>
    <col min="7" max="7" width="7.8515625" style="397" bestFit="1" customWidth="1"/>
    <col min="8" max="9" width="7.7109375" style="327" customWidth="1"/>
    <col min="10" max="16384" width="9.140625" style="327" customWidth="1"/>
  </cols>
  <sheetData>
    <row r="1" spans="1:10" ht="18">
      <c r="A1" s="416" t="s">
        <v>224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ht="12.75">
      <c r="A2" s="328"/>
      <c r="B2" s="328"/>
      <c r="C2" s="328"/>
      <c r="D2" s="328"/>
      <c r="E2" s="328"/>
      <c r="F2" s="328"/>
      <c r="G2" s="328"/>
      <c r="H2" s="329"/>
      <c r="I2" s="329"/>
      <c r="J2" s="329"/>
    </row>
    <row r="3" spans="1:10" ht="15.75">
      <c r="A3" s="417" t="s">
        <v>203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0" ht="12.75">
      <c r="A4" s="328"/>
      <c r="B4" s="328"/>
      <c r="C4" s="328"/>
      <c r="D4" s="328"/>
      <c r="E4" s="328"/>
      <c r="F4" s="328"/>
      <c r="G4" s="328"/>
      <c r="H4" s="329"/>
      <c r="I4" s="329"/>
      <c r="J4" s="329"/>
    </row>
    <row r="5" spans="1:10" ht="15.75">
      <c r="A5" s="417" t="s">
        <v>204</v>
      </c>
      <c r="B5" s="417"/>
      <c r="C5" s="417"/>
      <c r="D5" s="417"/>
      <c r="E5" s="417"/>
      <c r="F5" s="417"/>
      <c r="G5" s="417"/>
      <c r="H5" s="417"/>
      <c r="I5" s="417"/>
      <c r="J5" s="417"/>
    </row>
    <row r="6" spans="1:10" ht="13.5" thickBot="1">
      <c r="A6" s="329"/>
      <c r="B6" s="329"/>
      <c r="C6" s="329"/>
      <c r="D6" s="329"/>
      <c r="E6" s="329"/>
      <c r="F6" s="329"/>
      <c r="G6" s="330"/>
      <c r="H6" s="329"/>
      <c r="I6" s="329"/>
      <c r="J6" s="330" t="s">
        <v>52</v>
      </c>
    </row>
    <row r="7" spans="1:10" s="339" customFormat="1" ht="23.25" thickBot="1">
      <c r="A7" s="331" t="s">
        <v>3</v>
      </c>
      <c r="B7" s="418" t="s">
        <v>5</v>
      </c>
      <c r="C7" s="419"/>
      <c r="D7" s="333" t="s">
        <v>6</v>
      </c>
      <c r="E7" s="332" t="s">
        <v>7</v>
      </c>
      <c r="F7" s="334" t="s">
        <v>205</v>
      </c>
      <c r="G7" s="335" t="s">
        <v>61</v>
      </c>
      <c r="H7" s="336" t="s">
        <v>62</v>
      </c>
      <c r="I7" s="337" t="s">
        <v>225</v>
      </c>
      <c r="J7" s="338" t="s">
        <v>63</v>
      </c>
    </row>
    <row r="8" spans="1:10" ht="13.5" customHeight="1" thickBot="1">
      <c r="A8" s="340" t="s">
        <v>4</v>
      </c>
      <c r="B8" s="420" t="s">
        <v>2</v>
      </c>
      <c r="C8" s="421"/>
      <c r="D8" s="342" t="s">
        <v>2</v>
      </c>
      <c r="E8" s="341" t="s">
        <v>2</v>
      </c>
      <c r="F8" s="343" t="s">
        <v>206</v>
      </c>
      <c r="G8" s="344">
        <f>G9</f>
        <v>11500</v>
      </c>
      <c r="H8" s="344">
        <f>H9</f>
        <v>18880.907</v>
      </c>
      <c r="I8" s="344">
        <f>I9</f>
        <v>6</v>
      </c>
      <c r="J8" s="345">
        <f>J9</f>
        <v>18886.907</v>
      </c>
    </row>
    <row r="9" spans="1:10" s="354" customFormat="1" ht="12.75">
      <c r="A9" s="346" t="s">
        <v>59</v>
      </c>
      <c r="B9" s="347" t="s">
        <v>2</v>
      </c>
      <c r="C9" s="348" t="s">
        <v>2</v>
      </c>
      <c r="D9" s="349" t="s">
        <v>2</v>
      </c>
      <c r="E9" s="350" t="s">
        <v>2</v>
      </c>
      <c r="F9" s="351" t="s">
        <v>207</v>
      </c>
      <c r="G9" s="352">
        <f>G10+G15+G17+G19+G24+G29</f>
        <v>11500</v>
      </c>
      <c r="H9" s="352">
        <f>H10+H15+H17+H19+H24+H29</f>
        <v>18880.907</v>
      </c>
      <c r="I9" s="352">
        <f>I10+I15+I17+I19+I24+I29</f>
        <v>6</v>
      </c>
      <c r="J9" s="353">
        <f>J10+J15+J17+J19+J24+J29</f>
        <v>18886.907</v>
      </c>
    </row>
    <row r="10" spans="1:10" s="363" customFormat="1" ht="12.75">
      <c r="A10" s="355" t="s">
        <v>68</v>
      </c>
      <c r="B10" s="356" t="s">
        <v>208</v>
      </c>
      <c r="C10" s="357" t="s">
        <v>209</v>
      </c>
      <c r="D10" s="358" t="s">
        <v>2</v>
      </c>
      <c r="E10" s="359" t="s">
        <v>2</v>
      </c>
      <c r="F10" s="360" t="s">
        <v>210</v>
      </c>
      <c r="G10" s="361">
        <f>SUM(G11:G14)</f>
        <v>100</v>
      </c>
      <c r="H10" s="361">
        <f>SUM(H11:H14)</f>
        <v>100</v>
      </c>
      <c r="I10" s="361">
        <f>SUM(I11:I14)</f>
        <v>0</v>
      </c>
      <c r="J10" s="362">
        <f>SUM(J11:J14)</f>
        <v>100</v>
      </c>
    </row>
    <row r="11" spans="1:10" ht="12.75">
      <c r="A11" s="364"/>
      <c r="B11" s="365"/>
      <c r="C11" s="366"/>
      <c r="D11" s="367">
        <v>6172</v>
      </c>
      <c r="E11" s="368">
        <v>5139</v>
      </c>
      <c r="F11" s="369" t="s">
        <v>69</v>
      </c>
      <c r="G11" s="370">
        <v>10</v>
      </c>
      <c r="H11" s="370">
        <v>10</v>
      </c>
      <c r="I11" s="370"/>
      <c r="J11" s="371">
        <f aca="true" t="shared" si="0" ref="J11:J30">H11+I11</f>
        <v>10</v>
      </c>
    </row>
    <row r="12" spans="1:10" ht="12.75">
      <c r="A12" s="364"/>
      <c r="B12" s="365"/>
      <c r="C12" s="366"/>
      <c r="D12" s="372">
        <v>6172</v>
      </c>
      <c r="E12" s="368">
        <v>5166</v>
      </c>
      <c r="F12" s="373" t="s">
        <v>71</v>
      </c>
      <c r="G12" s="374">
        <v>35</v>
      </c>
      <c r="H12" s="374">
        <v>35</v>
      </c>
      <c r="I12" s="374"/>
      <c r="J12" s="375">
        <f t="shared" si="0"/>
        <v>35</v>
      </c>
    </row>
    <row r="13" spans="1:10" ht="12.75">
      <c r="A13" s="364"/>
      <c r="B13" s="365"/>
      <c r="C13" s="366"/>
      <c r="D13" s="367">
        <v>6172</v>
      </c>
      <c r="E13" s="368">
        <v>5169</v>
      </c>
      <c r="F13" s="373" t="s">
        <v>72</v>
      </c>
      <c r="G13" s="370">
        <v>35</v>
      </c>
      <c r="H13" s="370">
        <v>35</v>
      </c>
      <c r="I13" s="370"/>
      <c r="J13" s="371">
        <f t="shared" si="0"/>
        <v>35</v>
      </c>
    </row>
    <row r="14" spans="1:10" ht="12.75">
      <c r="A14" s="364"/>
      <c r="B14" s="365"/>
      <c r="C14" s="366"/>
      <c r="D14" s="367">
        <v>6172</v>
      </c>
      <c r="E14" s="376">
        <v>5175</v>
      </c>
      <c r="F14" s="373" t="s">
        <v>73</v>
      </c>
      <c r="G14" s="370">
        <v>20</v>
      </c>
      <c r="H14" s="370">
        <v>20</v>
      </c>
      <c r="I14" s="370"/>
      <c r="J14" s="371">
        <f t="shared" si="0"/>
        <v>20</v>
      </c>
    </row>
    <row r="15" spans="1:10" ht="12.75">
      <c r="A15" s="377" t="s">
        <v>68</v>
      </c>
      <c r="B15" s="356" t="s">
        <v>211</v>
      </c>
      <c r="C15" s="378" t="s">
        <v>209</v>
      </c>
      <c r="D15" s="358" t="s">
        <v>2</v>
      </c>
      <c r="E15" s="359" t="s">
        <v>2</v>
      </c>
      <c r="F15" s="360" t="s">
        <v>212</v>
      </c>
      <c r="G15" s="361">
        <f>G16</f>
        <v>500</v>
      </c>
      <c r="H15" s="361">
        <f>H16</f>
        <v>500</v>
      </c>
      <c r="I15" s="361">
        <f>I16</f>
        <v>0</v>
      </c>
      <c r="J15" s="362">
        <f>J16</f>
        <v>500</v>
      </c>
    </row>
    <row r="16" spans="1:10" ht="12.75">
      <c r="A16" s="364"/>
      <c r="B16" s="365"/>
      <c r="C16" s="366"/>
      <c r="D16" s="372">
        <v>6172</v>
      </c>
      <c r="E16" s="368">
        <v>5166</v>
      </c>
      <c r="F16" s="373" t="s">
        <v>71</v>
      </c>
      <c r="G16" s="374">
        <v>500</v>
      </c>
      <c r="H16" s="374">
        <v>500</v>
      </c>
      <c r="I16" s="374"/>
      <c r="J16" s="375">
        <f t="shared" si="0"/>
        <v>500</v>
      </c>
    </row>
    <row r="17" spans="1:10" ht="12.75">
      <c r="A17" s="377" t="s">
        <v>68</v>
      </c>
      <c r="B17" s="356" t="s">
        <v>213</v>
      </c>
      <c r="C17" s="378" t="s">
        <v>209</v>
      </c>
      <c r="D17" s="358" t="s">
        <v>2</v>
      </c>
      <c r="E17" s="359" t="s">
        <v>2</v>
      </c>
      <c r="F17" s="360" t="s">
        <v>214</v>
      </c>
      <c r="G17" s="361">
        <f>G18</f>
        <v>300</v>
      </c>
      <c r="H17" s="361">
        <f>H18</f>
        <v>300</v>
      </c>
      <c r="I17" s="361">
        <f>I18</f>
        <v>0</v>
      </c>
      <c r="J17" s="362">
        <f>J18</f>
        <v>300</v>
      </c>
    </row>
    <row r="18" spans="1:10" ht="12.75">
      <c r="A18" s="364"/>
      <c r="B18" s="365"/>
      <c r="C18" s="366"/>
      <c r="D18" s="372">
        <v>6172</v>
      </c>
      <c r="E18" s="368">
        <v>5166</v>
      </c>
      <c r="F18" s="373" t="s">
        <v>71</v>
      </c>
      <c r="G18" s="374">
        <v>300</v>
      </c>
      <c r="H18" s="374">
        <v>300</v>
      </c>
      <c r="I18" s="374"/>
      <c r="J18" s="375">
        <f t="shared" si="0"/>
        <v>300</v>
      </c>
    </row>
    <row r="19" spans="1:10" s="363" customFormat="1" ht="12.75">
      <c r="A19" s="377" t="s">
        <v>68</v>
      </c>
      <c r="B19" s="379" t="s">
        <v>215</v>
      </c>
      <c r="C19" s="378" t="s">
        <v>209</v>
      </c>
      <c r="D19" s="358" t="s">
        <v>2</v>
      </c>
      <c r="E19" s="359" t="s">
        <v>2</v>
      </c>
      <c r="F19" s="360" t="s">
        <v>216</v>
      </c>
      <c r="G19" s="380">
        <f>SUM(G20:G23)</f>
        <v>10200</v>
      </c>
      <c r="H19" s="380">
        <f>SUM(H20:H23)</f>
        <v>17580.907</v>
      </c>
      <c r="I19" s="380">
        <f>SUM(I20:I23)</f>
        <v>6</v>
      </c>
      <c r="J19" s="381">
        <f>SUM(J20:J23)</f>
        <v>17586.907</v>
      </c>
    </row>
    <row r="20" spans="1:10" ht="12.75">
      <c r="A20" s="364"/>
      <c r="B20" s="365"/>
      <c r="C20" s="366"/>
      <c r="D20" s="367">
        <v>6172</v>
      </c>
      <c r="E20" s="368">
        <v>5139</v>
      </c>
      <c r="F20" s="369" t="s">
        <v>69</v>
      </c>
      <c r="G20" s="370">
        <v>200</v>
      </c>
      <c r="H20" s="370">
        <v>200</v>
      </c>
      <c r="I20" s="370"/>
      <c r="J20" s="371">
        <f t="shared" si="0"/>
        <v>200</v>
      </c>
    </row>
    <row r="21" spans="1:10" ht="12.75">
      <c r="A21" s="364"/>
      <c r="B21" s="365"/>
      <c r="C21" s="366"/>
      <c r="D21" s="367">
        <v>6399</v>
      </c>
      <c r="E21" s="376">
        <v>5362</v>
      </c>
      <c r="F21" s="373" t="s">
        <v>217</v>
      </c>
      <c r="G21" s="370">
        <v>10000</v>
      </c>
      <c r="H21" s="370">
        <v>17376.307</v>
      </c>
      <c r="I21" s="370">
        <f>0.04*'příjmy OD'!J39</f>
        <v>6</v>
      </c>
      <c r="J21" s="371">
        <f t="shared" si="0"/>
        <v>17382.307</v>
      </c>
    </row>
    <row r="22" spans="1:10" ht="12.75">
      <c r="A22" s="364"/>
      <c r="B22" s="365"/>
      <c r="C22" s="366"/>
      <c r="D22" s="367">
        <v>6399</v>
      </c>
      <c r="E22" s="376">
        <v>5363</v>
      </c>
      <c r="F22" s="369" t="s">
        <v>218</v>
      </c>
      <c r="G22" s="370">
        <v>0</v>
      </c>
      <c r="H22" s="370">
        <v>3.6</v>
      </c>
      <c r="I22" s="382"/>
      <c r="J22" s="371">
        <f t="shared" si="0"/>
        <v>3.6</v>
      </c>
    </row>
    <row r="23" spans="1:10" ht="12.75">
      <c r="A23" s="364"/>
      <c r="B23" s="365"/>
      <c r="C23" s="366"/>
      <c r="D23" s="367">
        <v>6399</v>
      </c>
      <c r="E23" s="376">
        <v>5909</v>
      </c>
      <c r="F23" s="369" t="s">
        <v>74</v>
      </c>
      <c r="G23" s="370">
        <v>0</v>
      </c>
      <c r="H23" s="370">
        <v>1</v>
      </c>
      <c r="I23" s="382"/>
      <c r="J23" s="371">
        <f t="shared" si="0"/>
        <v>1</v>
      </c>
    </row>
    <row r="24" spans="1:10" s="363" customFormat="1" ht="12.75">
      <c r="A24" s="377" t="s">
        <v>68</v>
      </c>
      <c r="B24" s="379" t="s">
        <v>219</v>
      </c>
      <c r="C24" s="378" t="s">
        <v>209</v>
      </c>
      <c r="D24" s="358" t="s">
        <v>2</v>
      </c>
      <c r="E24" s="359" t="s">
        <v>2</v>
      </c>
      <c r="F24" s="360" t="s">
        <v>220</v>
      </c>
      <c r="G24" s="380">
        <f>SUM(G25:G28)</f>
        <v>100</v>
      </c>
      <c r="H24" s="380">
        <f>SUM(H25:H28)</f>
        <v>100</v>
      </c>
      <c r="I24" s="380">
        <f>SUM(I25:I28)</f>
        <v>0</v>
      </c>
      <c r="J24" s="381">
        <f>SUM(J25:J28)</f>
        <v>100</v>
      </c>
    </row>
    <row r="25" spans="1:10" ht="12.75">
      <c r="A25" s="364"/>
      <c r="B25" s="365"/>
      <c r="C25" s="366"/>
      <c r="D25" s="367">
        <v>6172</v>
      </c>
      <c r="E25" s="368">
        <v>5139</v>
      </c>
      <c r="F25" s="369" t="s">
        <v>69</v>
      </c>
      <c r="G25" s="370">
        <v>20</v>
      </c>
      <c r="H25" s="370">
        <v>20</v>
      </c>
      <c r="I25" s="370"/>
      <c r="J25" s="371">
        <f>H25+I25</f>
        <v>20</v>
      </c>
    </row>
    <row r="26" spans="1:10" ht="12.75">
      <c r="A26" s="364"/>
      <c r="B26" s="365"/>
      <c r="C26" s="366"/>
      <c r="D26" s="367">
        <v>6172</v>
      </c>
      <c r="E26" s="368">
        <v>5164</v>
      </c>
      <c r="F26" s="369" t="s">
        <v>70</v>
      </c>
      <c r="G26" s="370">
        <v>10</v>
      </c>
      <c r="H26" s="370">
        <v>10</v>
      </c>
      <c r="I26" s="370"/>
      <c r="J26" s="371">
        <f>H26+I26</f>
        <v>10</v>
      </c>
    </row>
    <row r="27" spans="1:10" ht="12.75">
      <c r="A27" s="364"/>
      <c r="B27" s="365"/>
      <c r="C27" s="366"/>
      <c r="D27" s="367">
        <v>6172</v>
      </c>
      <c r="E27" s="368">
        <v>5169</v>
      </c>
      <c r="F27" s="369" t="s">
        <v>60</v>
      </c>
      <c r="G27" s="370">
        <v>50</v>
      </c>
      <c r="H27" s="370">
        <v>50</v>
      </c>
      <c r="I27" s="370"/>
      <c r="J27" s="371">
        <f t="shared" si="0"/>
        <v>50</v>
      </c>
    </row>
    <row r="28" spans="1:10" ht="12.75">
      <c r="A28" s="364"/>
      <c r="B28" s="365"/>
      <c r="C28" s="366"/>
      <c r="D28" s="367">
        <v>6172</v>
      </c>
      <c r="E28" s="368">
        <v>5175</v>
      </c>
      <c r="F28" s="369" t="s">
        <v>73</v>
      </c>
      <c r="G28" s="370">
        <v>20</v>
      </c>
      <c r="H28" s="370">
        <v>20</v>
      </c>
      <c r="I28" s="370"/>
      <c r="J28" s="371">
        <f t="shared" si="0"/>
        <v>20</v>
      </c>
    </row>
    <row r="29" spans="1:10" s="363" customFormat="1" ht="12.75">
      <c r="A29" s="383" t="s">
        <v>68</v>
      </c>
      <c r="B29" s="379" t="s">
        <v>221</v>
      </c>
      <c r="C29" s="378" t="s">
        <v>209</v>
      </c>
      <c r="D29" s="384" t="s">
        <v>2</v>
      </c>
      <c r="E29" s="385" t="s">
        <v>2</v>
      </c>
      <c r="F29" s="386" t="s">
        <v>222</v>
      </c>
      <c r="G29" s="361">
        <f>SUM(G30:G31)</f>
        <v>300</v>
      </c>
      <c r="H29" s="361">
        <f>SUM(H30:H31)</f>
        <v>300</v>
      </c>
      <c r="I29" s="361">
        <f>SUM(I30:I31)</f>
        <v>0</v>
      </c>
      <c r="J29" s="362">
        <f>SUM(J30:J31)</f>
        <v>300</v>
      </c>
    </row>
    <row r="30" spans="1:10" ht="12.75">
      <c r="A30" s="387"/>
      <c r="B30" s="365"/>
      <c r="C30" s="388"/>
      <c r="D30" s="372">
        <v>6310</v>
      </c>
      <c r="E30" s="376">
        <v>5163</v>
      </c>
      <c r="F30" s="373" t="s">
        <v>223</v>
      </c>
      <c r="G30" s="370">
        <v>300</v>
      </c>
      <c r="H30" s="370">
        <v>298.1</v>
      </c>
      <c r="I30" s="370"/>
      <c r="J30" s="371">
        <f t="shared" si="0"/>
        <v>298.1</v>
      </c>
    </row>
    <row r="31" spans="1:10" ht="13.5" thickBot="1">
      <c r="A31" s="389"/>
      <c r="B31" s="390"/>
      <c r="C31" s="391"/>
      <c r="D31" s="392">
        <v>6310</v>
      </c>
      <c r="E31" s="393">
        <v>5169</v>
      </c>
      <c r="F31" s="394" t="s">
        <v>60</v>
      </c>
      <c r="G31" s="395">
        <v>0</v>
      </c>
      <c r="H31" s="395">
        <v>1.9</v>
      </c>
      <c r="I31" s="395"/>
      <c r="J31" s="396">
        <f>H31+I31</f>
        <v>1.9</v>
      </c>
    </row>
  </sheetData>
  <sheetProtection/>
  <mergeCells count="5">
    <mergeCell ref="A1:J1"/>
    <mergeCell ref="A3:J3"/>
    <mergeCell ref="A5:J5"/>
    <mergeCell ref="B7:C7"/>
    <mergeCell ref="B8:C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5" sqref="F35"/>
    </sheetView>
  </sheetViews>
  <sheetFormatPr defaultColWidth="9.140625" defaultRowHeight="12.75"/>
  <cols>
    <col min="1" max="2" width="3.00390625" style="88" customWidth="1"/>
    <col min="3" max="3" width="10.140625" style="88" customWidth="1"/>
    <col min="4" max="4" width="4.28125" style="88" customWidth="1"/>
    <col min="5" max="5" width="5.28125" style="88" customWidth="1"/>
    <col min="6" max="6" width="40.57421875" style="88" customWidth="1"/>
    <col min="7" max="7" width="8.140625" style="88" customWidth="1"/>
    <col min="8" max="8" width="8.7109375" style="88" customWidth="1"/>
    <col min="9" max="9" width="9.00390625" style="88" customWidth="1"/>
    <col min="10" max="10" width="9.421875" style="88" customWidth="1"/>
    <col min="11" max="16384" width="9.140625" style="88" customWidth="1"/>
  </cols>
  <sheetData>
    <row r="1" spans="1:10" s="78" customFormat="1" ht="18">
      <c r="A1" s="431" t="s">
        <v>75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s="85" customFormat="1" ht="12.75">
      <c r="A2" s="79"/>
      <c r="B2" s="80"/>
      <c r="C2" s="81"/>
      <c r="D2" s="80"/>
      <c r="E2" s="80"/>
      <c r="F2" s="82"/>
      <c r="G2" s="83"/>
      <c r="H2" s="83"/>
      <c r="I2" s="83"/>
      <c r="J2" s="84"/>
    </row>
    <row r="3" spans="1:10" s="85" customFormat="1" ht="15.75" customHeight="1">
      <c r="A3" s="432" t="s">
        <v>76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0" ht="13.5" thickBot="1">
      <c r="A4" s="86"/>
      <c r="B4" s="86"/>
      <c r="C4" s="86"/>
      <c r="D4" s="86"/>
      <c r="E4" s="86"/>
      <c r="F4" s="86"/>
      <c r="G4" s="86"/>
      <c r="H4" s="87"/>
      <c r="J4" s="87" t="s">
        <v>77</v>
      </c>
    </row>
    <row r="5" spans="1:10" ht="12.75" customHeight="1" thickBot="1">
      <c r="A5" s="433" t="s">
        <v>67</v>
      </c>
      <c r="B5" s="435" t="s">
        <v>3</v>
      </c>
      <c r="C5" s="437" t="s">
        <v>5</v>
      </c>
      <c r="D5" s="437" t="s">
        <v>6</v>
      </c>
      <c r="E5" s="437" t="s">
        <v>7</v>
      </c>
      <c r="F5" s="427" t="s">
        <v>78</v>
      </c>
      <c r="G5" s="425" t="s">
        <v>61</v>
      </c>
      <c r="H5" s="427" t="s">
        <v>62</v>
      </c>
      <c r="I5" s="429" t="s">
        <v>107</v>
      </c>
      <c r="J5" s="430"/>
    </row>
    <row r="6" spans="1:10" ht="12.75" customHeight="1" thickBot="1">
      <c r="A6" s="434"/>
      <c r="B6" s="436"/>
      <c r="C6" s="438"/>
      <c r="D6" s="438"/>
      <c r="E6" s="438"/>
      <c r="F6" s="428"/>
      <c r="G6" s="426"/>
      <c r="H6" s="428"/>
      <c r="I6" s="89" t="s">
        <v>21</v>
      </c>
      <c r="J6" s="90" t="s">
        <v>63</v>
      </c>
    </row>
    <row r="7" spans="1:10" s="85" customFormat="1" ht="12.75" customHeight="1" thickBot="1">
      <c r="A7" s="422" t="s">
        <v>53</v>
      </c>
      <c r="B7" s="91" t="s">
        <v>4</v>
      </c>
      <c r="C7" s="92" t="s">
        <v>5</v>
      </c>
      <c r="D7" s="92" t="s">
        <v>6</v>
      </c>
      <c r="E7" s="92" t="s">
        <v>7</v>
      </c>
      <c r="F7" s="93" t="s">
        <v>79</v>
      </c>
      <c r="G7" s="94">
        <f>G8+G10+G12+G14+G16+G18+G20+G22+G24+G26+G28+G30+G32+G34</f>
        <v>0</v>
      </c>
      <c r="H7" s="94">
        <f>H8+H10+H12+H14+H16+H18+H20+H22+H24+H26+H28+H30+H32+H34</f>
        <v>12679.4</v>
      </c>
      <c r="I7" s="94">
        <f>I8+I10+I12+I14+I16+I18+I20+I22+I24+I26+I28+I30+I32+I34</f>
        <v>200</v>
      </c>
      <c r="J7" s="94">
        <f>J8+J10+J12+J14+J16+J18+J20+J22+J24+J26+J28+J30+J32+J34</f>
        <v>12879.4</v>
      </c>
    </row>
    <row r="8" spans="1:10" ht="12.75" customHeight="1">
      <c r="A8" s="423"/>
      <c r="B8" s="95" t="s">
        <v>4</v>
      </c>
      <c r="C8" s="96" t="s">
        <v>80</v>
      </c>
      <c r="D8" s="97">
        <v>2299</v>
      </c>
      <c r="E8" s="97" t="s">
        <v>2</v>
      </c>
      <c r="F8" s="98" t="s">
        <v>81</v>
      </c>
      <c r="G8" s="64">
        <f>SUM(G9:G9)</f>
        <v>0</v>
      </c>
      <c r="H8" s="64">
        <f>SUM(H9:H9)</f>
        <v>6700</v>
      </c>
      <c r="I8" s="64">
        <f>SUM(I9:I9)</f>
        <v>0</v>
      </c>
      <c r="J8" s="64">
        <f>SUM(J9:J9)</f>
        <v>6700</v>
      </c>
    </row>
    <row r="9" spans="1:10" ht="12.75" customHeight="1" thickBot="1">
      <c r="A9" s="423"/>
      <c r="B9" s="99"/>
      <c r="C9" s="100"/>
      <c r="D9" s="62"/>
      <c r="E9" s="7">
        <v>5213</v>
      </c>
      <c r="F9" s="101" t="s">
        <v>82</v>
      </c>
      <c r="G9" s="3">
        <v>0</v>
      </c>
      <c r="H9" s="102">
        <v>6700</v>
      </c>
      <c r="I9" s="102"/>
      <c r="J9" s="103">
        <f>H9+I9</f>
        <v>6700</v>
      </c>
    </row>
    <row r="10" spans="1:10" ht="12.75">
      <c r="A10" s="423"/>
      <c r="B10" s="104" t="s">
        <v>4</v>
      </c>
      <c r="C10" s="105" t="s">
        <v>83</v>
      </c>
      <c r="D10" s="106">
        <v>2223</v>
      </c>
      <c r="E10" s="106" t="s">
        <v>2</v>
      </c>
      <c r="F10" s="77" t="s">
        <v>84</v>
      </c>
      <c r="G10" s="61">
        <f>SUM(G11:G11)</f>
        <v>0</v>
      </c>
      <c r="H10" s="61">
        <f>SUM(H11:H11)</f>
        <v>10</v>
      </c>
      <c r="I10" s="64">
        <f>SUM(I11:I11)</f>
        <v>0</v>
      </c>
      <c r="J10" s="64">
        <f>SUM(J11:J11)</f>
        <v>10</v>
      </c>
    </row>
    <row r="11" spans="1:10" ht="13.5" thickBot="1">
      <c r="A11" s="423"/>
      <c r="B11" s="107"/>
      <c r="C11" s="108"/>
      <c r="D11" s="109"/>
      <c r="E11" s="109">
        <v>5321</v>
      </c>
      <c r="F11" s="110" t="s">
        <v>85</v>
      </c>
      <c r="G11" s="60">
        <v>0</v>
      </c>
      <c r="H11" s="60">
        <v>10</v>
      </c>
      <c r="I11" s="102"/>
      <c r="J11" s="103">
        <f>H11+I11</f>
        <v>10</v>
      </c>
    </row>
    <row r="12" spans="1:10" ht="12.75">
      <c r="A12" s="423"/>
      <c r="B12" s="104" t="s">
        <v>4</v>
      </c>
      <c r="C12" s="105" t="s">
        <v>86</v>
      </c>
      <c r="D12" s="106">
        <v>2223</v>
      </c>
      <c r="E12" s="106" t="s">
        <v>2</v>
      </c>
      <c r="F12" s="77" t="s">
        <v>87</v>
      </c>
      <c r="G12" s="61">
        <f>SUM(G13:G13)</f>
        <v>0</v>
      </c>
      <c r="H12" s="61">
        <f>SUM(H13:H13)</f>
        <v>25</v>
      </c>
      <c r="I12" s="64">
        <f>SUM(I13:I13)</f>
        <v>0</v>
      </c>
      <c r="J12" s="64">
        <f>SUM(J13:J13)</f>
        <v>25</v>
      </c>
    </row>
    <row r="13" spans="1:10" ht="13.5" thickBot="1">
      <c r="A13" s="423"/>
      <c r="B13" s="107"/>
      <c r="C13" s="108"/>
      <c r="D13" s="109"/>
      <c r="E13" s="109">
        <v>5321</v>
      </c>
      <c r="F13" s="110" t="s">
        <v>85</v>
      </c>
      <c r="G13" s="60">
        <v>0</v>
      </c>
      <c r="H13" s="60">
        <v>25</v>
      </c>
      <c r="I13" s="102"/>
      <c r="J13" s="103">
        <f>H13+I13</f>
        <v>25</v>
      </c>
    </row>
    <row r="14" spans="1:10" ht="12.75">
      <c r="A14" s="423"/>
      <c r="B14" s="104" t="s">
        <v>4</v>
      </c>
      <c r="C14" s="105" t="s">
        <v>88</v>
      </c>
      <c r="D14" s="106">
        <v>2223</v>
      </c>
      <c r="E14" s="106" t="s">
        <v>2</v>
      </c>
      <c r="F14" s="77" t="s">
        <v>89</v>
      </c>
      <c r="G14" s="61">
        <f>SUM(G15:G15)</f>
        <v>0</v>
      </c>
      <c r="H14" s="61">
        <f>SUM(H15:H15)</f>
        <v>10</v>
      </c>
      <c r="I14" s="64">
        <f>SUM(I15:I15)</f>
        <v>0</v>
      </c>
      <c r="J14" s="64">
        <f>SUM(J15:J15)</f>
        <v>10</v>
      </c>
    </row>
    <row r="15" spans="1:10" ht="13.5" thickBot="1">
      <c r="A15" s="423"/>
      <c r="B15" s="107"/>
      <c r="C15" s="108"/>
      <c r="D15" s="109"/>
      <c r="E15" s="109">
        <v>5321</v>
      </c>
      <c r="F15" s="110" t="s">
        <v>85</v>
      </c>
      <c r="G15" s="60">
        <v>0</v>
      </c>
      <c r="H15" s="60">
        <v>10</v>
      </c>
      <c r="I15" s="102"/>
      <c r="J15" s="103">
        <f>H15+I15</f>
        <v>10</v>
      </c>
    </row>
    <row r="16" spans="1:10" ht="12.75">
      <c r="A16" s="423"/>
      <c r="B16" s="104" t="s">
        <v>4</v>
      </c>
      <c r="C16" s="105" t="s">
        <v>90</v>
      </c>
      <c r="D16" s="106">
        <v>2223</v>
      </c>
      <c r="E16" s="106" t="s">
        <v>2</v>
      </c>
      <c r="F16" s="77" t="s">
        <v>91</v>
      </c>
      <c r="G16" s="61">
        <f>SUM(G17:G17)</f>
        <v>0</v>
      </c>
      <c r="H16" s="61">
        <f>SUM(H17:H17)</f>
        <v>10</v>
      </c>
      <c r="I16" s="64">
        <f>SUM(I17:I17)</f>
        <v>0</v>
      </c>
      <c r="J16" s="64">
        <f>SUM(J17:J17)</f>
        <v>10</v>
      </c>
    </row>
    <row r="17" spans="1:10" ht="13.5" thickBot="1">
      <c r="A17" s="423"/>
      <c r="B17" s="107"/>
      <c r="C17" s="108"/>
      <c r="D17" s="109"/>
      <c r="E17" s="109">
        <v>5321</v>
      </c>
      <c r="F17" s="110" t="s">
        <v>85</v>
      </c>
      <c r="G17" s="60">
        <v>0</v>
      </c>
      <c r="H17" s="60">
        <v>10</v>
      </c>
      <c r="I17" s="102"/>
      <c r="J17" s="103">
        <f>H17+I17</f>
        <v>10</v>
      </c>
    </row>
    <row r="18" spans="1:10" ht="12.75">
      <c r="A18" s="423"/>
      <c r="B18" s="104" t="s">
        <v>4</v>
      </c>
      <c r="C18" s="105" t="s">
        <v>92</v>
      </c>
      <c r="D18" s="106">
        <v>2223</v>
      </c>
      <c r="E18" s="106" t="s">
        <v>2</v>
      </c>
      <c r="F18" s="77" t="s">
        <v>93</v>
      </c>
      <c r="G18" s="61">
        <f>SUM(G19:G19)</f>
        <v>0</v>
      </c>
      <c r="H18" s="61">
        <f>SUM(H19:H19)</f>
        <v>80</v>
      </c>
      <c r="I18" s="64">
        <f>SUM(I19:I19)</f>
        <v>0</v>
      </c>
      <c r="J18" s="64">
        <f>SUM(J19:J19)</f>
        <v>80</v>
      </c>
    </row>
    <row r="19" spans="1:10" ht="13.5" thickBot="1">
      <c r="A19" s="423"/>
      <c r="B19" s="107"/>
      <c r="C19" s="108"/>
      <c r="D19" s="109"/>
      <c r="E19" s="109">
        <v>5321</v>
      </c>
      <c r="F19" s="110" t="s">
        <v>85</v>
      </c>
      <c r="G19" s="60">
        <v>0</v>
      </c>
      <c r="H19" s="60">
        <v>80</v>
      </c>
      <c r="I19" s="102"/>
      <c r="J19" s="103">
        <f>H19+I19</f>
        <v>80</v>
      </c>
    </row>
    <row r="20" spans="1:10" ht="12.75">
      <c r="A20" s="423"/>
      <c r="B20" s="104" t="s">
        <v>4</v>
      </c>
      <c r="C20" s="105" t="s">
        <v>94</v>
      </c>
      <c r="D20" s="106">
        <v>2223</v>
      </c>
      <c r="E20" s="106" t="s">
        <v>2</v>
      </c>
      <c r="F20" s="77" t="s">
        <v>95</v>
      </c>
      <c r="G20" s="61">
        <f>SUM(G21:G21)</f>
        <v>0</v>
      </c>
      <c r="H20" s="61">
        <f>SUM(H21:H21)</f>
        <v>86</v>
      </c>
      <c r="I20" s="64">
        <f>SUM(I21:I21)</f>
        <v>0</v>
      </c>
      <c r="J20" s="64">
        <f>SUM(J21:J21)</f>
        <v>86</v>
      </c>
    </row>
    <row r="21" spans="1:10" ht="13.5" thickBot="1">
      <c r="A21" s="423"/>
      <c r="B21" s="107"/>
      <c r="C21" s="108"/>
      <c r="D21" s="109"/>
      <c r="E21" s="109">
        <v>5321</v>
      </c>
      <c r="F21" s="110" t="s">
        <v>85</v>
      </c>
      <c r="G21" s="60">
        <v>0</v>
      </c>
      <c r="H21" s="60">
        <v>86</v>
      </c>
      <c r="I21" s="102"/>
      <c r="J21" s="103">
        <f>H21+I21</f>
        <v>86</v>
      </c>
    </row>
    <row r="22" spans="1:10" ht="12.75">
      <c r="A22" s="423"/>
      <c r="B22" s="104" t="s">
        <v>4</v>
      </c>
      <c r="C22" s="105" t="s">
        <v>96</v>
      </c>
      <c r="D22" s="106">
        <v>2223</v>
      </c>
      <c r="E22" s="106" t="s">
        <v>2</v>
      </c>
      <c r="F22" s="77" t="s">
        <v>97</v>
      </c>
      <c r="G22" s="61">
        <f>SUM(G23:G23)</f>
        <v>0</v>
      </c>
      <c r="H22" s="61">
        <f>SUM(H23:H23)</f>
        <v>29</v>
      </c>
      <c r="I22" s="64">
        <f>SUM(I23:I23)</f>
        <v>0</v>
      </c>
      <c r="J22" s="64">
        <f>SUM(J23:J23)</f>
        <v>29</v>
      </c>
    </row>
    <row r="23" spans="1:10" ht="13.5" thickBot="1">
      <c r="A23" s="423"/>
      <c r="B23" s="107"/>
      <c r="C23" s="108"/>
      <c r="D23" s="109"/>
      <c r="E23" s="109">
        <v>5321</v>
      </c>
      <c r="F23" s="110" t="s">
        <v>85</v>
      </c>
      <c r="G23" s="60">
        <v>0</v>
      </c>
      <c r="H23" s="60">
        <v>29</v>
      </c>
      <c r="I23" s="102"/>
      <c r="J23" s="103">
        <f>H23+I23</f>
        <v>29</v>
      </c>
    </row>
    <row r="24" spans="1:10" ht="12.75">
      <c r="A24" s="423"/>
      <c r="B24" s="104" t="s">
        <v>4</v>
      </c>
      <c r="C24" s="105" t="s">
        <v>98</v>
      </c>
      <c r="D24" s="106">
        <v>2223</v>
      </c>
      <c r="E24" s="106" t="s">
        <v>2</v>
      </c>
      <c r="F24" s="77" t="s">
        <v>99</v>
      </c>
      <c r="G24" s="61">
        <f>SUM(G25:G25)</f>
        <v>0</v>
      </c>
      <c r="H24" s="61">
        <f>SUM(H25:H25)</f>
        <v>50</v>
      </c>
      <c r="I24" s="64">
        <f>SUM(I25:I25)</f>
        <v>0</v>
      </c>
      <c r="J24" s="64">
        <f>SUM(J25:J25)</f>
        <v>50</v>
      </c>
    </row>
    <row r="25" spans="1:10" ht="13.5" thickBot="1">
      <c r="A25" s="423"/>
      <c r="B25" s="107"/>
      <c r="C25" s="108"/>
      <c r="D25" s="109"/>
      <c r="E25" s="109">
        <v>5321</v>
      </c>
      <c r="F25" s="110" t="s">
        <v>85</v>
      </c>
      <c r="G25" s="60">
        <v>0</v>
      </c>
      <c r="H25" s="60">
        <v>50</v>
      </c>
      <c r="I25" s="102"/>
      <c r="J25" s="103">
        <f>H25+I25</f>
        <v>50</v>
      </c>
    </row>
    <row r="26" spans="1:10" ht="22.5">
      <c r="A26" s="423"/>
      <c r="B26" s="104" t="s">
        <v>4</v>
      </c>
      <c r="C26" s="105" t="s">
        <v>100</v>
      </c>
      <c r="D26" s="106">
        <v>2299</v>
      </c>
      <c r="E26" s="106" t="s">
        <v>2</v>
      </c>
      <c r="F26" s="111" t="s">
        <v>101</v>
      </c>
      <c r="G26" s="61">
        <f>SUM(G27:G27)</f>
        <v>0</v>
      </c>
      <c r="H26" s="61">
        <f>SUM(H27:H27)</f>
        <v>5000</v>
      </c>
      <c r="I26" s="64">
        <f>SUM(I27:I27)</f>
        <v>0</v>
      </c>
      <c r="J26" s="64">
        <f>SUM(J27:J27)</f>
        <v>5000</v>
      </c>
    </row>
    <row r="27" spans="1:10" ht="13.5" thickBot="1">
      <c r="A27" s="423"/>
      <c r="B27" s="107"/>
      <c r="C27" s="108"/>
      <c r="D27" s="109"/>
      <c r="E27" s="109">
        <v>6313</v>
      </c>
      <c r="F27" s="112" t="s">
        <v>102</v>
      </c>
      <c r="G27" s="60">
        <v>0</v>
      </c>
      <c r="H27" s="60">
        <v>5000</v>
      </c>
      <c r="I27" s="102"/>
      <c r="J27" s="103">
        <f>H27+I27</f>
        <v>5000</v>
      </c>
    </row>
    <row r="28" spans="1:10" ht="12.75">
      <c r="A28" s="423"/>
      <c r="B28" s="104" t="s">
        <v>4</v>
      </c>
      <c r="C28" s="105" t="s">
        <v>103</v>
      </c>
      <c r="D28" s="106">
        <v>2299</v>
      </c>
      <c r="E28" s="106" t="s">
        <v>2</v>
      </c>
      <c r="F28" s="113" t="s">
        <v>104</v>
      </c>
      <c r="G28" s="61">
        <f>SUM(G29:G29)</f>
        <v>0</v>
      </c>
      <c r="H28" s="61">
        <f>SUM(H29:H29)</f>
        <v>480</v>
      </c>
      <c r="I28" s="64">
        <f>SUM(I29:I29)</f>
        <v>0</v>
      </c>
      <c r="J28" s="64">
        <f>SUM(J29:J29)</f>
        <v>480</v>
      </c>
    </row>
    <row r="29" spans="1:10" ht="13.5" thickBot="1">
      <c r="A29" s="423"/>
      <c r="B29" s="107"/>
      <c r="C29" s="108"/>
      <c r="D29" s="109"/>
      <c r="E29" s="114">
        <v>5213</v>
      </c>
      <c r="F29" s="112" t="s">
        <v>82</v>
      </c>
      <c r="G29" s="60">
        <v>0</v>
      </c>
      <c r="H29" s="60">
        <v>480</v>
      </c>
      <c r="I29" s="102"/>
      <c r="J29" s="103">
        <f>H29+I29</f>
        <v>480</v>
      </c>
    </row>
    <row r="30" spans="1:10" ht="22.5">
      <c r="A30" s="423"/>
      <c r="B30" s="104" t="s">
        <v>4</v>
      </c>
      <c r="C30" s="105" t="s">
        <v>108</v>
      </c>
      <c r="D30" s="106">
        <v>2251</v>
      </c>
      <c r="E30" s="106" t="s">
        <v>2</v>
      </c>
      <c r="F30" s="111" t="s">
        <v>109</v>
      </c>
      <c r="G30" s="61">
        <f>SUM(G31:G31)</f>
        <v>0</v>
      </c>
      <c r="H30" s="61">
        <f>SUM(H31:H31)</f>
        <v>53.4</v>
      </c>
      <c r="I30" s="64">
        <f>SUM(I31:I31)</f>
        <v>0</v>
      </c>
      <c r="J30" s="64">
        <f>SUM(J31:J31)</f>
        <v>53.4</v>
      </c>
    </row>
    <row r="31" spans="1:10" ht="13.5" thickBot="1">
      <c r="A31" s="423"/>
      <c r="B31" s="107"/>
      <c r="C31" s="108"/>
      <c r="D31" s="109"/>
      <c r="E31" s="114">
        <v>6322</v>
      </c>
      <c r="F31" s="112" t="s">
        <v>110</v>
      </c>
      <c r="G31" s="60">
        <v>0</v>
      </c>
      <c r="H31" s="60">
        <v>53.4</v>
      </c>
      <c r="I31" s="102"/>
      <c r="J31" s="103">
        <f>H31+I31</f>
        <v>53.4</v>
      </c>
    </row>
    <row r="32" spans="1:10" ht="12.75">
      <c r="A32" s="423"/>
      <c r="B32" s="104" t="s">
        <v>4</v>
      </c>
      <c r="C32" s="105" t="s">
        <v>105</v>
      </c>
      <c r="D32" s="106">
        <v>2299</v>
      </c>
      <c r="E32" s="106" t="s">
        <v>2</v>
      </c>
      <c r="F32" s="67" t="s">
        <v>106</v>
      </c>
      <c r="G32" s="61">
        <f>SUM(G33:G33)</f>
        <v>0</v>
      </c>
      <c r="H32" s="61">
        <f>SUM(H33:H33)</f>
        <v>146</v>
      </c>
      <c r="I32" s="64">
        <f>SUM(I33:I33)</f>
        <v>0</v>
      </c>
      <c r="J32" s="64">
        <f>SUM(J33:J33)</f>
        <v>146</v>
      </c>
    </row>
    <row r="33" spans="1:10" ht="23.25" thickBot="1">
      <c r="A33" s="423"/>
      <c r="B33" s="107"/>
      <c r="C33" s="108"/>
      <c r="D33" s="109"/>
      <c r="E33" s="65">
        <v>6313</v>
      </c>
      <c r="F33" s="68" t="s">
        <v>66</v>
      </c>
      <c r="G33" s="60">
        <v>0</v>
      </c>
      <c r="H33" s="102">
        <v>146</v>
      </c>
      <c r="I33" s="102"/>
      <c r="J33" s="103">
        <f>H33+I33</f>
        <v>146</v>
      </c>
    </row>
    <row r="34" spans="1:10" ht="22.5">
      <c r="A34" s="423"/>
      <c r="B34" s="104" t="s">
        <v>4</v>
      </c>
      <c r="C34" s="105" t="s">
        <v>111</v>
      </c>
      <c r="D34" s="106">
        <v>2249</v>
      </c>
      <c r="E34" s="106" t="s">
        <v>2</v>
      </c>
      <c r="F34" s="111" t="s">
        <v>226</v>
      </c>
      <c r="G34" s="61">
        <f>SUM(G35:G35)</f>
        <v>0</v>
      </c>
      <c r="H34" s="61">
        <f>SUM(H35:H35)</f>
        <v>0</v>
      </c>
      <c r="I34" s="64">
        <f>SUM(I35:I35)</f>
        <v>200</v>
      </c>
      <c r="J34" s="64">
        <f>SUM(J35:J35)</f>
        <v>200</v>
      </c>
    </row>
    <row r="35" spans="1:10" ht="23.25" thickBot="1">
      <c r="A35" s="424"/>
      <c r="B35" s="107"/>
      <c r="C35" s="108"/>
      <c r="D35" s="109"/>
      <c r="E35" s="117">
        <v>5213</v>
      </c>
      <c r="F35" s="118" t="s">
        <v>112</v>
      </c>
      <c r="G35" s="60">
        <v>0</v>
      </c>
      <c r="H35" s="60">
        <v>0</v>
      </c>
      <c r="I35" s="102">
        <v>200</v>
      </c>
      <c r="J35" s="103">
        <f>H35+I35</f>
        <v>200</v>
      </c>
    </row>
  </sheetData>
  <sheetProtection/>
  <mergeCells count="12">
    <mergeCell ref="E5:E6"/>
    <mergeCell ref="F5:F6"/>
    <mergeCell ref="A7:A35"/>
    <mergeCell ref="G5:G6"/>
    <mergeCell ref="H5:H6"/>
    <mergeCell ref="I5:J5"/>
    <mergeCell ref="A1:J1"/>
    <mergeCell ref="A3:J3"/>
    <mergeCell ref="A5:A6"/>
    <mergeCell ref="B5:B6"/>
    <mergeCell ref="C5:C6"/>
    <mergeCell ref="D5:D6"/>
  </mergeCells>
  <printOptions horizontalCentered="1"/>
  <pageMargins left="0.31496062992125984" right="0.31496062992125984" top="0.984251968503937" bottom="0.3937007874015748" header="0.1968503937007874" footer="0"/>
  <pageSetup fitToHeight="1" fitToWidth="1" horizontalDpi="600" verticalDpi="600" orientation="portrait" paperSize="9" scale="97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2014-12-02T07:54:57Z</cp:lastPrinted>
  <dcterms:created xsi:type="dcterms:W3CDTF">2006-09-25T08:49:57Z</dcterms:created>
  <dcterms:modified xsi:type="dcterms:W3CDTF">2014-12-02T07:56:15Z</dcterms:modified>
  <cp:category/>
  <cp:version/>
  <cp:contentType/>
  <cp:contentStatus/>
</cp:coreProperties>
</file>