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Bilance PaV" sheetId="1" r:id="rId1"/>
    <sheet name="926 09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45" i="1" l="1"/>
  <c r="D25" i="1"/>
  <c r="D18" i="1"/>
  <c r="D19" i="1"/>
  <c r="J29" i="2" l="1"/>
  <c r="J27" i="2"/>
  <c r="J25" i="2"/>
  <c r="J23" i="2"/>
  <c r="J21" i="2"/>
  <c r="J19" i="2"/>
  <c r="J17" i="2"/>
  <c r="J15" i="2"/>
  <c r="J13" i="2"/>
  <c r="J28" i="2"/>
  <c r="J26" i="2"/>
  <c r="J24" i="2"/>
  <c r="J22" i="2"/>
  <c r="J20" i="2"/>
  <c r="J18" i="2"/>
  <c r="J16" i="2"/>
  <c r="J14" i="2"/>
  <c r="J12" i="2"/>
  <c r="J11" i="2" s="1"/>
  <c r="J10" i="2" s="1"/>
  <c r="I11" i="2"/>
  <c r="I10" i="2" s="1"/>
  <c r="C44" i="1" l="1"/>
  <c r="E44" i="1" s="1"/>
  <c r="C43" i="1"/>
  <c r="E43" i="1" s="1"/>
  <c r="C42" i="1"/>
  <c r="E42" i="1" s="1"/>
  <c r="C41" i="1"/>
  <c r="E41" i="1" s="1"/>
  <c r="C40" i="1"/>
  <c r="E40" i="1" s="1"/>
  <c r="C39" i="1"/>
  <c r="E39" i="1" s="1"/>
  <c r="C38" i="1"/>
  <c r="E38" i="1" s="1"/>
  <c r="C37" i="1"/>
  <c r="E37" i="1" s="1"/>
  <c r="E36" i="1"/>
  <c r="C35" i="1"/>
  <c r="E35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E29" i="1" s="1"/>
  <c r="C28" i="1"/>
  <c r="C45" i="1" s="1"/>
  <c r="E24" i="1"/>
  <c r="E23" i="1"/>
  <c r="C22" i="1"/>
  <c r="E22" i="1" s="1"/>
  <c r="E21" i="1"/>
  <c r="E20" i="1"/>
  <c r="C19" i="1"/>
  <c r="E19" i="1" s="1"/>
  <c r="E17" i="1"/>
  <c r="E16" i="1"/>
  <c r="E15" i="1"/>
  <c r="C14" i="1"/>
  <c r="E14" i="1" s="1"/>
  <c r="E13" i="1"/>
  <c r="E12" i="1"/>
  <c r="C11" i="1"/>
  <c r="E11" i="1" s="1"/>
  <c r="E10" i="1"/>
  <c r="E7" i="1"/>
  <c r="C6" i="1"/>
  <c r="E6" i="1" s="1"/>
  <c r="E5" i="1"/>
  <c r="C4" i="1" l="1"/>
  <c r="C9" i="1"/>
  <c r="E28" i="1"/>
  <c r="E45" i="1" s="1"/>
  <c r="E9" i="1" l="1"/>
  <c r="C8" i="1"/>
  <c r="E8" i="1" s="1"/>
  <c r="E4" i="1"/>
  <c r="C18" i="1" l="1"/>
  <c r="E18" i="1" s="1"/>
  <c r="C25" i="1"/>
  <c r="E25" i="1" s="1"/>
</calcChain>
</file>

<file path=xl/sharedStrings.xml><?xml version="1.0" encoding="utf-8"?>
<sst xmlns="http://schemas.openxmlformats.org/spreadsheetml/2006/main" count="155" uniqueCount="104">
  <si>
    <t>Zdrojová část rozpočtu LK 2014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</si>
  <si>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</si>
  <si>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</si>
  <si>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</si>
  <si>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</si>
  <si>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</si>
  <si>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</si>
  <si>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</si>
  <si>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</si>
  <si>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</si>
  <si>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</si>
  <si>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</si>
  <si>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</si>
  <si>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</si>
  <si>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</si>
  <si>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</si>
  <si>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</si>
  <si>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</si>
  <si>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</si>
  <si>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</si>
  <si>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</si>
  <si>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</si>
  <si>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</si>
  <si>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</si>
  <si>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</si>
  <si>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</si>
  <si>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</si>
  <si>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</si>
  <si>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</si>
  <si>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</si>
  <si>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</si>
  <si>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</si>
  <si>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</si>
  <si>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</si>
  <si>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</si>
  <si>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</si>
  <si>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</si>
  <si>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</si>
  <si>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</si>
  <si>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</si>
  <si>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</si>
  <si>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</si>
  <si>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</si>
  <si>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</si>
  <si>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</si>
  <si>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</si>
  <si>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</si>
  <si>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</si>
  <si>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</si>
  <si>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</si>
  <si>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</si>
  <si>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Kap.919-VPS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</si>
  <si>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</si>
  <si>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</si>
  <si>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</si>
  <si>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</si>
  <si>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</si>
  <si>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</si>
  <si>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</si>
  <si>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</si>
  <si>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</si>
  <si>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</si>
  <si>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</si>
  <si>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</si>
  <si>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Odbor zdravotnictví</t>
  </si>
  <si>
    <t>tis.Kč</t>
  </si>
  <si>
    <t>92609 - Dotační fond</t>
  </si>
  <si>
    <t>uk.</t>
  </si>
  <si>
    <t>č.a.</t>
  </si>
  <si>
    <t>§</t>
  </si>
  <si>
    <t>D O T A Č N Í   F O N D</t>
  </si>
  <si>
    <t>SR 2013</t>
  </si>
  <si>
    <t>SU</t>
  </si>
  <si>
    <t>x</t>
  </si>
  <si>
    <t>Výdaje dotačního fondu v resortu celkem</t>
  </si>
  <si>
    <t>Podprogram 3.3 - Podpora osob se zdravotním postižením</t>
  </si>
  <si>
    <t>nespecifikované rezervy</t>
  </si>
  <si>
    <t>Změna rozpočtu - rozpočtové opatření č. 25/14</t>
  </si>
  <si>
    <t>926 09 - Dotační fond LK</t>
  </si>
  <si>
    <t>ZR-RO č. 25/14</t>
  </si>
  <si>
    <t>UR I 2014</t>
  </si>
  <si>
    <t>30300000000</t>
  </si>
  <si>
    <t>nerozepsaná finanční rezerva programu</t>
  </si>
  <si>
    <t>30300010000</t>
  </si>
  <si>
    <t>30300020000</t>
  </si>
  <si>
    <t>30300030000</t>
  </si>
  <si>
    <t>30300040000</t>
  </si>
  <si>
    <t>30300050000</t>
  </si>
  <si>
    <t>30300070000</t>
  </si>
  <si>
    <t>30300060000</t>
  </si>
  <si>
    <t>30300080000</t>
  </si>
  <si>
    <t>303xxx</t>
  </si>
  <si>
    <t>účelové investiční transfery nepodnikajícím fyzickým osobám</t>
  </si>
  <si>
    <t>Motomed</t>
  </si>
  <si>
    <t>účelové neinvestiční transfery nepodnikajícím fyzickým osobám</t>
  </si>
  <si>
    <t>Osobní automobil</t>
  </si>
  <si>
    <t>Polohovací pomůcky</t>
  </si>
  <si>
    <t>Multi Frame vel. 3</t>
  </si>
  <si>
    <t>Invalidní vozík</t>
  </si>
  <si>
    <t>iPed Air 32 GB Wifi</t>
  </si>
  <si>
    <t>Zdravotní pomůcka THERASUIT</t>
  </si>
  <si>
    <t>Baterie do elektrického vozíku - EIVC350 (výměna akumulátorů - 2ks)</t>
  </si>
  <si>
    <t>ZR-RO č.25/14</t>
  </si>
  <si>
    <t>příloha č. 4 k ZR-RO 25/14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</si>
</sst>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11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0" fillId="0" borderId="0" xfId="0" applyNumberFormat="1"/>
    <xf numFmtId="4" fontId="6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5" fontId="11" fillId="0" borderId="0" xfId="0" applyNumberFormat="1" applyFont="1" applyAlignment="1">
      <alignment horizontal="center"/>
    </xf>
    <xf numFmtId="0" fontId="11" fillId="0" borderId="3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8" xfId="2" applyFont="1" applyBorder="1" applyAlignment="1">
      <alignment horizontal="left" wrapText="1"/>
    </xf>
    <xf numFmtId="4" fontId="11" fillId="0" borderId="18" xfId="2" applyNumberFormat="1" applyFont="1" applyFill="1" applyBorder="1"/>
    <xf numFmtId="4" fontId="11" fillId="0" borderId="19" xfId="2" applyNumberFormat="1" applyFont="1" applyFill="1" applyBorder="1"/>
    <xf numFmtId="0" fontId="11" fillId="0" borderId="6" xfId="2" applyFont="1" applyFill="1" applyBorder="1" applyAlignment="1">
      <alignment horizontal="center"/>
    </xf>
    <xf numFmtId="0" fontId="0" fillId="0" borderId="0" xfId="0" applyFill="1"/>
    <xf numFmtId="0" fontId="13" fillId="0" borderId="24" xfId="2" applyFont="1" applyFill="1" applyBorder="1" applyAlignment="1">
      <alignment horizontal="center" vertical="center"/>
    </xf>
    <xf numFmtId="4" fontId="13" fillId="0" borderId="24" xfId="2" applyNumberFormat="1" applyFont="1" applyFill="1" applyBorder="1" applyAlignment="1">
      <alignment vertical="center"/>
    </xf>
    <xf numFmtId="4" fontId="14" fillId="0" borderId="25" xfId="0" applyNumberFormat="1" applyFont="1" applyBorder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1" fillId="3" borderId="20" xfId="2" applyFont="1" applyFill="1" applyBorder="1" applyAlignment="1">
      <alignment horizontal="center"/>
    </xf>
    <xf numFmtId="0" fontId="11" fillId="3" borderId="27" xfId="2" applyFont="1" applyFill="1" applyBorder="1" applyAlignment="1">
      <alignment horizontal="center"/>
    </xf>
    <xf numFmtId="0" fontId="13" fillId="3" borderId="27" xfId="2" applyFont="1" applyFill="1" applyBorder="1" applyAlignment="1">
      <alignment horizontal="left" wrapText="1"/>
    </xf>
    <xf numFmtId="4" fontId="13" fillId="3" borderId="27" xfId="2" applyNumberFormat="1" applyFont="1" applyFill="1" applyBorder="1"/>
    <xf numFmtId="4" fontId="13" fillId="3" borderId="28" xfId="2" applyNumberFormat="1" applyFont="1" applyFill="1" applyBorder="1"/>
    <xf numFmtId="0" fontId="11" fillId="0" borderId="18" xfId="2" applyFont="1" applyFill="1" applyBorder="1" applyAlignment="1">
      <alignment horizontal="center"/>
    </xf>
    <xf numFmtId="49" fontId="11" fillId="0" borderId="30" xfId="2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4" fontId="13" fillId="0" borderId="31" xfId="2" applyNumberFormat="1" applyFont="1" applyFill="1" applyBorder="1"/>
    <xf numFmtId="4" fontId="13" fillId="0" borderId="32" xfId="2" applyNumberFormat="1" applyFont="1" applyFill="1" applyBorder="1"/>
    <xf numFmtId="49" fontId="11" fillId="0" borderId="33" xfId="2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3" fillId="0" borderId="27" xfId="2" applyFont="1" applyFill="1" applyBorder="1" applyAlignment="1">
      <alignment horizontal="left" wrapText="1"/>
    </xf>
    <xf numFmtId="4" fontId="13" fillId="0" borderId="27" xfId="2" applyNumberFormat="1" applyFont="1" applyFill="1" applyBorder="1"/>
    <xf numFmtId="4" fontId="13" fillId="0" borderId="28" xfId="2" applyNumberFormat="1" applyFont="1" applyFill="1" applyBorder="1"/>
    <xf numFmtId="49" fontId="13" fillId="0" borderId="30" xfId="2" applyNumberFormat="1" applyFont="1" applyFill="1" applyBorder="1" applyAlignment="1">
      <alignment horizontal="center"/>
    </xf>
    <xf numFmtId="49" fontId="8" fillId="0" borderId="23" xfId="0" applyNumberFormat="1" applyFont="1" applyFill="1" applyBorder="1" applyAlignment="1">
      <alignment horizontal="center"/>
    </xf>
    <xf numFmtId="0" fontId="13" fillId="0" borderId="24" xfId="2" applyFont="1" applyFill="1" applyBorder="1" applyAlignment="1">
      <alignment horizontal="center"/>
    </xf>
    <xf numFmtId="4" fontId="13" fillId="0" borderId="24" xfId="2" applyNumberFormat="1" applyFont="1" applyFill="1" applyBorder="1"/>
    <xf numFmtId="4" fontId="13" fillId="0" borderId="25" xfId="2" applyNumberFormat="1" applyFont="1" applyFill="1" applyBorder="1"/>
    <xf numFmtId="0" fontId="11" fillId="0" borderId="18" xfId="2" applyFont="1" applyFill="1" applyBorder="1" applyAlignment="1">
      <alignment horizontal="center" vertical="center"/>
    </xf>
    <xf numFmtId="49" fontId="11" fillId="0" borderId="18" xfId="2" applyNumberFormat="1" applyFont="1" applyFill="1" applyBorder="1" applyAlignment="1">
      <alignment horizontal="left" vertical="center" wrapText="1"/>
    </xf>
    <xf numFmtId="4" fontId="11" fillId="0" borderId="18" xfId="2" applyNumberFormat="1" applyFont="1" applyFill="1" applyBorder="1" applyAlignment="1">
      <alignment vertical="center"/>
    </xf>
    <xf numFmtId="4" fontId="11" fillId="0" borderId="19" xfId="2" applyNumberFormat="1" applyFont="1" applyFill="1" applyBorder="1" applyAlignment="1">
      <alignment vertical="center"/>
    </xf>
    <xf numFmtId="0" fontId="13" fillId="0" borderId="24" xfId="2" applyFont="1" applyFill="1" applyBorder="1" applyAlignment="1">
      <alignment horizontal="left" wrapText="1"/>
    </xf>
    <xf numFmtId="0" fontId="11" fillId="0" borderId="18" xfId="2" applyFont="1" applyFill="1" applyBorder="1" applyAlignment="1">
      <alignment horizontal="left" wrapText="1"/>
    </xf>
    <xf numFmtId="0" fontId="1" fillId="0" borderId="0" xfId="0" applyFont="1" applyFill="1"/>
    <xf numFmtId="0" fontId="11" fillId="0" borderId="6" xfId="2" applyFont="1" applyFill="1" applyBorder="1" applyAlignment="1">
      <alignment horizontal="left" wrapText="1"/>
    </xf>
    <xf numFmtId="4" fontId="11" fillId="0" borderId="6" xfId="2" applyNumberFormat="1" applyFont="1" applyFill="1" applyBorder="1"/>
    <xf numFmtId="4" fontId="11" fillId="0" borderId="7" xfId="2" applyNumberFormat="1" applyFont="1" applyFill="1" applyBorder="1"/>
    <xf numFmtId="0" fontId="13" fillId="0" borderId="27" xfId="2" applyFont="1" applyFill="1" applyBorder="1" applyAlignment="1">
      <alignment horizontal="center"/>
    </xf>
    <xf numFmtId="49" fontId="13" fillId="0" borderId="33" xfId="2" applyNumberFormat="1" applyFont="1" applyFill="1" applyBorder="1" applyAlignment="1">
      <alignment horizontal="center"/>
    </xf>
    <xf numFmtId="0" fontId="0" fillId="0" borderId="0" xfId="0" applyFont="1" applyFill="1"/>
    <xf numFmtId="0" fontId="13" fillId="0" borderId="31" xfId="2" applyFont="1" applyFill="1" applyBorder="1" applyAlignment="1">
      <alignment horizontal="center"/>
    </xf>
    <xf numFmtId="0" fontId="0" fillId="0" borderId="0" xfId="0" applyFont="1"/>
    <xf numFmtId="165" fontId="0" fillId="0" borderId="0" xfId="0" applyNumberFormat="1" applyAlignment="1"/>
    <xf numFmtId="0" fontId="2" fillId="2" borderId="1" xfId="0" applyFont="1" applyFill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3" fillId="0" borderId="34" xfId="2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9" fontId="11" fillId="0" borderId="29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right"/>
    </xf>
    <xf numFmtId="49" fontId="11" fillId="0" borderId="29" xfId="2" applyNumberFormat="1" applyFont="1" applyFill="1" applyBorder="1" applyAlignment="1">
      <alignment horizontal="center"/>
    </xf>
    <xf numFmtId="49" fontId="11" fillId="0" borderId="17" xfId="2" applyNumberFormat="1" applyFont="1" applyFill="1" applyBorder="1" applyAlignment="1">
      <alignment horizontal="center"/>
    </xf>
    <xf numFmtId="0" fontId="11" fillId="0" borderId="35" xfId="2" applyFont="1" applyFill="1" applyBorder="1" applyAlignment="1">
      <alignment horizontal="center"/>
    </xf>
    <xf numFmtId="0" fontId="11" fillId="0" borderId="20" xfId="2" applyFont="1" applyFill="1" applyBorder="1" applyAlignment="1">
      <alignment horizontal="center"/>
    </xf>
    <xf numFmtId="0" fontId="11" fillId="0" borderId="22" xfId="2" applyFont="1" applyFill="1" applyBorder="1" applyAlignment="1">
      <alignment horizontal="center"/>
    </xf>
    <xf numFmtId="49" fontId="11" fillId="3" borderId="30" xfId="2" applyNumberFormat="1" applyFont="1" applyFill="1" applyBorder="1" applyAlignment="1">
      <alignment horizontal="center"/>
    </xf>
    <xf numFmtId="49" fontId="11" fillId="3" borderId="23" xfId="2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14" xfId="2" applyFont="1" applyBorder="1" applyAlignment="1">
      <alignment horizontal="center" vertical="center" textRotation="90" wrapText="1"/>
    </xf>
    <xf numFmtId="0" fontId="12" fillId="0" borderId="15" xfId="2" applyFont="1" applyBorder="1" applyAlignment="1">
      <alignment horizontal="center" vertical="center" textRotation="90" wrapText="1"/>
    </xf>
    <xf numFmtId="0" fontId="15" fillId="0" borderId="15" xfId="2" applyFont="1" applyBorder="1" applyAlignment="1">
      <alignment horizontal="center" vertical="center" textRotation="90" wrapText="1"/>
    </xf>
    <xf numFmtId="0" fontId="12" fillId="0" borderId="21" xfId="2" applyFont="1" applyBorder="1" applyAlignment="1">
      <alignment horizontal="center" vertical="center" textRotation="90" wrapText="1"/>
    </xf>
    <xf numFmtId="0" fontId="11" fillId="0" borderId="3" xfId="2" applyFont="1" applyBorder="1" applyAlignment="1">
      <alignment horizontal="center" vertical="center"/>
    </xf>
  </cellXfs>
  <cellStyles count="3">
    <cellStyle name="Normální" xfId="0" builtinId="0"/>
    <cellStyle name="normální_2. Rozpočet 2007 - tabulky" xfId="1"/>
    <cellStyle name="normální_Rozpis výdajů 03 bez P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zickak\AppData\Local\Microsoft\Windows\Temporary%20Internet%20Files\Content.Outlook\UFENBXQR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 refreshError="1">
        <row r="45">
          <cell r="D45">
            <v>67932.160000000003</v>
          </cell>
          <cell r="H45">
            <v>3387767</v>
          </cell>
          <cell r="Q45">
            <v>11768.130000000001</v>
          </cell>
        </row>
      </sheetData>
      <sheetData sheetId="2" refreshError="1">
        <row r="45">
          <cell r="B45">
            <v>27594</v>
          </cell>
          <cell r="C45">
            <v>213133.25</v>
          </cell>
          <cell r="D45">
            <v>869718.6</v>
          </cell>
          <cell r="E45">
            <v>582147.19000000006</v>
          </cell>
          <cell r="F45">
            <v>3387767.16</v>
          </cell>
          <cell r="G45">
            <v>61337</v>
          </cell>
          <cell r="H45">
            <v>25515</v>
          </cell>
          <cell r="I45">
            <v>194943.5</v>
          </cell>
          <cell r="K45">
            <v>142850.6</v>
          </cell>
          <cell r="L45">
            <v>43995</v>
          </cell>
          <cell r="M45">
            <v>3375</v>
          </cell>
          <cell r="N45">
            <v>8057.99</v>
          </cell>
          <cell r="O45">
            <v>0</v>
          </cell>
          <cell r="P45">
            <v>18000</v>
          </cell>
          <cell r="R45">
            <v>0</v>
          </cell>
          <cell r="S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D2" sqref="D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x14ac:dyDescent="0.25">
      <c r="D1" t="s">
        <v>103</v>
      </c>
    </row>
    <row r="2" spans="1:10" ht="15.75" thickBot="1" x14ac:dyDescent="0.3">
      <c r="A2" s="96" t="s">
        <v>0</v>
      </c>
      <c r="B2" s="96"/>
      <c r="C2" s="1"/>
      <c r="D2" s="1"/>
      <c r="E2" s="2" t="s">
        <v>1</v>
      </c>
    </row>
    <row r="3" spans="1:10" ht="24.75" thickBot="1" x14ac:dyDescent="0.3">
      <c r="A3" s="3" t="s">
        <v>2</v>
      </c>
      <c r="B3" s="4" t="s">
        <v>3</v>
      </c>
      <c r="C3" s="5" t="s">
        <v>4</v>
      </c>
      <c r="D3" s="5" t="s">
        <v>102</v>
      </c>
      <c r="E3" s="5" t="s">
        <v>5</v>
      </c>
    </row>
    <row r="4" spans="1:10" ht="15" customHeight="1" x14ac:dyDescent="0.25">
      <c r="A4" s="6" t="s">
        <v>6</v>
      </c>
      <c r="B4" s="7" t="s">
        <v>7</v>
      </c>
      <c r="C4" s="8">
        <f>C5+C6+C7</f>
        <v>2189932.16</v>
      </c>
      <c r="D4" s="8">
        <v>0</v>
      </c>
      <c r="E4" s="9">
        <f t="shared" ref="E4:E25" si="0">C4+D4</f>
        <v>2189932.16</v>
      </c>
    </row>
    <row r="5" spans="1:10" ht="15" customHeight="1" x14ac:dyDescent="0.25">
      <c r="A5" s="10" t="s">
        <v>8</v>
      </c>
      <c r="B5" s="11" t="s">
        <v>9</v>
      </c>
      <c r="C5" s="12">
        <v>2122000</v>
      </c>
      <c r="D5" s="13">
        <v>0</v>
      </c>
      <c r="E5" s="14">
        <f t="shared" si="0"/>
        <v>2122000</v>
      </c>
      <c r="J5" s="15"/>
    </row>
    <row r="6" spans="1:10" ht="15" customHeight="1" x14ac:dyDescent="0.25">
      <c r="A6" s="10" t="s">
        <v>10</v>
      </c>
      <c r="B6" s="11" t="s">
        <v>11</v>
      </c>
      <c r="C6" s="12">
        <f>[1]příjmy!$D$45</f>
        <v>67932.160000000003</v>
      </c>
      <c r="D6" s="16">
        <v>0</v>
      </c>
      <c r="E6" s="14">
        <f t="shared" si="0"/>
        <v>67932.160000000003</v>
      </c>
    </row>
    <row r="7" spans="1:10" ht="15" customHeight="1" x14ac:dyDescent="0.25">
      <c r="A7" s="10" t="s">
        <v>12</v>
      </c>
      <c r="B7" s="11" t="s">
        <v>13</v>
      </c>
      <c r="C7" s="12">
        <v>0</v>
      </c>
      <c r="D7" s="12">
        <v>0</v>
      </c>
      <c r="E7" s="14">
        <f t="shared" si="0"/>
        <v>0</v>
      </c>
    </row>
    <row r="8" spans="1:10" ht="15" customHeight="1" x14ac:dyDescent="0.25">
      <c r="A8" s="17" t="s">
        <v>14</v>
      </c>
      <c r="B8" s="11" t="s">
        <v>15</v>
      </c>
      <c r="C8" s="18">
        <f>C9+C14</f>
        <v>3473609</v>
      </c>
      <c r="D8" s="18">
        <v>0</v>
      </c>
      <c r="E8" s="19">
        <f t="shared" si="0"/>
        <v>3473609</v>
      </c>
    </row>
    <row r="9" spans="1:10" ht="15" customHeight="1" x14ac:dyDescent="0.25">
      <c r="A9" s="10" t="s">
        <v>16</v>
      </c>
      <c r="B9" s="11" t="s">
        <v>17</v>
      </c>
      <c r="C9" s="12">
        <f>C10+C11+C12+C13</f>
        <v>3473609</v>
      </c>
      <c r="D9" s="12">
        <v>0</v>
      </c>
      <c r="E9" s="20">
        <f t="shared" si="0"/>
        <v>3473609</v>
      </c>
    </row>
    <row r="10" spans="1:10" ht="15" customHeight="1" x14ac:dyDescent="0.25">
      <c r="A10" s="10" t="s">
        <v>18</v>
      </c>
      <c r="B10" s="11" t="s">
        <v>19</v>
      </c>
      <c r="C10" s="12">
        <v>61072</v>
      </c>
      <c r="D10" s="12">
        <v>0</v>
      </c>
      <c r="E10" s="20">
        <f t="shared" si="0"/>
        <v>61072</v>
      </c>
    </row>
    <row r="11" spans="1:10" ht="15" customHeight="1" x14ac:dyDescent="0.25">
      <c r="A11" s="10" t="s">
        <v>20</v>
      </c>
      <c r="B11" s="11" t="s">
        <v>17</v>
      </c>
      <c r="C11" s="12">
        <f>[1]příjmy!$H$45</f>
        <v>3387767</v>
      </c>
      <c r="D11" s="12">
        <v>0</v>
      </c>
      <c r="E11" s="20">
        <f t="shared" si="0"/>
        <v>3387767</v>
      </c>
    </row>
    <row r="12" spans="1:10" ht="15" customHeight="1" x14ac:dyDescent="0.25">
      <c r="A12" s="10" t="s">
        <v>21</v>
      </c>
      <c r="B12" s="11" t="s">
        <v>22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23</v>
      </c>
      <c r="B13" s="11">
        <v>4121</v>
      </c>
      <c r="C13" s="12">
        <v>24770</v>
      </c>
      <c r="D13" s="12">
        <v>0</v>
      </c>
      <c r="E13" s="20">
        <f>SUM(C13:D13)</f>
        <v>24770</v>
      </c>
    </row>
    <row r="14" spans="1:10" ht="15" customHeight="1" x14ac:dyDescent="0.25">
      <c r="A14" s="10" t="s">
        <v>24</v>
      </c>
      <c r="B14" s="11" t="s">
        <v>25</v>
      </c>
      <c r="C14" s="12">
        <f>C15+C16+C17</f>
        <v>0</v>
      </c>
      <c r="D14" s="12">
        <v>0</v>
      </c>
      <c r="E14" s="20">
        <f t="shared" si="0"/>
        <v>0</v>
      </c>
    </row>
    <row r="15" spans="1:10" ht="15" customHeight="1" x14ac:dyDescent="0.25">
      <c r="A15" s="10" t="s">
        <v>26</v>
      </c>
      <c r="B15" s="11" t="s">
        <v>25</v>
      </c>
      <c r="C15" s="12">
        <v>0</v>
      </c>
      <c r="D15" s="12">
        <v>0</v>
      </c>
      <c r="E15" s="20">
        <f t="shared" si="0"/>
        <v>0</v>
      </c>
    </row>
    <row r="16" spans="1:10" ht="15" customHeight="1" x14ac:dyDescent="0.25">
      <c r="A16" s="10" t="s">
        <v>27</v>
      </c>
      <c r="B16" s="11">
        <v>4221</v>
      </c>
      <c r="C16" s="12">
        <v>0</v>
      </c>
      <c r="D16" s="12">
        <v>0</v>
      </c>
      <c r="E16" s="20">
        <f>SUM(C16:D16)</f>
        <v>0</v>
      </c>
    </row>
    <row r="17" spans="1:5" ht="15" customHeight="1" x14ac:dyDescent="0.25">
      <c r="A17" s="10" t="s">
        <v>28</v>
      </c>
      <c r="B17" s="11">
        <v>4232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7" t="s">
        <v>29</v>
      </c>
      <c r="B18" s="21" t="s">
        <v>30</v>
      </c>
      <c r="C18" s="18">
        <f>C4+C8</f>
        <v>5663541.1600000001</v>
      </c>
      <c r="D18" s="18">
        <f>D4+D8</f>
        <v>0</v>
      </c>
      <c r="E18" s="19">
        <f t="shared" si="0"/>
        <v>5663541.1600000001</v>
      </c>
    </row>
    <row r="19" spans="1:5" ht="15" customHeight="1" x14ac:dyDescent="0.25">
      <c r="A19" s="17" t="s">
        <v>31</v>
      </c>
      <c r="B19" s="21" t="s">
        <v>32</v>
      </c>
      <c r="C19" s="18">
        <f>SUM(C20:C24)</f>
        <v>-85106.87</v>
      </c>
      <c r="D19" s="18">
        <f>SUM(D20:D24)</f>
        <v>500</v>
      </c>
      <c r="E19" s="19">
        <f t="shared" si="0"/>
        <v>-84606.87</v>
      </c>
    </row>
    <row r="20" spans="1:5" ht="15" customHeight="1" x14ac:dyDescent="0.25">
      <c r="A20" s="10" t="s">
        <v>33</v>
      </c>
      <c r="B20" s="11" t="s">
        <v>34</v>
      </c>
      <c r="C20" s="12">
        <v>0</v>
      </c>
      <c r="D20" s="12">
        <v>500</v>
      </c>
      <c r="E20" s="20">
        <f t="shared" si="0"/>
        <v>500</v>
      </c>
    </row>
    <row r="21" spans="1:5" ht="15" customHeight="1" x14ac:dyDescent="0.25">
      <c r="A21" s="10" t="s">
        <v>35</v>
      </c>
      <c r="B21" s="11">
        <v>8115</v>
      </c>
      <c r="C21" s="12">
        <v>0</v>
      </c>
      <c r="D21" s="12">
        <v>0</v>
      </c>
      <c r="E21" s="20">
        <f>SUM(C21:D21)</f>
        <v>0</v>
      </c>
    </row>
    <row r="22" spans="1:5" ht="15" customHeight="1" x14ac:dyDescent="0.25">
      <c r="A22" s="10" t="s">
        <v>36</v>
      </c>
      <c r="B22" s="11" t="s">
        <v>34</v>
      </c>
      <c r="C22" s="12">
        <f>[1]příjmy!$Q$45</f>
        <v>11768.130000000001</v>
      </c>
      <c r="D22" s="12">
        <v>0</v>
      </c>
      <c r="E22" s="20">
        <f t="shared" si="0"/>
        <v>11768.130000000001</v>
      </c>
    </row>
    <row r="23" spans="1:5" ht="15" customHeight="1" x14ac:dyDescent="0.25">
      <c r="A23" s="10" t="s">
        <v>37</v>
      </c>
      <c r="B23" s="11">
        <v>8123</v>
      </c>
      <c r="C23" s="12">
        <v>0</v>
      </c>
      <c r="D23" s="12">
        <v>0</v>
      </c>
      <c r="E23" s="20">
        <f>C23+D23</f>
        <v>0</v>
      </c>
    </row>
    <row r="24" spans="1:5" ht="15" customHeight="1" thickBot="1" x14ac:dyDescent="0.3">
      <c r="A24" s="22" t="s">
        <v>38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39</v>
      </c>
      <c r="B25" s="27"/>
      <c r="C25" s="28">
        <f>C4+C8+C19</f>
        <v>5578434.29</v>
      </c>
      <c r="D25" s="28">
        <f>D18+D19</f>
        <v>500</v>
      </c>
      <c r="E25" s="29">
        <f t="shared" si="0"/>
        <v>5578934.29</v>
      </c>
    </row>
    <row r="26" spans="1:5" ht="15.75" thickBot="1" x14ac:dyDescent="0.3">
      <c r="A26" s="96" t="s">
        <v>40</v>
      </c>
      <c r="B26" s="96"/>
      <c r="C26" s="30"/>
      <c r="D26" s="30"/>
      <c r="E26" s="31" t="s">
        <v>1</v>
      </c>
    </row>
    <row r="27" spans="1:5" ht="24.75" thickBot="1" x14ac:dyDescent="0.3">
      <c r="A27" s="3" t="s">
        <v>41</v>
      </c>
      <c r="B27" s="4" t="s">
        <v>42</v>
      </c>
      <c r="C27" s="5" t="s">
        <v>4</v>
      </c>
      <c r="D27" s="5" t="s">
        <v>102</v>
      </c>
      <c r="E27" s="5" t="s">
        <v>5</v>
      </c>
    </row>
    <row r="28" spans="1:5" ht="15" customHeight="1" x14ac:dyDescent="0.25">
      <c r="A28" s="32" t="s">
        <v>43</v>
      </c>
      <c r="B28" s="33" t="s">
        <v>44</v>
      </c>
      <c r="C28" s="16">
        <f>[1]výdaje!$B$45</f>
        <v>27594</v>
      </c>
      <c r="D28" s="16">
        <v>0</v>
      </c>
      <c r="E28" s="34">
        <f>C28+D28</f>
        <v>27594</v>
      </c>
    </row>
    <row r="29" spans="1:5" ht="15" customHeight="1" x14ac:dyDescent="0.25">
      <c r="A29" s="35" t="s">
        <v>45</v>
      </c>
      <c r="B29" s="11" t="s">
        <v>44</v>
      </c>
      <c r="C29" s="12">
        <f>[1]výdaje!$C$45</f>
        <v>213133.25</v>
      </c>
      <c r="D29" s="16">
        <v>0</v>
      </c>
      <c r="E29" s="34">
        <f t="shared" ref="E29:E44" si="1">C29+D29</f>
        <v>213133.25</v>
      </c>
    </row>
    <row r="30" spans="1:5" ht="15" customHeight="1" x14ac:dyDescent="0.25">
      <c r="A30" s="35" t="s">
        <v>46</v>
      </c>
      <c r="B30" s="11" t="s">
        <v>44</v>
      </c>
      <c r="C30" s="12">
        <f>[1]výdaje!$D$45</f>
        <v>869718.6</v>
      </c>
      <c r="D30" s="16">
        <v>0</v>
      </c>
      <c r="E30" s="34">
        <f t="shared" si="1"/>
        <v>869718.6</v>
      </c>
    </row>
    <row r="31" spans="1:5" ht="15" customHeight="1" x14ac:dyDescent="0.25">
      <c r="A31" s="35" t="s">
        <v>47</v>
      </c>
      <c r="B31" s="11" t="s">
        <v>44</v>
      </c>
      <c r="C31" s="12">
        <f>[1]výdaje!$E$45</f>
        <v>582147.19000000006</v>
      </c>
      <c r="D31" s="16">
        <v>0</v>
      </c>
      <c r="E31" s="34">
        <f t="shared" si="1"/>
        <v>582147.19000000006</v>
      </c>
    </row>
    <row r="32" spans="1:5" ht="15" customHeight="1" x14ac:dyDescent="0.25">
      <c r="A32" s="35" t="s">
        <v>48</v>
      </c>
      <c r="B32" s="11" t="s">
        <v>44</v>
      </c>
      <c r="C32" s="12">
        <f>[1]výdaje!$F$45</f>
        <v>3387767.16</v>
      </c>
      <c r="D32" s="16">
        <v>0</v>
      </c>
      <c r="E32" s="34">
        <f>C32+D32</f>
        <v>3387767.16</v>
      </c>
    </row>
    <row r="33" spans="1:5" ht="15" customHeight="1" x14ac:dyDescent="0.25">
      <c r="A33" s="35" t="s">
        <v>49</v>
      </c>
      <c r="B33" s="11" t="s">
        <v>50</v>
      </c>
      <c r="C33" s="12">
        <f>[1]výdaje!$G$45</f>
        <v>61337</v>
      </c>
      <c r="D33" s="16">
        <v>0</v>
      </c>
      <c r="E33" s="34">
        <f t="shared" si="1"/>
        <v>61337</v>
      </c>
    </row>
    <row r="34" spans="1:5" ht="15" customHeight="1" x14ac:dyDescent="0.25">
      <c r="A34" s="35" t="s">
        <v>51</v>
      </c>
      <c r="B34" s="11" t="s">
        <v>44</v>
      </c>
      <c r="C34" s="12">
        <f>[1]výdaje!$H$45</f>
        <v>25515</v>
      </c>
      <c r="D34" s="16">
        <v>0</v>
      </c>
      <c r="E34" s="34">
        <f t="shared" si="1"/>
        <v>25515</v>
      </c>
    </row>
    <row r="35" spans="1:5" ht="15" customHeight="1" x14ac:dyDescent="0.25">
      <c r="A35" s="35" t="s">
        <v>52</v>
      </c>
      <c r="B35" s="11" t="s">
        <v>53</v>
      </c>
      <c r="C35" s="12">
        <f>[1]výdaje!$I$45</f>
        <v>194943.5</v>
      </c>
      <c r="D35" s="16">
        <v>0</v>
      </c>
      <c r="E35" s="34">
        <f t="shared" si="1"/>
        <v>194943.5</v>
      </c>
    </row>
    <row r="36" spans="1:5" ht="15" customHeight="1" x14ac:dyDescent="0.25">
      <c r="A36" s="35" t="s">
        <v>54</v>
      </c>
      <c r="B36" s="11" t="s">
        <v>53</v>
      </c>
      <c r="C36" s="12">
        <v>0</v>
      </c>
      <c r="D36" s="16">
        <v>0</v>
      </c>
      <c r="E36" s="34">
        <f t="shared" si="1"/>
        <v>0</v>
      </c>
    </row>
    <row r="37" spans="1:5" ht="15" customHeight="1" x14ac:dyDescent="0.25">
      <c r="A37" s="35" t="s">
        <v>55</v>
      </c>
      <c r="B37" s="11" t="s">
        <v>50</v>
      </c>
      <c r="C37" s="12">
        <f>[1]výdaje!$K$45</f>
        <v>142850.6</v>
      </c>
      <c r="D37" s="16">
        <v>0</v>
      </c>
      <c r="E37" s="34">
        <f t="shared" si="1"/>
        <v>142850.6</v>
      </c>
    </row>
    <row r="38" spans="1:5" ht="15" customHeight="1" x14ac:dyDescent="0.25">
      <c r="A38" s="35" t="s">
        <v>56</v>
      </c>
      <c r="B38" s="11" t="s">
        <v>50</v>
      </c>
      <c r="C38" s="12">
        <f>[1]výdaje!$L$45</f>
        <v>43995</v>
      </c>
      <c r="D38" s="16">
        <v>0</v>
      </c>
      <c r="E38" s="34">
        <f t="shared" si="1"/>
        <v>43995</v>
      </c>
    </row>
    <row r="39" spans="1:5" ht="15" customHeight="1" x14ac:dyDescent="0.25">
      <c r="A39" s="35" t="s">
        <v>57</v>
      </c>
      <c r="B39" s="11" t="s">
        <v>44</v>
      </c>
      <c r="C39" s="12">
        <f>[1]výdaje!$M$45</f>
        <v>3375</v>
      </c>
      <c r="D39" s="16">
        <v>0</v>
      </c>
      <c r="E39" s="34">
        <f t="shared" si="1"/>
        <v>3375</v>
      </c>
    </row>
    <row r="40" spans="1:5" ht="15" customHeight="1" x14ac:dyDescent="0.25">
      <c r="A40" s="35" t="s">
        <v>58</v>
      </c>
      <c r="B40" s="11" t="s">
        <v>50</v>
      </c>
      <c r="C40" s="12">
        <f>[1]výdaje!$N$45</f>
        <v>8057.99</v>
      </c>
      <c r="D40" s="16">
        <v>500</v>
      </c>
      <c r="E40" s="34">
        <f>C40+D40</f>
        <v>8557.99</v>
      </c>
    </row>
    <row r="41" spans="1:5" ht="15" customHeight="1" x14ac:dyDescent="0.25">
      <c r="A41" s="35" t="s">
        <v>59</v>
      </c>
      <c r="B41" s="11" t="s">
        <v>50</v>
      </c>
      <c r="C41" s="12">
        <f>[1]výdaje!$O$45</f>
        <v>0</v>
      </c>
      <c r="D41" s="16">
        <v>0</v>
      </c>
      <c r="E41" s="34">
        <f t="shared" si="1"/>
        <v>0</v>
      </c>
    </row>
    <row r="42" spans="1:5" ht="15" customHeight="1" x14ac:dyDescent="0.25">
      <c r="A42" s="35" t="s">
        <v>60</v>
      </c>
      <c r="B42" s="11" t="s">
        <v>50</v>
      </c>
      <c r="C42" s="12">
        <f>[1]výdaje!$P$45</f>
        <v>18000</v>
      </c>
      <c r="D42" s="16">
        <v>0</v>
      </c>
      <c r="E42" s="34">
        <f t="shared" si="1"/>
        <v>18000</v>
      </c>
    </row>
    <row r="43" spans="1:5" ht="15" customHeight="1" x14ac:dyDescent="0.25">
      <c r="A43" s="35" t="s">
        <v>61</v>
      </c>
      <c r="B43" s="11" t="s">
        <v>50</v>
      </c>
      <c r="C43" s="12">
        <f>[1]výdaje!$R$45</f>
        <v>0</v>
      </c>
      <c r="D43" s="16">
        <v>0</v>
      </c>
      <c r="E43" s="34">
        <f t="shared" si="1"/>
        <v>0</v>
      </c>
    </row>
    <row r="44" spans="1:5" ht="15" customHeight="1" thickBot="1" x14ac:dyDescent="0.3">
      <c r="A44" s="35" t="s">
        <v>62</v>
      </c>
      <c r="B44" s="11" t="s">
        <v>50</v>
      </c>
      <c r="C44" s="12">
        <f>[1]výdaje!$S$45</f>
        <v>0</v>
      </c>
      <c r="D44" s="16">
        <v>0</v>
      </c>
      <c r="E44" s="34">
        <f t="shared" si="1"/>
        <v>0</v>
      </c>
    </row>
    <row r="45" spans="1:5" ht="15" customHeight="1" thickBot="1" x14ac:dyDescent="0.3">
      <c r="A45" s="36" t="s">
        <v>63</v>
      </c>
      <c r="B45" s="27"/>
      <c r="C45" s="28">
        <f>C28+C29+C30+C31+C32+C33+C34+C35+C36+C37+C38+C39+C40+C41+C42+C43+C44</f>
        <v>5578434.29</v>
      </c>
      <c r="D45" s="28">
        <f>SUM(D28:D44)</f>
        <v>500</v>
      </c>
      <c r="E45" s="29">
        <f>SUM(E28:E44)</f>
        <v>5578934.29</v>
      </c>
    </row>
    <row r="46" spans="1:5" x14ac:dyDescent="0.25">
      <c r="C46" s="15"/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A2" sqref="A2"/>
    </sheetView>
  </sheetViews>
  <sheetFormatPr defaultRowHeight="15" x14ac:dyDescent="0.25"/>
  <cols>
    <col min="1" max="2" width="3.140625" customWidth="1"/>
    <col min="3" max="3" width="7" bestFit="1" customWidth="1"/>
    <col min="4" max="5" width="4.7109375" customWidth="1"/>
    <col min="6" max="6" width="5.7109375" customWidth="1"/>
    <col min="7" max="7" width="44.85546875" style="58" customWidth="1"/>
    <col min="8" max="8" width="6.85546875" bestFit="1" customWidth="1"/>
    <col min="9" max="9" width="8.7109375" bestFit="1" customWidth="1"/>
    <col min="10" max="11" width="8.5703125" style="59" customWidth="1"/>
  </cols>
  <sheetData>
    <row r="1" spans="1:11" x14ac:dyDescent="0.25">
      <c r="A1" s="103" t="s">
        <v>103</v>
      </c>
      <c r="B1" s="103"/>
      <c r="C1" s="103"/>
      <c r="D1" s="103"/>
      <c r="E1" s="103"/>
      <c r="F1" s="103"/>
      <c r="G1" s="103"/>
      <c r="H1" s="103"/>
      <c r="I1" s="103"/>
      <c r="J1" s="103"/>
      <c r="K1" s="95"/>
    </row>
    <row r="2" spans="1:1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x14ac:dyDescent="0.25">
      <c r="A3" s="111" t="s">
        <v>77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x14ac:dyDescent="0.25">
      <c r="A5" s="112" t="s">
        <v>64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15.75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5.75" x14ac:dyDescent="0.25">
      <c r="A7" s="113" t="s">
        <v>78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 ht="16.5" thickBot="1" x14ac:dyDescent="0.3">
      <c r="A8" s="40"/>
      <c r="B8" s="40"/>
      <c r="C8" s="40"/>
      <c r="D8" s="40"/>
      <c r="E8" s="40"/>
      <c r="F8" s="40"/>
      <c r="G8" s="41"/>
      <c r="H8" s="40"/>
      <c r="I8" s="40"/>
      <c r="J8" s="42" t="s">
        <v>65</v>
      </c>
    </row>
    <row r="9" spans="1:11" ht="23.25" thickBot="1" x14ac:dyDescent="0.3">
      <c r="A9" s="114" t="s">
        <v>66</v>
      </c>
      <c r="B9" s="43" t="s">
        <v>67</v>
      </c>
      <c r="C9" s="118" t="s">
        <v>68</v>
      </c>
      <c r="D9" s="118"/>
      <c r="E9" s="44" t="s">
        <v>69</v>
      </c>
      <c r="F9" s="44" t="s">
        <v>42</v>
      </c>
      <c r="G9" s="45" t="s">
        <v>70</v>
      </c>
      <c r="H9" s="44" t="s">
        <v>71</v>
      </c>
      <c r="I9" s="46" t="s">
        <v>79</v>
      </c>
      <c r="J9" s="47" t="s">
        <v>80</v>
      </c>
      <c r="K9"/>
    </row>
    <row r="10" spans="1:11" x14ac:dyDescent="0.25">
      <c r="A10" s="115"/>
      <c r="B10" s="48" t="s">
        <v>72</v>
      </c>
      <c r="C10" s="97" t="s">
        <v>73</v>
      </c>
      <c r="D10" s="98"/>
      <c r="E10" s="49" t="s">
        <v>73</v>
      </c>
      <c r="F10" s="49" t="s">
        <v>73</v>
      </c>
      <c r="G10" s="50" t="s">
        <v>74</v>
      </c>
      <c r="H10" s="51">
        <v>0</v>
      </c>
      <c r="I10" s="51">
        <f>I11</f>
        <v>500000</v>
      </c>
      <c r="J10" s="52">
        <f>J11</f>
        <v>500000</v>
      </c>
      <c r="K10"/>
    </row>
    <row r="11" spans="1:11" s="54" customFormat="1" ht="15.75" thickBot="1" x14ac:dyDescent="0.3">
      <c r="A11" s="115"/>
      <c r="B11" s="60" t="s">
        <v>72</v>
      </c>
      <c r="C11" s="109" t="s">
        <v>91</v>
      </c>
      <c r="D11" s="110"/>
      <c r="E11" s="61">
        <v>3599</v>
      </c>
      <c r="F11" s="61" t="s">
        <v>73</v>
      </c>
      <c r="G11" s="62" t="s">
        <v>75</v>
      </c>
      <c r="H11" s="63">
        <v>0</v>
      </c>
      <c r="I11" s="63">
        <f>I12+I14+I16+I18+I20+I22+I24+I26+I28</f>
        <v>500000</v>
      </c>
      <c r="J11" s="64">
        <f>J12+J14+J16+J18+J20+J22+J24+J26+J28</f>
        <v>500000</v>
      </c>
    </row>
    <row r="12" spans="1:11" s="54" customFormat="1" x14ac:dyDescent="0.25">
      <c r="A12" s="115"/>
      <c r="B12" s="106"/>
      <c r="C12" s="104" t="s">
        <v>81</v>
      </c>
      <c r="D12" s="105"/>
      <c r="E12" s="65" t="s">
        <v>73</v>
      </c>
      <c r="F12" s="65" t="s">
        <v>73</v>
      </c>
      <c r="G12" s="85" t="s">
        <v>82</v>
      </c>
      <c r="H12" s="51">
        <v>0</v>
      </c>
      <c r="I12" s="51">
        <v>116486</v>
      </c>
      <c r="J12" s="52">
        <f t="shared" ref="J12:J29" si="0">H12+I12</f>
        <v>116486</v>
      </c>
    </row>
    <row r="13" spans="1:11" s="54" customFormat="1" ht="15.75" thickBot="1" x14ac:dyDescent="0.3">
      <c r="A13" s="115"/>
      <c r="B13" s="107"/>
      <c r="C13" s="70"/>
      <c r="D13" s="71"/>
      <c r="E13" s="90">
        <v>3599</v>
      </c>
      <c r="F13" s="90">
        <v>5901</v>
      </c>
      <c r="G13" s="72" t="s">
        <v>76</v>
      </c>
      <c r="H13" s="73">
        <v>0</v>
      </c>
      <c r="I13" s="73">
        <v>116486</v>
      </c>
      <c r="J13" s="74">
        <f t="shared" si="0"/>
        <v>116486</v>
      </c>
    </row>
    <row r="14" spans="1:11" s="86" customFormat="1" x14ac:dyDescent="0.25">
      <c r="A14" s="116"/>
      <c r="B14" s="107"/>
      <c r="C14" s="104" t="s">
        <v>83</v>
      </c>
      <c r="D14" s="105"/>
      <c r="E14" s="65" t="s">
        <v>73</v>
      </c>
      <c r="F14" s="65" t="s">
        <v>73</v>
      </c>
      <c r="G14" s="85" t="s">
        <v>93</v>
      </c>
      <c r="H14" s="51">
        <v>0</v>
      </c>
      <c r="I14" s="51">
        <v>86950</v>
      </c>
      <c r="J14" s="52">
        <f t="shared" si="0"/>
        <v>86950</v>
      </c>
    </row>
    <row r="15" spans="1:11" s="54" customFormat="1" ht="15.75" thickBot="1" x14ac:dyDescent="0.3">
      <c r="A15" s="115"/>
      <c r="B15" s="107"/>
      <c r="C15" s="66"/>
      <c r="D15" s="67"/>
      <c r="E15" s="77">
        <v>3599</v>
      </c>
      <c r="F15" s="77">
        <v>6371</v>
      </c>
      <c r="G15" s="84" t="s">
        <v>92</v>
      </c>
      <c r="H15" s="78">
        <v>0</v>
      </c>
      <c r="I15" s="78">
        <v>86950</v>
      </c>
      <c r="J15" s="79">
        <f t="shared" si="0"/>
        <v>86950</v>
      </c>
    </row>
    <row r="16" spans="1:11" s="86" customFormat="1" ht="27" customHeight="1" x14ac:dyDescent="0.25">
      <c r="A16" s="116"/>
      <c r="B16" s="107"/>
      <c r="C16" s="104" t="s">
        <v>84</v>
      </c>
      <c r="D16" s="105"/>
      <c r="E16" s="65" t="s">
        <v>73</v>
      </c>
      <c r="F16" s="65" t="s">
        <v>73</v>
      </c>
      <c r="G16" s="85" t="s">
        <v>101</v>
      </c>
      <c r="H16" s="51">
        <v>0</v>
      </c>
      <c r="I16" s="51">
        <v>10582</v>
      </c>
      <c r="J16" s="52">
        <f t="shared" si="0"/>
        <v>10582</v>
      </c>
    </row>
    <row r="17" spans="1:11" s="92" customFormat="1" ht="24" thickBot="1" x14ac:dyDescent="0.3">
      <c r="A17" s="115"/>
      <c r="B17" s="107"/>
      <c r="C17" s="91"/>
      <c r="D17" s="71"/>
      <c r="E17" s="90">
        <v>3599</v>
      </c>
      <c r="F17" s="90">
        <v>5493</v>
      </c>
      <c r="G17" s="72" t="s">
        <v>94</v>
      </c>
      <c r="H17" s="73">
        <v>0</v>
      </c>
      <c r="I17" s="73">
        <v>10582</v>
      </c>
      <c r="J17" s="74">
        <f t="shared" si="0"/>
        <v>10582</v>
      </c>
    </row>
    <row r="18" spans="1:11" s="86" customFormat="1" x14ac:dyDescent="0.25">
      <c r="A18" s="116"/>
      <c r="B18" s="107"/>
      <c r="C18" s="104" t="s">
        <v>85</v>
      </c>
      <c r="D18" s="105"/>
      <c r="E18" s="65" t="s">
        <v>73</v>
      </c>
      <c r="F18" s="65" t="s">
        <v>73</v>
      </c>
      <c r="G18" s="85" t="s">
        <v>95</v>
      </c>
      <c r="H18" s="51">
        <v>0</v>
      </c>
      <c r="I18" s="51">
        <v>100000</v>
      </c>
      <c r="J18" s="52">
        <f t="shared" si="0"/>
        <v>100000</v>
      </c>
    </row>
    <row r="19" spans="1:11" s="92" customFormat="1" ht="15.75" thickBot="1" x14ac:dyDescent="0.3">
      <c r="A19" s="115"/>
      <c r="B19" s="107"/>
      <c r="C19" s="75"/>
      <c r="D19" s="67"/>
      <c r="E19" s="77">
        <v>3599</v>
      </c>
      <c r="F19" s="77">
        <v>6371</v>
      </c>
      <c r="G19" s="84" t="s">
        <v>92</v>
      </c>
      <c r="H19" s="78">
        <v>0</v>
      </c>
      <c r="I19" s="78">
        <v>100000</v>
      </c>
      <c r="J19" s="79">
        <f t="shared" si="0"/>
        <v>100000</v>
      </c>
    </row>
    <row r="20" spans="1:11" s="86" customFormat="1" x14ac:dyDescent="0.25">
      <c r="A20" s="116"/>
      <c r="B20" s="107"/>
      <c r="C20" s="104" t="s">
        <v>86</v>
      </c>
      <c r="D20" s="105"/>
      <c r="E20" s="65" t="s">
        <v>73</v>
      </c>
      <c r="F20" s="65" t="s">
        <v>73</v>
      </c>
      <c r="G20" s="85" t="s">
        <v>96</v>
      </c>
      <c r="H20" s="51">
        <v>0</v>
      </c>
      <c r="I20" s="51">
        <v>10382</v>
      </c>
      <c r="J20" s="52">
        <f t="shared" si="0"/>
        <v>10382</v>
      </c>
    </row>
    <row r="21" spans="1:11" s="92" customFormat="1" ht="24" thickBot="1" x14ac:dyDescent="0.3">
      <c r="A21" s="115"/>
      <c r="B21" s="107"/>
      <c r="C21" s="75"/>
      <c r="D21" s="67"/>
      <c r="E21" s="77">
        <v>3599</v>
      </c>
      <c r="F21" s="77">
        <v>5493</v>
      </c>
      <c r="G21" s="84" t="s">
        <v>94</v>
      </c>
      <c r="H21" s="78">
        <v>0</v>
      </c>
      <c r="I21" s="78">
        <v>10382</v>
      </c>
      <c r="J21" s="79">
        <f t="shared" si="0"/>
        <v>10382</v>
      </c>
    </row>
    <row r="22" spans="1:11" s="86" customFormat="1" x14ac:dyDescent="0.25">
      <c r="A22" s="116"/>
      <c r="B22" s="107"/>
      <c r="C22" s="104" t="s">
        <v>87</v>
      </c>
      <c r="D22" s="105"/>
      <c r="E22" s="53" t="s">
        <v>73</v>
      </c>
      <c r="F22" s="53" t="s">
        <v>73</v>
      </c>
      <c r="G22" s="87" t="s">
        <v>97</v>
      </c>
      <c r="H22" s="88">
        <v>0</v>
      </c>
      <c r="I22" s="88">
        <v>23228</v>
      </c>
      <c r="J22" s="89">
        <f t="shared" si="0"/>
        <v>23228</v>
      </c>
    </row>
    <row r="23" spans="1:11" s="92" customFormat="1" ht="15.75" thickBot="1" x14ac:dyDescent="0.3">
      <c r="A23" s="115"/>
      <c r="B23" s="107"/>
      <c r="C23" s="75"/>
      <c r="D23" s="67"/>
      <c r="E23" s="93">
        <v>3599</v>
      </c>
      <c r="F23" s="93">
        <v>6371</v>
      </c>
      <c r="G23" s="84" t="s">
        <v>92</v>
      </c>
      <c r="H23" s="68">
        <v>0</v>
      </c>
      <c r="I23" s="68">
        <v>23228</v>
      </c>
      <c r="J23" s="69">
        <f t="shared" si="0"/>
        <v>23228</v>
      </c>
    </row>
    <row r="24" spans="1:11" s="54" customFormat="1" x14ac:dyDescent="0.25">
      <c r="A24" s="115"/>
      <c r="B24" s="107"/>
      <c r="C24" s="104" t="s">
        <v>89</v>
      </c>
      <c r="D24" s="105"/>
      <c r="E24" s="65" t="s">
        <v>73</v>
      </c>
      <c r="F24" s="65" t="s">
        <v>73</v>
      </c>
      <c r="G24" s="85" t="s">
        <v>98</v>
      </c>
      <c r="H24" s="51">
        <v>0</v>
      </c>
      <c r="I24" s="51">
        <v>41446</v>
      </c>
      <c r="J24" s="52">
        <f t="shared" si="0"/>
        <v>41446</v>
      </c>
    </row>
    <row r="25" spans="1:11" s="92" customFormat="1" ht="15.75" thickBot="1" x14ac:dyDescent="0.3">
      <c r="A25" s="115"/>
      <c r="B25" s="107"/>
      <c r="C25" s="75"/>
      <c r="D25" s="67"/>
      <c r="E25" s="77">
        <v>3599</v>
      </c>
      <c r="F25" s="77">
        <v>6371</v>
      </c>
      <c r="G25" s="84" t="s">
        <v>92</v>
      </c>
      <c r="H25" s="78">
        <v>0</v>
      </c>
      <c r="I25" s="78">
        <v>41446</v>
      </c>
      <c r="J25" s="79">
        <f t="shared" si="0"/>
        <v>41446</v>
      </c>
    </row>
    <row r="26" spans="1:11" s="86" customFormat="1" x14ac:dyDescent="0.25">
      <c r="A26" s="116"/>
      <c r="B26" s="107"/>
      <c r="C26" s="104" t="s">
        <v>88</v>
      </c>
      <c r="D26" s="105"/>
      <c r="E26" s="65" t="s">
        <v>73</v>
      </c>
      <c r="F26" s="65" t="s">
        <v>73</v>
      </c>
      <c r="G26" s="85" t="s">
        <v>99</v>
      </c>
      <c r="H26" s="51">
        <v>0</v>
      </c>
      <c r="I26" s="51">
        <v>10926</v>
      </c>
      <c r="J26" s="52">
        <f t="shared" si="0"/>
        <v>10926</v>
      </c>
    </row>
    <row r="27" spans="1:11" s="92" customFormat="1" ht="24" thickBot="1" x14ac:dyDescent="0.3">
      <c r="A27" s="115"/>
      <c r="B27" s="107"/>
      <c r="C27" s="75"/>
      <c r="D27" s="76"/>
      <c r="E27" s="77">
        <v>3599</v>
      </c>
      <c r="F27" s="77">
        <v>5493</v>
      </c>
      <c r="G27" s="84" t="s">
        <v>94</v>
      </c>
      <c r="H27" s="78">
        <v>0</v>
      </c>
      <c r="I27" s="78">
        <v>10926</v>
      </c>
      <c r="J27" s="79">
        <f t="shared" si="0"/>
        <v>10926</v>
      </c>
    </row>
    <row r="28" spans="1:11" s="86" customFormat="1" x14ac:dyDescent="0.25">
      <c r="A28" s="116"/>
      <c r="B28" s="107"/>
      <c r="C28" s="101" t="s">
        <v>90</v>
      </c>
      <c r="D28" s="102"/>
      <c r="E28" s="80" t="s">
        <v>73</v>
      </c>
      <c r="F28" s="80" t="s">
        <v>73</v>
      </c>
      <c r="G28" s="81" t="s">
        <v>100</v>
      </c>
      <c r="H28" s="82">
        <v>0</v>
      </c>
      <c r="I28" s="82">
        <v>100000</v>
      </c>
      <c r="J28" s="83">
        <f t="shared" si="0"/>
        <v>100000</v>
      </c>
    </row>
    <row r="29" spans="1:11" s="94" customFormat="1" ht="15.75" thickBot="1" x14ac:dyDescent="0.3">
      <c r="A29" s="117"/>
      <c r="B29" s="108"/>
      <c r="C29" s="99"/>
      <c r="D29" s="100"/>
      <c r="E29" s="55">
        <v>3599</v>
      </c>
      <c r="F29" s="55">
        <v>6371</v>
      </c>
      <c r="G29" s="84" t="s">
        <v>92</v>
      </c>
      <c r="H29" s="56">
        <v>0</v>
      </c>
      <c r="I29" s="56">
        <v>100000</v>
      </c>
      <c r="J29" s="57">
        <f t="shared" si="0"/>
        <v>100000</v>
      </c>
    </row>
    <row r="30" spans="1:11" x14ac:dyDescent="0.25">
      <c r="K30"/>
    </row>
    <row r="31" spans="1:11" x14ac:dyDescent="0.25">
      <c r="G31"/>
      <c r="J31"/>
      <c r="K31"/>
    </row>
    <row r="32" spans="1:11" x14ac:dyDescent="0.25">
      <c r="G32"/>
      <c r="J32"/>
      <c r="K32"/>
    </row>
    <row r="33" spans="7:11" x14ac:dyDescent="0.25">
      <c r="G33"/>
      <c r="J33"/>
      <c r="K33"/>
    </row>
    <row r="34" spans="7:11" x14ac:dyDescent="0.25">
      <c r="G34"/>
      <c r="J34"/>
      <c r="K34"/>
    </row>
    <row r="35" spans="7:11" x14ac:dyDescent="0.25">
      <c r="G35"/>
      <c r="J35"/>
      <c r="K35"/>
    </row>
    <row r="36" spans="7:11" x14ac:dyDescent="0.25">
      <c r="G36"/>
      <c r="J36"/>
      <c r="K36"/>
    </row>
    <row r="37" spans="7:11" x14ac:dyDescent="0.25">
      <c r="G37"/>
      <c r="J37"/>
      <c r="K37"/>
    </row>
  </sheetData>
  <mergeCells count="19">
    <mergeCell ref="A7:K7"/>
    <mergeCell ref="A9:A29"/>
    <mergeCell ref="C9:D9"/>
    <mergeCell ref="C10:D10"/>
    <mergeCell ref="C29:D29"/>
    <mergeCell ref="C28:D28"/>
    <mergeCell ref="A1:J1"/>
    <mergeCell ref="C12:D12"/>
    <mergeCell ref="B12:B29"/>
    <mergeCell ref="C24:D24"/>
    <mergeCell ref="C11:D11"/>
    <mergeCell ref="C26:D26"/>
    <mergeCell ref="C22:D22"/>
    <mergeCell ref="C20:D20"/>
    <mergeCell ref="C18:D18"/>
    <mergeCell ref="C16:D16"/>
    <mergeCell ref="C14:D14"/>
    <mergeCell ref="A3:K3"/>
    <mergeCell ref="A5:K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926 09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dcterms:created xsi:type="dcterms:W3CDTF">2014-01-23T12:16:18Z</dcterms:created>
  <dcterms:modified xsi:type="dcterms:W3CDTF">2014-01-28T08:24:05Z</dcterms:modified>
</cp:coreProperties>
</file>