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 activeTab="1"/>
  </bookViews>
  <sheets>
    <sheet name="Bilance PaV" sheetId="1" r:id="rId1"/>
    <sheet name="91709" sheetId="2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H9" i="2" l="1"/>
  <c r="I9" i="2"/>
  <c r="J9" i="2"/>
  <c r="K10" i="2"/>
  <c r="K9" i="2" s="1"/>
  <c r="K11" i="2"/>
  <c r="K12" i="2"/>
  <c r="H14" i="2"/>
  <c r="H13" i="2" s="1"/>
  <c r="I14" i="2"/>
  <c r="I13" i="2" s="1"/>
  <c r="J14" i="2"/>
  <c r="K14" i="2" s="1"/>
  <c r="K15" i="2"/>
  <c r="H16" i="2"/>
  <c r="I16" i="2"/>
  <c r="J16" i="2"/>
  <c r="K16" i="2"/>
  <c r="K17" i="2"/>
  <c r="H18" i="2"/>
  <c r="I18" i="2"/>
  <c r="J18" i="2"/>
  <c r="K18" i="2" s="1"/>
  <c r="K19" i="2"/>
  <c r="H20" i="2"/>
  <c r="I20" i="2"/>
  <c r="J20" i="2"/>
  <c r="K20" i="2"/>
  <c r="K21" i="2"/>
  <c r="H22" i="2"/>
  <c r="I22" i="2"/>
  <c r="J22" i="2"/>
  <c r="K22" i="2" s="1"/>
  <c r="K23" i="2"/>
  <c r="H24" i="2"/>
  <c r="I24" i="2"/>
  <c r="J24" i="2"/>
  <c r="K24" i="2"/>
  <c r="K25" i="2"/>
  <c r="H26" i="2"/>
  <c r="I26" i="2"/>
  <c r="J26" i="2"/>
  <c r="K26" i="2" s="1"/>
  <c r="K27" i="2"/>
  <c r="K28" i="2"/>
  <c r="H30" i="2"/>
  <c r="H29" i="2" s="1"/>
  <c r="I30" i="2"/>
  <c r="I29" i="2" s="1"/>
  <c r="J30" i="2"/>
  <c r="K30" i="2" s="1"/>
  <c r="K31" i="2"/>
  <c r="H32" i="2"/>
  <c r="I32" i="2"/>
  <c r="J32" i="2"/>
  <c r="K32" i="2"/>
  <c r="K33" i="2"/>
  <c r="H34" i="2"/>
  <c r="I34" i="2"/>
  <c r="J34" i="2"/>
  <c r="K34" i="2" s="1"/>
  <c r="K35" i="2"/>
  <c r="H36" i="2"/>
  <c r="I36" i="2"/>
  <c r="J36" i="2"/>
  <c r="K36" i="2"/>
  <c r="K37" i="2"/>
  <c r="H38" i="2"/>
  <c r="I38" i="2"/>
  <c r="J38" i="2"/>
  <c r="K38" i="2" s="1"/>
  <c r="K39" i="2"/>
  <c r="H40" i="2"/>
  <c r="I40" i="2"/>
  <c r="J40" i="2"/>
  <c r="K40" i="2"/>
  <c r="K41" i="2"/>
  <c r="H42" i="2"/>
  <c r="I42" i="2"/>
  <c r="J42" i="2"/>
  <c r="K42" i="2" s="1"/>
  <c r="K43" i="2"/>
  <c r="H44" i="2"/>
  <c r="I44" i="2"/>
  <c r="J44" i="2"/>
  <c r="K44" i="2"/>
  <c r="K45" i="2"/>
  <c r="H46" i="2"/>
  <c r="I46" i="2"/>
  <c r="J46" i="2"/>
  <c r="K46" i="2" s="1"/>
  <c r="K47" i="2"/>
  <c r="I8" i="2" l="1"/>
  <c r="H8" i="2"/>
  <c r="J29" i="2"/>
  <c r="K29" i="2" s="1"/>
  <c r="J13" i="2"/>
  <c r="K13" i="2" s="1"/>
  <c r="C20" i="1"/>
  <c r="E20" i="1"/>
  <c r="C40" i="1"/>
  <c r="E40" i="1"/>
  <c r="C44" i="1"/>
  <c r="E44" i="1"/>
  <c r="C43" i="1"/>
  <c r="E43" i="1"/>
  <c r="C42" i="1"/>
  <c r="E42" i="1"/>
  <c r="C41" i="1"/>
  <c r="E41" i="1"/>
  <c r="C39" i="1"/>
  <c r="E39" i="1"/>
  <c r="C38" i="1"/>
  <c r="E38" i="1"/>
  <c r="C37" i="1"/>
  <c r="E37" i="1"/>
  <c r="C35" i="1"/>
  <c r="E35" i="1"/>
  <c r="C34" i="1"/>
  <c r="E34" i="1"/>
  <c r="C33" i="1"/>
  <c r="E33" i="1"/>
  <c r="C32" i="1"/>
  <c r="E32" i="1"/>
  <c r="C31" i="1"/>
  <c r="E31" i="1"/>
  <c r="C30" i="1"/>
  <c r="E30" i="1"/>
  <c r="C29" i="1"/>
  <c r="C28" i="1"/>
  <c r="C45" i="1"/>
  <c r="C22" i="1"/>
  <c r="E22" i="1"/>
  <c r="C11" i="1"/>
  <c r="E11" i="1"/>
  <c r="C6" i="1"/>
  <c r="E6" i="1"/>
  <c r="C36" i="1"/>
  <c r="E36" i="1"/>
  <c r="E21" i="1"/>
  <c r="E13" i="1"/>
  <c r="E12" i="1"/>
  <c r="E17" i="1"/>
  <c r="E16" i="1"/>
  <c r="D23" i="1"/>
  <c r="E23" i="1"/>
  <c r="D37" i="1"/>
  <c r="D7" i="1"/>
  <c r="D5" i="1"/>
  <c r="D4" i="1"/>
  <c r="D36" i="1"/>
  <c r="D34" i="1"/>
  <c r="D24" i="1"/>
  <c r="E24" i="1"/>
  <c r="D15" i="1"/>
  <c r="D44" i="1"/>
  <c r="D43" i="1"/>
  <c r="D42" i="1"/>
  <c r="D45" i="1"/>
  <c r="D39" i="1"/>
  <c r="D10" i="1"/>
  <c r="D9" i="1"/>
  <c r="D8" i="1"/>
  <c r="D14" i="1"/>
  <c r="C14" i="1"/>
  <c r="E15" i="1"/>
  <c r="C4" i="1"/>
  <c r="E5" i="1"/>
  <c r="E7" i="1"/>
  <c r="E14" i="1"/>
  <c r="D19" i="1"/>
  <c r="E29" i="1"/>
  <c r="C9" i="1"/>
  <c r="E9" i="1"/>
  <c r="C8" i="1"/>
  <c r="E8" i="1"/>
  <c r="C19" i="1"/>
  <c r="E19" i="1"/>
  <c r="D18" i="1"/>
  <c r="D25" i="1"/>
  <c r="E4" i="1"/>
  <c r="E28" i="1"/>
  <c r="E45" i="1"/>
  <c r="C18" i="1"/>
  <c r="E18" i="1"/>
  <c r="C25" i="1"/>
  <c r="E25" i="1"/>
  <c r="E10" i="1"/>
  <c r="K8" i="2" l="1"/>
  <c r="J8" i="2"/>
</calcChain>
</file>

<file path=xl/sharedStrings.xml><?xml version="1.0" encoding="utf-8"?>
<sst xmlns="http://schemas.openxmlformats.org/spreadsheetml/2006/main" count="245" uniqueCount="132">
  <si>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</si>
  <si>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</si>
  <si>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</si>
  <si>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</si>
  <si>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</si>
  <si>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</si>
  <si>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</si>
  <si>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</si>
  <si>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</si>
  <si>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</si>
  <si>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</si>
  <si>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</si>
  <si>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</si>
  <si>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</si>
  <si>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</si>
  <si>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</si>
  <si>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</si>
  <si>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</si>
  <si>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</si>
  <si>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</si>
  <si>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</si>
  <si>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</si>
  <si>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</si>
  <si>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</si>
  <si>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</si>
  <si>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</si>
  <si>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</si>
  <si>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</si>
  <si>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</si>
  <si>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</si>
  <si>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</si>
  <si>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</si>
  <si>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</si>
  <si>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</si>
  <si>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</si>
  <si>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</si>
  <si>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</si>
  <si>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</si>
  <si>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</si>
  <si>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</si>
  <si>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</si>
  <si>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</si>
  <si>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</si>
  <si>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</si>
  <si>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</si>
  <si>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</si>
  <si>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</si>
  <si>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</si>
  <si>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</si>
  <si>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</si>
  <si>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</si>
  <si>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</si>
  <si>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</si>
  <si>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</si>
  <si>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</si>
  <si>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</si>
  <si>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</si>
  <si>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</si>
  <si>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</si>
  <si>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</si>
  <si>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</si>
  <si>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</si>
  <si>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</si>
  <si>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</si>
  <si>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Příloha č. 1 k ZR-RO 47/14</t>
  </si>
  <si>
    <t>ZR-RO č.47/14</t>
  </si>
  <si>
    <t>neinv. fin. prostř. půjčené nefin. podnik. subj. - práv. os.</t>
  </si>
  <si>
    <t>3522</t>
  </si>
  <si>
    <t>Návratná půjčka - NsP Česká Lípa, a.s.</t>
  </si>
  <si>
    <t>x</t>
  </si>
  <si>
    <t>0000</t>
  </si>
  <si>
    <t>0980001</t>
  </si>
  <si>
    <t>SU</t>
  </si>
  <si>
    <t>neinvestiční transfery podnik.subjektům-právnickým osobám</t>
  </si>
  <si>
    <t>Lázně Kundratice, a.s. - LPS</t>
  </si>
  <si>
    <t>0970057</t>
  </si>
  <si>
    <t>neinvestiční transfery obcím</t>
  </si>
  <si>
    <t>Masarykova městská nemocnice v Jilemnici,  p.o. - LPS</t>
  </si>
  <si>
    <t>0970056</t>
  </si>
  <si>
    <t>Nemocnice s poliklinikou Semily, p.o. - LPS</t>
  </si>
  <si>
    <t>0970055</t>
  </si>
  <si>
    <t>Nemocnice Jablonec, p.o. - LPS</t>
  </si>
  <si>
    <t>0970054</t>
  </si>
  <si>
    <t>Nemocnice Tanvald, s.r.o. - LPS</t>
  </si>
  <si>
    <t>0970053</t>
  </si>
  <si>
    <t>Nemocnice Frýdlant, s.r.o. - LPS</t>
  </si>
  <si>
    <t>0970052</t>
  </si>
  <si>
    <t>Nemocnice s poliklinikou Česká Lípa, a.s.- LPS</t>
  </si>
  <si>
    <t>0970051</t>
  </si>
  <si>
    <t>Krajská nemocnice Liberec, a.s. - LPS</t>
  </si>
  <si>
    <t>0970050</t>
  </si>
  <si>
    <t>Lékařská pohotovostní služba (LPS)</t>
  </si>
  <si>
    <t>neinv.transfery nefin.podnik.subj.- práv. osobám</t>
  </si>
  <si>
    <t>3599</t>
  </si>
  <si>
    <t>neinv.transfery nefin.podnik.subj.- fyz. osobám</t>
  </si>
  <si>
    <t>Dotace SR - likvidace nepoužitelných léčiv</t>
  </si>
  <si>
    <t>98297</t>
  </si>
  <si>
    <t>0970008</t>
  </si>
  <si>
    <t>Nemocnice s poliklinikou Česká Lípa, a.s.</t>
  </si>
  <si>
    <t>0970007</t>
  </si>
  <si>
    <t>Krajská nemocnice Liberec, a.s.</t>
  </si>
  <si>
    <t>0970006</t>
  </si>
  <si>
    <t>Město Jilemnice</t>
  </si>
  <si>
    <t>5004</t>
  </si>
  <si>
    <t>0970005</t>
  </si>
  <si>
    <t>Město Semily</t>
  </si>
  <si>
    <t>5001</t>
  </si>
  <si>
    <t>0970004</t>
  </si>
  <si>
    <t>Město Tanvald</t>
  </si>
  <si>
    <t>3005</t>
  </si>
  <si>
    <t>0970003</t>
  </si>
  <si>
    <t>Město Frýdlant</t>
  </si>
  <si>
    <t>2003</t>
  </si>
  <si>
    <t>0970002</t>
  </si>
  <si>
    <t>Ošetření osob pod vlivem alkoholu a v intoxikaci</t>
  </si>
  <si>
    <t>0970001</t>
  </si>
  <si>
    <t>Výdajový limit resortu v kapitole</t>
  </si>
  <si>
    <t>UR 2014</t>
  </si>
  <si>
    <t>změna č. 3</t>
  </si>
  <si>
    <t>SR 2014</t>
  </si>
  <si>
    <t>91709 - T R A N S F E R Y</t>
  </si>
  <si>
    <t>§</t>
  </si>
  <si>
    <t>ÚZ</t>
  </si>
  <si>
    <t>č.a.</t>
  </si>
  <si>
    <t>uk.</t>
  </si>
  <si>
    <t>v Kč</t>
  </si>
  <si>
    <t>91709- Transfery</t>
  </si>
  <si>
    <t>Odbor zdravotnictví</t>
  </si>
  <si>
    <t>ROZPIS ROZPOČTU LIBERECKÉHO KRAJE 2014</t>
  </si>
  <si>
    <t>5904</t>
  </si>
  <si>
    <t>3901</t>
  </si>
  <si>
    <t>5905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</si>
</sst>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1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sz val="10"/>
      <name val="Arial CE"/>
      <charset val="238"/>
    </font>
    <font>
      <b/>
      <sz val="8"/>
      <color indexed="18"/>
      <name val="Arial CE"/>
      <charset val="238"/>
    </font>
    <font>
      <b/>
      <sz val="8"/>
      <name val="Arial"/>
      <family val="2"/>
      <charset val="238"/>
    </font>
    <font>
      <b/>
      <sz val="8"/>
      <color rgb="FF000080"/>
      <name val="Arial CE"/>
      <charset val="238"/>
    </font>
    <font>
      <b/>
      <sz val="8"/>
      <color rgb="FF000080"/>
      <name val="Arial"/>
      <family val="2"/>
      <charset val="238"/>
    </font>
    <font>
      <sz val="8"/>
      <name val="Arial CE"/>
      <charset val="238"/>
    </font>
    <font>
      <sz val="8"/>
      <color indexed="62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7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1"/>
    <xf numFmtId="4" fontId="6" fillId="0" borderId="0" xfId="1" applyNumberFormat="1"/>
    <xf numFmtId="4" fontId="7" fillId="0" borderId="14" xfId="2" applyNumberFormat="1" applyFont="1" applyFill="1" applyBorder="1" applyAlignment="1"/>
    <xf numFmtId="4" fontId="7" fillId="0" borderId="15" xfId="2" applyNumberFormat="1" applyFont="1" applyFill="1" applyBorder="1" applyAlignment="1"/>
    <xf numFmtId="4" fontId="7" fillId="0" borderId="15" xfId="2" applyNumberFormat="1" applyFont="1" applyFill="1" applyBorder="1" applyAlignment="1">
      <alignment horizontal="right"/>
    </xf>
    <xf numFmtId="0" fontId="8" fillId="0" borderId="15" xfId="2" applyFont="1" applyFill="1" applyBorder="1" applyAlignment="1"/>
    <xf numFmtId="0" fontId="7" fillId="0" borderId="15" xfId="2" applyFont="1" applyFill="1" applyBorder="1" applyAlignment="1">
      <alignment horizontal="center"/>
    </xf>
    <xf numFmtId="49" fontId="7" fillId="0" borderId="15" xfId="2" applyNumberFormat="1" applyFont="1" applyFill="1" applyBorder="1" applyAlignment="1">
      <alignment horizontal="center"/>
    </xf>
    <xf numFmtId="49" fontId="7" fillId="0" borderId="16" xfId="2" applyNumberFormat="1" applyFont="1" applyFill="1" applyBorder="1" applyAlignment="1">
      <alignment horizontal="center"/>
    </xf>
    <xf numFmtId="0" fontId="7" fillId="0" borderId="17" xfId="2" applyFont="1" applyFill="1" applyBorder="1" applyAlignment="1">
      <alignment horizontal="center"/>
    </xf>
    <xf numFmtId="4" fontId="9" fillId="0" borderId="18" xfId="1" applyNumberFormat="1" applyFont="1" applyBorder="1" applyAlignment="1"/>
    <xf numFmtId="4" fontId="9" fillId="0" borderId="19" xfId="1" applyNumberFormat="1" applyFont="1" applyBorder="1" applyAlignment="1"/>
    <xf numFmtId="2" fontId="11" fillId="0" borderId="20" xfId="3" applyNumberFormat="1" applyFont="1" applyFill="1" applyBorder="1" applyAlignment="1">
      <alignment horizontal="left"/>
    </xf>
    <xf numFmtId="2" fontId="9" fillId="0" borderId="20" xfId="1" applyNumberFormat="1" applyFont="1" applyBorder="1" applyAlignment="1">
      <alignment horizontal="center"/>
    </xf>
    <xf numFmtId="2" fontId="9" fillId="0" borderId="19" xfId="1" applyNumberFormat="1" applyFont="1" applyBorder="1" applyAlignment="1">
      <alignment horizontal="center"/>
    </xf>
    <xf numFmtId="49" fontId="9" fillId="0" borderId="21" xfId="1" applyNumberFormat="1" applyFont="1" applyBorder="1" applyAlignment="1">
      <alignment horizontal="center"/>
    </xf>
    <xf numFmtId="49" fontId="9" fillId="0" borderId="20" xfId="1" applyNumberFormat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4" fontId="7" fillId="0" borderId="23" xfId="2" applyNumberFormat="1" applyFont="1" applyFill="1" applyBorder="1" applyAlignment="1"/>
    <xf numFmtId="4" fontId="7" fillId="0" borderId="2" xfId="2" applyNumberFormat="1" applyFont="1" applyFill="1" applyBorder="1" applyAlignment="1"/>
    <xf numFmtId="4" fontId="7" fillId="0" borderId="2" xfId="2" applyNumberFormat="1" applyFont="1" applyFill="1" applyBorder="1" applyAlignment="1">
      <alignment horizontal="right"/>
    </xf>
    <xf numFmtId="0" fontId="8" fillId="0" borderId="24" xfId="2" applyFont="1" applyFill="1" applyBorder="1" applyAlignment="1"/>
    <xf numFmtId="1" fontId="7" fillId="0" borderId="25" xfId="1" applyNumberFormat="1" applyFont="1" applyFill="1" applyBorder="1" applyAlignment="1">
      <alignment horizontal="center"/>
    </xf>
    <xf numFmtId="1" fontId="7" fillId="0" borderId="26" xfId="1" applyNumberFormat="1" applyFont="1" applyFill="1" applyBorder="1" applyAlignment="1">
      <alignment horizontal="center"/>
    </xf>
    <xf numFmtId="49" fontId="12" fillId="0" borderId="27" xfId="2" applyNumberFormat="1" applyFont="1" applyFill="1" applyBorder="1" applyAlignment="1">
      <alignment horizontal="center"/>
    </xf>
    <xf numFmtId="49" fontId="12" fillId="0" borderId="28" xfId="2" applyNumberFormat="1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4" fontId="12" fillId="0" borderId="23" xfId="2" applyNumberFormat="1" applyFont="1" applyFill="1" applyBorder="1" applyAlignment="1"/>
    <xf numFmtId="4" fontId="12" fillId="0" borderId="2" xfId="2" applyNumberFormat="1" applyFont="1" applyFill="1" applyBorder="1" applyAlignment="1"/>
    <xf numFmtId="4" fontId="12" fillId="0" borderId="2" xfId="2" applyNumberFormat="1" applyFont="1" applyFill="1" applyBorder="1" applyAlignment="1">
      <alignment horizontal="right"/>
    </xf>
    <xf numFmtId="0" fontId="12" fillId="0" borderId="28" xfId="2" applyFont="1" applyFill="1" applyBorder="1" applyAlignment="1"/>
    <xf numFmtId="0" fontId="12" fillId="0" borderId="29" xfId="2" applyFont="1" applyFill="1" applyBorder="1" applyAlignment="1">
      <alignment horizontal="center"/>
    </xf>
    <xf numFmtId="49" fontId="12" fillId="0" borderId="2" xfId="2" applyNumberFormat="1" applyFont="1" applyFill="1" applyBorder="1" applyAlignment="1">
      <alignment horizontal="center"/>
    </xf>
    <xf numFmtId="1" fontId="7" fillId="0" borderId="5" xfId="1" applyNumberFormat="1" applyFont="1" applyFill="1" applyBorder="1" applyAlignment="1">
      <alignment horizontal="center"/>
    </xf>
    <xf numFmtId="1" fontId="7" fillId="0" borderId="24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2" fontId="13" fillId="0" borderId="20" xfId="3" applyNumberFormat="1" applyFont="1" applyFill="1" applyBorder="1" applyAlignment="1">
      <alignment horizontal="left"/>
    </xf>
    <xf numFmtId="49" fontId="12" fillId="0" borderId="21" xfId="2" applyNumberFormat="1" applyFont="1" applyFill="1" applyBorder="1" applyAlignment="1">
      <alignment horizontal="center"/>
    </xf>
    <xf numFmtId="0" fontId="12" fillId="0" borderId="22" xfId="2" applyFont="1" applyFill="1" applyBorder="1" applyAlignment="1">
      <alignment horizontal="center"/>
    </xf>
    <xf numFmtId="4" fontId="7" fillId="0" borderId="30" xfId="2" applyNumberFormat="1" applyFont="1" applyFill="1" applyBorder="1" applyAlignment="1"/>
    <xf numFmtId="4" fontId="7" fillId="0" borderId="31" xfId="2" applyNumberFormat="1" applyFont="1" applyFill="1" applyBorder="1" applyAlignment="1"/>
    <xf numFmtId="4" fontId="7" fillId="0" borderId="31" xfId="2" applyNumberFormat="1" applyFont="1" applyFill="1" applyBorder="1" applyAlignment="1">
      <alignment horizontal="right"/>
    </xf>
    <xf numFmtId="0" fontId="8" fillId="0" borderId="32" xfId="2" applyFont="1" applyFill="1" applyBorder="1" applyAlignment="1"/>
    <xf numFmtId="0" fontId="7" fillId="0" borderId="16" xfId="2" applyFont="1" applyFill="1" applyBorder="1" applyAlignment="1">
      <alignment horizontal="center"/>
    </xf>
    <xf numFmtId="49" fontId="7" fillId="0" borderId="31" xfId="2" applyNumberFormat="1" applyFont="1" applyFill="1" applyBorder="1" applyAlignment="1">
      <alignment horizontal="center"/>
    </xf>
    <xf numFmtId="4" fontId="7" fillId="0" borderId="33" xfId="2" applyNumberFormat="1" applyFont="1" applyFill="1" applyBorder="1" applyAlignment="1"/>
    <xf numFmtId="4" fontId="7" fillId="0" borderId="5" xfId="2" applyNumberFormat="1" applyFont="1" applyFill="1" applyBorder="1" applyAlignment="1"/>
    <xf numFmtId="4" fontId="7" fillId="0" borderId="5" xfId="2" applyNumberFormat="1" applyFont="1" applyFill="1" applyBorder="1" applyAlignment="1">
      <alignment horizontal="right"/>
    </xf>
    <xf numFmtId="0" fontId="7" fillId="0" borderId="34" xfId="2" applyFont="1" applyFill="1" applyBorder="1" applyAlignment="1">
      <alignment horizontal="center"/>
    </xf>
    <xf numFmtId="49" fontId="7" fillId="0" borderId="5" xfId="2" applyNumberFormat="1" applyFont="1" applyFill="1" applyBorder="1" applyAlignment="1">
      <alignment horizontal="center"/>
    </xf>
    <xf numFmtId="49" fontId="7" fillId="0" borderId="35" xfId="2" applyNumberFormat="1" applyFont="1" applyFill="1" applyBorder="1" applyAlignment="1">
      <alignment horizontal="center"/>
    </xf>
    <xf numFmtId="49" fontId="7" fillId="0" borderId="24" xfId="2" applyNumberFormat="1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/>
    </xf>
    <xf numFmtId="4" fontId="14" fillId="0" borderId="23" xfId="2" applyNumberFormat="1" applyFont="1" applyFill="1" applyBorder="1" applyAlignment="1"/>
    <xf numFmtId="4" fontId="14" fillId="0" borderId="19" xfId="2" applyNumberFormat="1" applyFont="1" applyFill="1" applyBorder="1" applyAlignment="1"/>
    <xf numFmtId="4" fontId="14" fillId="0" borderId="5" xfId="2" applyNumberFormat="1" applyFont="1" applyFill="1" applyBorder="1" applyAlignment="1">
      <alignment horizontal="right"/>
    </xf>
    <xf numFmtId="0" fontId="14" fillId="0" borderId="24" xfId="2" applyFont="1" applyFill="1" applyBorder="1" applyAlignment="1"/>
    <xf numFmtId="0" fontId="14" fillId="0" borderId="34" xfId="2" applyFont="1" applyFill="1" applyBorder="1" applyAlignment="1">
      <alignment horizontal="center"/>
    </xf>
    <xf numFmtId="49" fontId="14" fillId="0" borderId="5" xfId="2" applyNumberFormat="1" applyFont="1" applyFill="1" applyBorder="1" applyAlignment="1">
      <alignment horizontal="center"/>
    </xf>
    <xf numFmtId="49" fontId="14" fillId="0" borderId="35" xfId="2" applyNumberFormat="1" applyFont="1" applyFill="1" applyBorder="1" applyAlignment="1">
      <alignment horizontal="center"/>
    </xf>
    <xf numFmtId="49" fontId="14" fillId="0" borderId="24" xfId="2" applyNumberFormat="1" applyFont="1" applyFill="1" applyBorder="1" applyAlignment="1">
      <alignment horizontal="center"/>
    </xf>
    <xf numFmtId="0" fontId="14" fillId="0" borderId="4" xfId="2" applyFont="1" applyFill="1" applyBorder="1" applyAlignment="1">
      <alignment horizontal="center"/>
    </xf>
    <xf numFmtId="4" fontId="7" fillId="0" borderId="8" xfId="2" applyNumberFormat="1" applyFont="1" applyFill="1" applyBorder="1" applyAlignment="1"/>
    <xf numFmtId="0" fontId="8" fillId="0" borderId="31" xfId="2" applyFont="1" applyFill="1" applyBorder="1" applyAlignment="1"/>
    <xf numFmtId="49" fontId="7" fillId="0" borderId="32" xfId="2" applyNumberFormat="1" applyFont="1" applyFill="1" applyBorder="1" applyAlignment="1">
      <alignment horizontal="center"/>
    </xf>
    <xf numFmtId="4" fontId="12" fillId="0" borderId="33" xfId="2" applyNumberFormat="1" applyFont="1" applyFill="1" applyBorder="1" applyAlignment="1"/>
    <xf numFmtId="4" fontId="12" fillId="0" borderId="5" xfId="2" applyNumberFormat="1" applyFont="1" applyFill="1" applyBorder="1" applyAlignment="1"/>
    <xf numFmtId="4" fontId="12" fillId="0" borderId="5" xfId="2" applyNumberFormat="1" applyFont="1" applyFill="1" applyBorder="1" applyAlignment="1">
      <alignment horizontal="right"/>
    </xf>
    <xf numFmtId="0" fontId="12" fillId="0" borderId="24" xfId="2" applyFont="1" applyFill="1" applyBorder="1" applyAlignment="1"/>
    <xf numFmtId="0" fontId="12" fillId="0" borderId="34" xfId="2" applyFont="1" applyFill="1" applyBorder="1" applyAlignment="1">
      <alignment horizontal="center"/>
    </xf>
    <xf numFmtId="49" fontId="12" fillId="0" borderId="5" xfId="2" applyNumberFormat="1" applyFont="1" applyFill="1" applyBorder="1" applyAlignment="1">
      <alignment horizontal="center"/>
    </xf>
    <xf numFmtId="49" fontId="12" fillId="0" borderId="35" xfId="2" applyNumberFormat="1" applyFont="1" applyFill="1" applyBorder="1" applyAlignment="1">
      <alignment horizontal="center"/>
    </xf>
    <xf numFmtId="49" fontId="12" fillId="0" borderId="24" xfId="2" applyNumberFormat="1" applyFont="1" applyFill="1" applyBorder="1" applyAlignment="1">
      <alignment horizontal="center"/>
    </xf>
    <xf numFmtId="0" fontId="12" fillId="0" borderId="4" xfId="2" applyFont="1" applyFill="1" applyBorder="1" applyAlignment="1">
      <alignment horizontal="center"/>
    </xf>
    <xf numFmtId="0" fontId="6" fillId="0" borderId="36" xfId="1" applyBorder="1"/>
    <xf numFmtId="4" fontId="9" fillId="0" borderId="20" xfId="1" applyNumberFormat="1" applyFont="1" applyBorder="1" applyAlignment="1"/>
    <xf numFmtId="4" fontId="7" fillId="0" borderId="37" xfId="1" applyNumberFormat="1" applyFont="1" applyBorder="1" applyAlignment="1"/>
    <xf numFmtId="4" fontId="15" fillId="0" borderId="26" xfId="4" applyNumberFormat="1" applyFont="1" applyBorder="1" applyAlignment="1"/>
    <xf numFmtId="4" fontId="7" fillId="0" borderId="26" xfId="1" applyNumberFormat="1" applyFont="1" applyFill="1" applyBorder="1" applyAlignment="1"/>
    <xf numFmtId="4" fontId="7" fillId="0" borderId="6" xfId="1" applyNumberFormat="1" applyFont="1" applyBorder="1" applyAlignment="1"/>
    <xf numFmtId="4" fontId="15" fillId="0" borderId="5" xfId="4" applyNumberFormat="1" applyFont="1" applyBorder="1" applyAlignment="1"/>
    <xf numFmtId="4" fontId="7" fillId="0" borderId="5" xfId="1" applyNumberFormat="1" applyFont="1" applyFill="1" applyBorder="1" applyAlignment="1"/>
    <xf numFmtId="4" fontId="7" fillId="0" borderId="5" xfId="1" applyNumberFormat="1" applyFont="1" applyBorder="1" applyAlignment="1"/>
    <xf numFmtId="4" fontId="9" fillId="0" borderId="40" xfId="1" applyNumberFormat="1" applyFont="1" applyBorder="1" applyAlignment="1"/>
    <xf numFmtId="4" fontId="9" fillId="0" borderId="41" xfId="1" applyNumberFormat="1" applyFont="1" applyBorder="1" applyAlignment="1"/>
    <xf numFmtId="2" fontId="13" fillId="0" borderId="42" xfId="3" applyNumberFormat="1" applyFont="1" applyFill="1" applyBorder="1" applyAlignment="1">
      <alignment horizontal="left"/>
    </xf>
    <xf numFmtId="2" fontId="9" fillId="0" borderId="42" xfId="1" applyNumberFormat="1" applyFont="1" applyBorder="1" applyAlignment="1">
      <alignment horizontal="center"/>
    </xf>
    <xf numFmtId="2" fontId="9" fillId="0" borderId="41" xfId="1" applyNumberFormat="1" applyFont="1" applyBorder="1" applyAlignment="1">
      <alignment horizontal="center"/>
    </xf>
    <xf numFmtId="49" fontId="9" fillId="0" borderId="43" xfId="1" applyNumberFormat="1" applyFont="1" applyBorder="1" applyAlignment="1">
      <alignment horizontal="center"/>
    </xf>
    <xf numFmtId="4" fontId="17" fillId="0" borderId="44" xfId="5" applyNumberFormat="1" applyFont="1" applyFill="1" applyBorder="1" applyAlignment="1"/>
    <xf numFmtId="4" fontId="17" fillId="0" borderId="11" xfId="5" applyNumberFormat="1" applyFont="1" applyFill="1" applyBorder="1" applyAlignment="1"/>
    <xf numFmtId="0" fontId="17" fillId="0" borderId="11" xfId="5" applyFont="1" applyFill="1" applyBorder="1" applyAlignment="1">
      <alignment horizontal="left"/>
    </xf>
    <xf numFmtId="0" fontId="17" fillId="0" borderId="45" xfId="5" applyFont="1" applyFill="1" applyBorder="1" applyAlignment="1">
      <alignment horizontal="center"/>
    </xf>
    <xf numFmtId="0" fontId="17" fillId="0" borderId="44" xfId="5" applyFont="1" applyFill="1" applyBorder="1" applyAlignment="1">
      <alignment horizontal="center"/>
    </xf>
    <xf numFmtId="0" fontId="17" fillId="0" borderId="46" xfId="5" applyFont="1" applyFill="1" applyBorder="1" applyAlignment="1">
      <alignment horizontal="center"/>
    </xf>
    <xf numFmtId="0" fontId="17" fillId="0" borderId="10" xfId="5" applyFont="1" applyFill="1" applyBorder="1" applyAlignment="1">
      <alignment horizontal="center"/>
    </xf>
    <xf numFmtId="0" fontId="12" fillId="0" borderId="47" xfId="6" applyFont="1" applyBorder="1" applyAlignment="1">
      <alignment horizontal="center"/>
    </xf>
    <xf numFmtId="0" fontId="12" fillId="0" borderId="11" xfId="6" applyFont="1" applyBorder="1" applyAlignment="1">
      <alignment horizontal="center"/>
    </xf>
    <xf numFmtId="0" fontId="12" fillId="0" borderId="11" xfId="6" applyFont="1" applyFill="1" applyBorder="1" applyAlignment="1">
      <alignment horizontal="center"/>
    </xf>
    <xf numFmtId="0" fontId="17" fillId="0" borderId="41" xfId="5" applyFont="1" applyFill="1" applyBorder="1" applyAlignment="1">
      <alignment horizontal="center" vertical="center"/>
    </xf>
    <xf numFmtId="0" fontId="17" fillId="0" borderId="42" xfId="5" applyFont="1" applyFill="1" applyBorder="1" applyAlignment="1">
      <alignment horizontal="center" vertical="center"/>
    </xf>
    <xf numFmtId="0" fontId="17" fillId="0" borderId="43" xfId="5" applyFont="1" applyFill="1" applyBorder="1" applyAlignment="1">
      <alignment horizontal="center" vertical="center"/>
    </xf>
    <xf numFmtId="0" fontId="17" fillId="0" borderId="48" xfId="5" applyFont="1" applyFill="1" applyBorder="1" applyAlignment="1">
      <alignment horizontal="center" vertical="center"/>
    </xf>
    <xf numFmtId="0" fontId="12" fillId="0" borderId="0" xfId="5" applyFont="1" applyAlignment="1">
      <alignment horizontal="right"/>
    </xf>
    <xf numFmtId="0" fontId="6" fillId="0" borderId="0" xfId="5"/>
    <xf numFmtId="4" fontId="6" fillId="0" borderId="0" xfId="5" applyNumberFormat="1"/>
    <xf numFmtId="0" fontId="6" fillId="0" borderId="0" xfId="1" applyBorder="1"/>
    <xf numFmtId="0" fontId="6" fillId="0" borderId="0" xfId="7"/>
    <xf numFmtId="0" fontId="10" fillId="0" borderId="0" xfId="4"/>
    <xf numFmtId="0" fontId="1" fillId="0" borderId="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/>
    </xf>
    <xf numFmtId="4" fontId="6" fillId="0" borderId="0" xfId="1" applyNumberFormat="1" applyAlignment="1">
      <alignment horizontal="right"/>
    </xf>
    <xf numFmtId="0" fontId="17" fillId="0" borderId="45" xfId="5" applyFont="1" applyFill="1" applyBorder="1" applyAlignment="1">
      <alignment horizontal="center" vertical="center"/>
    </xf>
    <xf numFmtId="0" fontId="17" fillId="0" borderId="46" xfId="5" applyFont="1" applyFill="1" applyBorder="1" applyAlignment="1">
      <alignment horizontal="center" vertical="center"/>
    </xf>
    <xf numFmtId="0" fontId="20" fillId="0" borderId="0" xfId="4" applyFont="1" applyAlignment="1">
      <alignment horizontal="center"/>
    </xf>
    <xf numFmtId="0" fontId="19" fillId="0" borderId="0" xfId="7" applyFont="1" applyFill="1" applyAlignment="1">
      <alignment horizontal="center"/>
    </xf>
    <xf numFmtId="0" fontId="16" fillId="0" borderId="7" xfId="1" applyFont="1" applyBorder="1" applyAlignment="1">
      <alignment horizontal="center"/>
    </xf>
    <xf numFmtId="0" fontId="16" fillId="0" borderId="39" xfId="1" applyFont="1" applyBorder="1" applyAlignment="1">
      <alignment horizontal="center"/>
    </xf>
    <xf numFmtId="0" fontId="16" fillId="0" borderId="49" xfId="1" applyFont="1" applyBorder="1" applyAlignment="1">
      <alignment horizontal="center"/>
    </xf>
    <xf numFmtId="49" fontId="9" fillId="0" borderId="50" xfId="1" applyNumberFormat="1" applyFont="1" applyBorder="1" applyAlignment="1">
      <alignment horizontal="center"/>
    </xf>
    <xf numFmtId="49" fontId="9" fillId="0" borderId="51" xfId="1" applyNumberFormat="1" applyFont="1" applyBorder="1" applyAlignment="1">
      <alignment horizontal="center"/>
    </xf>
    <xf numFmtId="49" fontId="9" fillId="0" borderId="25" xfId="1" applyNumberFormat="1" applyFont="1" applyBorder="1" applyAlignment="1">
      <alignment horizontal="center"/>
    </xf>
    <xf numFmtId="49" fontId="9" fillId="0" borderId="38" xfId="1" applyNumberFormat="1" applyFont="1" applyBorder="1" applyAlignment="1">
      <alignment horizontal="center"/>
    </xf>
    <xf numFmtId="49" fontId="9" fillId="0" borderId="52" xfId="1" applyNumberFormat="1" applyFont="1" applyBorder="1" applyAlignment="1">
      <alignment horizontal="center"/>
    </xf>
    <xf numFmtId="49" fontId="9" fillId="0" borderId="53" xfId="1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49" xfId="2" applyFont="1" applyFill="1" applyBorder="1" applyAlignment="1">
      <alignment horizontal="center"/>
    </xf>
    <xf numFmtId="49" fontId="7" fillId="0" borderId="50" xfId="2" applyNumberFormat="1" applyFont="1" applyFill="1" applyBorder="1" applyAlignment="1">
      <alignment horizontal="center"/>
    </xf>
    <xf numFmtId="49" fontId="7" fillId="0" borderId="51" xfId="2" applyNumberFormat="1" applyFont="1" applyFill="1" applyBorder="1" applyAlignment="1">
      <alignment horizontal="center"/>
    </xf>
    <xf numFmtId="49" fontId="7" fillId="0" borderId="52" xfId="2" applyNumberFormat="1" applyFont="1" applyFill="1" applyBorder="1" applyAlignment="1">
      <alignment horizontal="center"/>
    </xf>
    <xf numFmtId="49" fontId="7" fillId="0" borderId="53" xfId="2" applyNumberFormat="1" applyFont="1" applyFill="1" applyBorder="1" applyAlignment="1">
      <alignment horizontal="center"/>
    </xf>
    <xf numFmtId="49" fontId="7" fillId="0" borderId="8" xfId="2" applyNumberFormat="1" applyFont="1" applyFill="1" applyBorder="1" applyAlignment="1">
      <alignment horizontal="center"/>
    </xf>
    <xf numFmtId="49" fontId="7" fillId="0" borderId="54" xfId="2" applyNumberFormat="1" applyFont="1" applyFill="1" applyBorder="1" applyAlignment="1">
      <alignment horizontal="center"/>
    </xf>
    <xf numFmtId="49" fontId="9" fillId="0" borderId="8" xfId="1" applyNumberFormat="1" applyFont="1" applyBorder="1" applyAlignment="1">
      <alignment horizontal="center"/>
    </xf>
    <xf numFmtId="49" fontId="9" fillId="0" borderId="26" xfId="1" applyNumberFormat="1" applyFont="1" applyBorder="1" applyAlignment="1">
      <alignment horizontal="center"/>
    </xf>
    <xf numFmtId="49" fontId="9" fillId="0" borderId="54" xfId="1" applyNumberFormat="1" applyFont="1" applyBorder="1" applyAlignment="1">
      <alignment horizontal="center"/>
    </xf>
    <xf numFmtId="0" fontId="18" fillId="0" borderId="0" xfId="1" applyFont="1" applyBorder="1" applyAlignment="1">
      <alignment horizontal="center" vertical="center"/>
    </xf>
  </cellXfs>
  <cellStyles count="11">
    <cellStyle name="čárky 2" xfId="8"/>
    <cellStyle name="čárky 3" xfId="9"/>
    <cellStyle name="Normální" xfId="0" builtinId="0"/>
    <cellStyle name="normální 2" xfId="10"/>
    <cellStyle name="Normální 3" xfId="7"/>
    <cellStyle name="Normální 4" xfId="6"/>
    <cellStyle name="normální_2. Rozpočet 2007 - tabulky" xfId="4"/>
    <cellStyle name="normální_Rozpis výdajů 03 bez PO 2" xfId="2"/>
    <cellStyle name="normální_Rozpis výdajů 03 bez PO 3" xfId="1"/>
    <cellStyle name="normální_Rozpis výdajů 03 bez PO_04 - OSMTVS" xfId="5"/>
    <cellStyle name="normální_Rozpočet 2005 (ZK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ty\Rozpo&#269;et\rozpo&#269;tov&#225;%20opat&#345;en&#237;\RO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 refreshError="1"/>
      <sheetData sheetId="1">
        <row r="45">
          <cell r="D45">
            <v>76221.14</v>
          </cell>
          <cell r="H45">
            <v>3396340.3399999994</v>
          </cell>
          <cell r="O45">
            <v>8557.99</v>
          </cell>
          <cell r="Q45">
            <v>190127.46999999997</v>
          </cell>
        </row>
      </sheetData>
      <sheetData sheetId="2">
        <row r="45">
          <cell r="B45">
            <v>27594</v>
          </cell>
          <cell r="C45">
            <v>214073.19</v>
          </cell>
          <cell r="D45">
            <v>869880.73</v>
          </cell>
          <cell r="E45">
            <v>600580.27</v>
          </cell>
          <cell r="F45">
            <v>3391191.46</v>
          </cell>
          <cell r="G45">
            <v>80120.89</v>
          </cell>
          <cell r="H45">
            <v>61801.070000000007</v>
          </cell>
          <cell r="I45">
            <v>250755.39</v>
          </cell>
          <cell r="K45">
            <v>207288.95</v>
          </cell>
          <cell r="L45">
            <v>43995</v>
          </cell>
          <cell r="M45">
            <v>3375</v>
          </cell>
          <cell r="N45">
            <v>8557.99</v>
          </cell>
          <cell r="O45">
            <v>5000</v>
          </cell>
          <cell r="P45">
            <v>18000</v>
          </cell>
          <cell r="R45">
            <v>0</v>
          </cell>
          <cell r="S4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zoomScaleNormal="100" workbookViewId="0">
      <selection activeCell="K19" sqref="K19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</cols>
  <sheetData>
    <row r="1" spans="1:10" x14ac:dyDescent="0.2">
      <c r="D1" t="s">
        <v>64</v>
      </c>
    </row>
    <row r="2" spans="1:10" ht="13.5" thickBot="1" x14ac:dyDescent="0.25">
      <c r="A2" s="147" t="s">
        <v>58</v>
      </c>
      <c r="B2" s="147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55</v>
      </c>
      <c r="D3" s="32" t="s">
        <v>65</v>
      </c>
      <c r="E3" s="32" t="s">
        <v>63</v>
      </c>
    </row>
    <row r="4" spans="1:10" ht="15" customHeight="1" x14ac:dyDescent="0.2">
      <c r="A4" s="2" t="s">
        <v>3</v>
      </c>
      <c r="B4" s="29" t="s">
        <v>39</v>
      </c>
      <c r="C4" s="26">
        <f>C5+C6+C7</f>
        <v>2198221.14</v>
      </c>
      <c r="D4" s="26">
        <f>D5+D6+D7</f>
        <v>0</v>
      </c>
      <c r="E4" s="27">
        <f t="shared" ref="E4:E25" si="0">C4+D4</f>
        <v>2198221.14</v>
      </c>
    </row>
    <row r="5" spans="1:10" ht="15" customHeight="1" x14ac:dyDescent="0.2">
      <c r="A5" s="6" t="s">
        <v>4</v>
      </c>
      <c r="B5" s="7" t="s">
        <v>5</v>
      </c>
      <c r="C5" s="8">
        <v>2122000</v>
      </c>
      <c r="D5" s="9">
        <f>[1]příjmy!$C$31</f>
        <v>0</v>
      </c>
      <c r="E5" s="10">
        <f t="shared" si="0"/>
        <v>2122000</v>
      </c>
      <c r="J5" s="1"/>
    </row>
    <row r="6" spans="1:10" ht="15" customHeight="1" x14ac:dyDescent="0.2">
      <c r="A6" s="6" t="s">
        <v>6</v>
      </c>
      <c r="B6" s="7" t="s">
        <v>7</v>
      </c>
      <c r="C6" s="8">
        <f>[2]příjmy!$D$45</f>
        <v>76221.14</v>
      </c>
      <c r="D6" s="4">
        <v>0</v>
      </c>
      <c r="E6" s="10">
        <f t="shared" si="0"/>
        <v>76221.14</v>
      </c>
    </row>
    <row r="7" spans="1:10" ht="15" customHeight="1" x14ac:dyDescent="0.2">
      <c r="A7" s="6" t="s">
        <v>8</v>
      </c>
      <c r="B7" s="7" t="s">
        <v>9</v>
      </c>
      <c r="C7" s="8">
        <v>0</v>
      </c>
      <c r="D7" s="8">
        <f>[1]příjmy!$E$31</f>
        <v>0</v>
      </c>
      <c r="E7" s="10">
        <f t="shared" si="0"/>
        <v>0</v>
      </c>
    </row>
    <row r="8" spans="1:10" ht="15" customHeight="1" x14ac:dyDescent="0.2">
      <c r="A8" s="12" t="s">
        <v>42</v>
      </c>
      <c r="B8" s="7" t="s">
        <v>10</v>
      </c>
      <c r="C8" s="13">
        <f>C9+C14</f>
        <v>3482182.3399999994</v>
      </c>
      <c r="D8" s="13">
        <f>D9+D14</f>
        <v>0</v>
      </c>
      <c r="E8" s="14">
        <f t="shared" si="0"/>
        <v>3482182.3399999994</v>
      </c>
    </row>
    <row r="9" spans="1:10" ht="15" customHeight="1" x14ac:dyDescent="0.2">
      <c r="A9" s="6" t="s">
        <v>47</v>
      </c>
      <c r="B9" s="7" t="s">
        <v>11</v>
      </c>
      <c r="C9" s="8">
        <f>C10+C11+C12+C13</f>
        <v>3482182.3399999994</v>
      </c>
      <c r="D9" s="8">
        <f>D10+D11+D12+D13</f>
        <v>0</v>
      </c>
      <c r="E9" s="11">
        <f t="shared" si="0"/>
        <v>3482182.3399999994</v>
      </c>
    </row>
    <row r="10" spans="1:10" ht="15" customHeight="1" x14ac:dyDescent="0.2">
      <c r="A10" s="6" t="s">
        <v>43</v>
      </c>
      <c r="B10" s="7" t="s">
        <v>12</v>
      </c>
      <c r="C10" s="8">
        <v>61072</v>
      </c>
      <c r="D10" s="8">
        <f>[1]příjmy!$I$16</f>
        <v>0</v>
      </c>
      <c r="E10" s="11">
        <f t="shared" si="0"/>
        <v>61072</v>
      </c>
    </row>
    <row r="11" spans="1:10" ht="15" customHeight="1" x14ac:dyDescent="0.2">
      <c r="A11" s="6" t="s">
        <v>54</v>
      </c>
      <c r="B11" s="7" t="s">
        <v>11</v>
      </c>
      <c r="C11" s="8">
        <f>[2]příjmy!$H$45</f>
        <v>3396340.3399999994</v>
      </c>
      <c r="D11" s="8">
        <v>0</v>
      </c>
      <c r="E11" s="11">
        <f t="shared" si="0"/>
        <v>3396340.3399999994</v>
      </c>
    </row>
    <row r="12" spans="1:10" ht="15" customHeight="1" x14ac:dyDescent="0.2">
      <c r="A12" s="6" t="s">
        <v>44</v>
      </c>
      <c r="B12" s="7" t="s">
        <v>46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48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49</v>
      </c>
      <c r="B14" s="7" t="s">
        <v>13</v>
      </c>
      <c r="C14" s="8">
        <f>C15+C16+C17</f>
        <v>0</v>
      </c>
      <c r="D14" s="8">
        <f>D15+D16+D17</f>
        <v>0</v>
      </c>
      <c r="E14" s="11">
        <f t="shared" si="0"/>
        <v>0</v>
      </c>
    </row>
    <row r="15" spans="1:10" ht="15" customHeight="1" x14ac:dyDescent="0.2">
      <c r="A15" s="6" t="s">
        <v>45</v>
      </c>
      <c r="B15" s="7" t="s">
        <v>13</v>
      </c>
      <c r="C15" s="8">
        <v>0</v>
      </c>
      <c r="D15" s="8">
        <f>[1]příjmy!$H$16</f>
        <v>0</v>
      </c>
      <c r="E15" s="11">
        <f t="shared" si="0"/>
        <v>0</v>
      </c>
    </row>
    <row r="16" spans="1:10" ht="15" customHeight="1" x14ac:dyDescent="0.2">
      <c r="A16" s="6" t="s">
        <v>50</v>
      </c>
      <c r="B16" s="7">
        <v>4221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6" t="s">
        <v>51</v>
      </c>
      <c r="B17" s="7">
        <v>4232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12" t="s">
        <v>14</v>
      </c>
      <c r="B18" s="15" t="s">
        <v>40</v>
      </c>
      <c r="C18" s="13">
        <f>C4+C8</f>
        <v>5680403.4799999995</v>
      </c>
      <c r="D18" s="13">
        <f>D4+D8</f>
        <v>0</v>
      </c>
      <c r="E18" s="14">
        <f t="shared" si="0"/>
        <v>5680403.4799999995</v>
      </c>
    </row>
    <row r="19" spans="1:5" ht="15" customHeight="1" x14ac:dyDescent="0.2">
      <c r="A19" s="12" t="s">
        <v>15</v>
      </c>
      <c r="B19" s="15" t="s">
        <v>16</v>
      </c>
      <c r="C19" s="13">
        <f>SUM(C20:C24)</f>
        <v>101810.45999999996</v>
      </c>
      <c r="D19" s="13">
        <f>SUM(D20:D24)</f>
        <v>0</v>
      </c>
      <c r="E19" s="14">
        <f t="shared" si="0"/>
        <v>101810.45999999996</v>
      </c>
    </row>
    <row r="20" spans="1:5" ht="15" customHeight="1" x14ac:dyDescent="0.2">
      <c r="A20" s="6" t="s">
        <v>60</v>
      </c>
      <c r="B20" s="7" t="s">
        <v>17</v>
      </c>
      <c r="C20" s="8">
        <f>[2]příjmy!$O$45</f>
        <v>8557.99</v>
      </c>
      <c r="D20" s="8">
        <v>0</v>
      </c>
      <c r="E20" s="11">
        <f t="shared" si="0"/>
        <v>8557.99</v>
      </c>
    </row>
    <row r="21" spans="1:5" ht="15" customHeight="1" x14ac:dyDescent="0.2">
      <c r="A21" s="6" t="s">
        <v>61</v>
      </c>
      <c r="B21" s="7">
        <v>8115</v>
      </c>
      <c r="C21" s="8">
        <v>0</v>
      </c>
      <c r="D21" s="8">
        <v>0</v>
      </c>
      <c r="E21" s="11">
        <f>SUM(C21:D21)</f>
        <v>0</v>
      </c>
    </row>
    <row r="22" spans="1:5" ht="15" customHeight="1" x14ac:dyDescent="0.2">
      <c r="A22" s="6" t="s">
        <v>62</v>
      </c>
      <c r="B22" s="7" t="s">
        <v>17</v>
      </c>
      <c r="C22" s="8">
        <f>[2]příjmy!$Q$45</f>
        <v>190127.46999999997</v>
      </c>
      <c r="D22" s="8">
        <v>0</v>
      </c>
      <c r="E22" s="11">
        <f t="shared" si="0"/>
        <v>190127.46999999997</v>
      </c>
    </row>
    <row r="23" spans="1:5" ht="15" customHeight="1" x14ac:dyDescent="0.2">
      <c r="A23" s="6" t="s">
        <v>52</v>
      </c>
      <c r="B23" s="7">
        <v>8123</v>
      </c>
      <c r="C23" s="8">
        <v>0</v>
      </c>
      <c r="D23" s="8">
        <f>[1]příjmy!$T$31</f>
        <v>0</v>
      </c>
      <c r="E23" s="11">
        <f>C23+D23</f>
        <v>0</v>
      </c>
    </row>
    <row r="24" spans="1:5" ht="15" customHeight="1" thickBot="1" x14ac:dyDescent="0.25">
      <c r="A24" s="16" t="s">
        <v>53</v>
      </c>
      <c r="B24" s="17">
        <v>-8124</v>
      </c>
      <c r="C24" s="18">
        <v>-96875</v>
      </c>
      <c r="D24" s="18">
        <f>[1]příjmy!$O$16</f>
        <v>0</v>
      </c>
      <c r="E24" s="19">
        <f>C24+D24</f>
        <v>-96875</v>
      </c>
    </row>
    <row r="25" spans="1:5" ht="15" customHeight="1" thickBot="1" x14ac:dyDescent="0.25">
      <c r="A25" s="20" t="s">
        <v>28</v>
      </c>
      <c r="B25" s="21"/>
      <c r="C25" s="22">
        <f>C4+C8+C19</f>
        <v>5782213.9399999995</v>
      </c>
      <c r="D25" s="22">
        <f>D18+D19</f>
        <v>0</v>
      </c>
      <c r="E25" s="23">
        <f t="shared" si="0"/>
        <v>5782213.9399999995</v>
      </c>
    </row>
    <row r="26" spans="1:5" ht="13.5" thickBot="1" x14ac:dyDescent="0.25">
      <c r="A26" s="147" t="s">
        <v>59</v>
      </c>
      <c r="B26" s="147"/>
      <c r="C26" s="35"/>
      <c r="D26" s="35"/>
      <c r="E26" s="36" t="s">
        <v>0</v>
      </c>
    </row>
    <row r="27" spans="1:5" ht="24.75" thickBot="1" x14ac:dyDescent="0.25">
      <c r="A27" s="30" t="s">
        <v>18</v>
      </c>
      <c r="B27" s="31" t="s">
        <v>19</v>
      </c>
      <c r="C27" s="32" t="s">
        <v>55</v>
      </c>
      <c r="D27" s="32" t="s">
        <v>65</v>
      </c>
      <c r="E27" s="32" t="s">
        <v>63</v>
      </c>
    </row>
    <row r="28" spans="1:5" ht="15" customHeight="1" x14ac:dyDescent="0.2">
      <c r="A28" s="24" t="s">
        <v>27</v>
      </c>
      <c r="B28" s="3" t="s">
        <v>20</v>
      </c>
      <c r="C28" s="4">
        <f>[2]výdaje!$B$45</f>
        <v>27594</v>
      </c>
      <c r="D28" s="4">
        <v>0</v>
      </c>
      <c r="E28" s="5">
        <f>C28+D28</f>
        <v>27594</v>
      </c>
    </row>
    <row r="29" spans="1:5" ht="15" customHeight="1" x14ac:dyDescent="0.2">
      <c r="A29" s="25" t="s">
        <v>21</v>
      </c>
      <c r="B29" s="7" t="s">
        <v>20</v>
      </c>
      <c r="C29" s="8">
        <f>[2]výdaje!$C$45</f>
        <v>214073.19</v>
      </c>
      <c r="D29" s="4">
        <v>0</v>
      </c>
      <c r="E29" s="5">
        <f t="shared" ref="E29:E44" si="1">C29+D29</f>
        <v>214073.19</v>
      </c>
    </row>
    <row r="30" spans="1:5" ht="15" customHeight="1" x14ac:dyDescent="0.2">
      <c r="A30" s="25" t="s">
        <v>29</v>
      </c>
      <c r="B30" s="7" t="s">
        <v>20</v>
      </c>
      <c r="C30" s="8">
        <f>[2]výdaje!$D$45</f>
        <v>869880.73</v>
      </c>
      <c r="D30" s="4">
        <v>0</v>
      </c>
      <c r="E30" s="5">
        <f t="shared" si="1"/>
        <v>869880.73</v>
      </c>
    </row>
    <row r="31" spans="1:5" ht="15" customHeight="1" x14ac:dyDescent="0.2">
      <c r="A31" s="25" t="s">
        <v>22</v>
      </c>
      <c r="B31" s="7" t="s">
        <v>20</v>
      </c>
      <c r="C31" s="8">
        <f>[2]výdaje!$E$45</f>
        <v>600580.27</v>
      </c>
      <c r="D31" s="4">
        <v>0</v>
      </c>
      <c r="E31" s="5">
        <f t="shared" si="1"/>
        <v>600580.27</v>
      </c>
    </row>
    <row r="32" spans="1:5" ht="15" customHeight="1" x14ac:dyDescent="0.2">
      <c r="A32" s="25" t="s">
        <v>41</v>
      </c>
      <c r="B32" s="7" t="s">
        <v>20</v>
      </c>
      <c r="C32" s="8">
        <f>[2]výdaje!$F$45</f>
        <v>3391191.46</v>
      </c>
      <c r="D32" s="4">
        <v>0</v>
      </c>
      <c r="E32" s="5">
        <f>C32+D32</f>
        <v>3391191.46</v>
      </c>
    </row>
    <row r="33" spans="1:5" ht="15" customHeight="1" x14ac:dyDescent="0.2">
      <c r="A33" s="146" t="s">
        <v>57</v>
      </c>
      <c r="B33" s="15" t="s">
        <v>25</v>
      </c>
      <c r="C33" s="13">
        <f>[2]výdaje!$G$45</f>
        <v>80120.89</v>
      </c>
      <c r="D33" s="26">
        <v>0</v>
      </c>
      <c r="E33" s="27">
        <f t="shared" si="1"/>
        <v>80120.89</v>
      </c>
    </row>
    <row r="34" spans="1:5" ht="15" customHeight="1" x14ac:dyDescent="0.2">
      <c r="A34" s="25" t="s">
        <v>23</v>
      </c>
      <c r="B34" s="7" t="s">
        <v>20</v>
      </c>
      <c r="C34" s="8">
        <f>[2]výdaje!$H$45</f>
        <v>61801.070000000007</v>
      </c>
      <c r="D34" s="4">
        <f>[1]výdaje!$G$16</f>
        <v>0</v>
      </c>
      <c r="E34" s="5">
        <f t="shared" si="1"/>
        <v>61801.070000000007</v>
      </c>
    </row>
    <row r="35" spans="1:5" ht="15" customHeight="1" x14ac:dyDescent="0.2">
      <c r="A35" s="25" t="s">
        <v>30</v>
      </c>
      <c r="B35" s="7" t="s">
        <v>24</v>
      </c>
      <c r="C35" s="8">
        <f>[2]výdaje!$I$45</f>
        <v>250755.39</v>
      </c>
      <c r="D35" s="4">
        <v>0</v>
      </c>
      <c r="E35" s="5">
        <f t="shared" si="1"/>
        <v>250755.39</v>
      </c>
    </row>
    <row r="36" spans="1:5" ht="15" customHeight="1" x14ac:dyDescent="0.2">
      <c r="A36" s="25" t="s">
        <v>31</v>
      </c>
      <c r="B36" s="7" t="s">
        <v>24</v>
      </c>
      <c r="C36" s="8">
        <f>[3]výdaje!$J$433</f>
        <v>0</v>
      </c>
      <c r="D36" s="4">
        <f>[1]výdaje!$I$16</f>
        <v>0</v>
      </c>
      <c r="E36" s="5">
        <f t="shared" si="1"/>
        <v>0</v>
      </c>
    </row>
    <row r="37" spans="1:5" ht="15" customHeight="1" x14ac:dyDescent="0.2">
      <c r="A37" s="25" t="s">
        <v>32</v>
      </c>
      <c r="B37" s="7" t="s">
        <v>25</v>
      </c>
      <c r="C37" s="8">
        <f>[2]výdaje!$K$45</f>
        <v>207288.95</v>
      </c>
      <c r="D37" s="4">
        <f>[1]výdaje!$J$16</f>
        <v>0</v>
      </c>
      <c r="E37" s="5">
        <f t="shared" si="1"/>
        <v>207288.95</v>
      </c>
    </row>
    <row r="38" spans="1:5" ht="15" customHeight="1" x14ac:dyDescent="0.2">
      <c r="A38" s="25" t="s">
        <v>34</v>
      </c>
      <c r="B38" s="7" t="s">
        <v>25</v>
      </c>
      <c r="C38" s="8">
        <f>[2]výdaje!$L$45</f>
        <v>43995</v>
      </c>
      <c r="D38" s="4">
        <v>0</v>
      </c>
      <c r="E38" s="5">
        <f t="shared" si="1"/>
        <v>43995</v>
      </c>
    </row>
    <row r="39" spans="1:5" ht="15" customHeight="1" x14ac:dyDescent="0.2">
      <c r="A39" s="25" t="s">
        <v>33</v>
      </c>
      <c r="B39" s="7" t="s">
        <v>20</v>
      </c>
      <c r="C39" s="8">
        <f>[2]výdaje!$M$45</f>
        <v>3375</v>
      </c>
      <c r="D39" s="4">
        <f>[1]výdaje!$L$16</f>
        <v>0</v>
      </c>
      <c r="E39" s="5">
        <f t="shared" si="1"/>
        <v>3375</v>
      </c>
    </row>
    <row r="40" spans="1:5" ht="15" customHeight="1" x14ac:dyDescent="0.2">
      <c r="A40" s="25" t="s">
        <v>56</v>
      </c>
      <c r="B40" s="7" t="s">
        <v>25</v>
      </c>
      <c r="C40" s="8">
        <f>[2]výdaje!$N$45</f>
        <v>8557.99</v>
      </c>
      <c r="D40" s="4">
        <v>0</v>
      </c>
      <c r="E40" s="5">
        <f>C40+D40</f>
        <v>8557.99</v>
      </c>
    </row>
    <row r="41" spans="1:5" ht="15" customHeight="1" x14ac:dyDescent="0.2">
      <c r="A41" s="25" t="s">
        <v>35</v>
      </c>
      <c r="B41" s="7" t="s">
        <v>25</v>
      </c>
      <c r="C41" s="8">
        <f>[2]výdaje!$O$45</f>
        <v>5000</v>
      </c>
      <c r="D41" s="4">
        <v>0</v>
      </c>
      <c r="E41" s="5">
        <f t="shared" si="1"/>
        <v>5000</v>
      </c>
    </row>
    <row r="42" spans="1:5" ht="15" customHeight="1" x14ac:dyDescent="0.2">
      <c r="A42" s="25" t="s">
        <v>36</v>
      </c>
      <c r="B42" s="7" t="s">
        <v>25</v>
      </c>
      <c r="C42" s="8">
        <f>[2]výdaje!$P$45</f>
        <v>18000</v>
      </c>
      <c r="D42" s="4">
        <f>[1]výdaje!$N$16</f>
        <v>0</v>
      </c>
      <c r="E42" s="5">
        <f t="shared" si="1"/>
        <v>18000</v>
      </c>
    </row>
    <row r="43" spans="1:5" ht="15" customHeight="1" x14ac:dyDescent="0.2">
      <c r="A43" s="25" t="s">
        <v>37</v>
      </c>
      <c r="B43" s="7" t="s">
        <v>25</v>
      </c>
      <c r="C43" s="8">
        <f>[2]výdaje!$R$45</f>
        <v>0</v>
      </c>
      <c r="D43" s="4">
        <f>[1]výdaje!$P$16</f>
        <v>0</v>
      </c>
      <c r="E43" s="5">
        <f t="shared" si="1"/>
        <v>0</v>
      </c>
    </row>
    <row r="44" spans="1:5" ht="15" customHeight="1" thickBot="1" x14ac:dyDescent="0.25">
      <c r="A44" s="25" t="s">
        <v>38</v>
      </c>
      <c r="B44" s="7" t="s">
        <v>25</v>
      </c>
      <c r="C44" s="8">
        <f>[2]výdaje!$S$45</f>
        <v>0</v>
      </c>
      <c r="D44" s="4">
        <f>[1]výdaje!$Q$16</f>
        <v>0</v>
      </c>
      <c r="E44" s="5">
        <f t="shared" si="1"/>
        <v>0</v>
      </c>
    </row>
    <row r="45" spans="1:5" ht="15" customHeight="1" thickBot="1" x14ac:dyDescent="0.25">
      <c r="A45" s="28" t="s">
        <v>26</v>
      </c>
      <c r="B45" s="21"/>
      <c r="C45" s="22">
        <f>C28+C29+C30+C31+C32+C33+C34+C35+C36+C37+C38+C39+C40+C41+C42+C43+C44</f>
        <v>5782213.9400000004</v>
      </c>
      <c r="D45" s="22">
        <f>SUM(D28:D44)</f>
        <v>0</v>
      </c>
      <c r="E45" s="23">
        <f>SUM(E28:E44)</f>
        <v>5782213.9400000004</v>
      </c>
    </row>
    <row r="46" spans="1:5" x14ac:dyDescent="0.2">
      <c r="C46" s="1"/>
    </row>
  </sheetData>
  <mergeCells count="2">
    <mergeCell ref="A2:B2"/>
    <mergeCell ref="A26:B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O47"/>
  <sheetViews>
    <sheetView tabSelected="1" topLeftCell="A19" zoomScaleNormal="100" workbookViewId="0">
      <selection activeCell="R32" sqref="R32"/>
    </sheetView>
  </sheetViews>
  <sheetFormatPr defaultRowHeight="12.75" x14ac:dyDescent="0.2"/>
  <cols>
    <col min="1" max="1" width="3.140625" style="37" customWidth="1"/>
    <col min="2" max="2" width="8.5703125" style="37" customWidth="1"/>
    <col min="3" max="3" width="4.7109375" style="37" customWidth="1"/>
    <col min="4" max="4" width="5.42578125" style="37" customWidth="1"/>
    <col min="5" max="5" width="4.7109375" style="37" customWidth="1"/>
    <col min="6" max="6" width="7.85546875" style="37" customWidth="1"/>
    <col min="7" max="7" width="44" style="37" customWidth="1"/>
    <col min="8" max="9" width="11.140625" style="38" customWidth="1"/>
    <col min="10" max="10" width="11.140625" style="37" customWidth="1"/>
    <col min="11" max="11" width="11.42578125" style="37" customWidth="1"/>
    <col min="12" max="13" width="9.140625" style="37"/>
    <col min="14" max="14" width="10.140625" style="37" bestFit="1" customWidth="1"/>
    <col min="15" max="16384" width="9.140625" style="37"/>
  </cols>
  <sheetData>
    <row r="1" spans="1:15" x14ac:dyDescent="0.2">
      <c r="H1" s="148" t="s">
        <v>64</v>
      </c>
      <c r="I1" s="148"/>
      <c r="J1" s="148"/>
      <c r="K1" s="148"/>
    </row>
    <row r="2" spans="1:15" ht="18" x14ac:dyDescent="0.25">
      <c r="A2" s="151" t="s">
        <v>128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5" x14ac:dyDescent="0.2">
      <c r="A3" s="145"/>
      <c r="B3" s="145"/>
      <c r="C3" s="145"/>
      <c r="D3" s="145"/>
      <c r="E3" s="145"/>
      <c r="F3" s="145"/>
      <c r="G3" s="145"/>
      <c r="H3" s="145"/>
      <c r="I3" s="145"/>
      <c r="J3" s="144"/>
      <c r="K3" s="144"/>
    </row>
    <row r="4" spans="1:15" ht="15.75" x14ac:dyDescent="0.25">
      <c r="A4" s="152" t="s">
        <v>127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5" ht="12.75" customHeight="1" x14ac:dyDescent="0.2">
      <c r="A5" s="173" t="s">
        <v>126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43"/>
      <c r="M5" s="143"/>
      <c r="N5" s="143"/>
      <c r="O5" s="143"/>
    </row>
    <row r="6" spans="1:15" ht="13.5" thickBot="1" x14ac:dyDescent="0.25">
      <c r="A6" s="141"/>
      <c r="B6" s="141"/>
      <c r="C6" s="141"/>
      <c r="D6" s="141"/>
      <c r="E6" s="141"/>
      <c r="F6" s="141"/>
      <c r="G6" s="141"/>
      <c r="H6" s="142"/>
      <c r="I6" s="142"/>
      <c r="J6" s="141"/>
      <c r="K6" s="140" t="s">
        <v>125</v>
      </c>
    </row>
    <row r="7" spans="1:15" ht="15" customHeight="1" thickBot="1" x14ac:dyDescent="0.25">
      <c r="A7" s="139" t="s">
        <v>124</v>
      </c>
      <c r="B7" s="149" t="s">
        <v>123</v>
      </c>
      <c r="C7" s="150"/>
      <c r="D7" s="138" t="s">
        <v>122</v>
      </c>
      <c r="E7" s="136" t="s">
        <v>121</v>
      </c>
      <c r="F7" s="137" t="s">
        <v>19</v>
      </c>
      <c r="G7" s="136" t="s">
        <v>120</v>
      </c>
      <c r="H7" s="135" t="s">
        <v>119</v>
      </c>
      <c r="I7" s="135" t="s">
        <v>117</v>
      </c>
      <c r="J7" s="134" t="s">
        <v>118</v>
      </c>
      <c r="K7" s="133" t="s">
        <v>117</v>
      </c>
    </row>
    <row r="8" spans="1:15" ht="15" customHeight="1" thickBot="1" x14ac:dyDescent="0.25">
      <c r="A8" s="132" t="s">
        <v>72</v>
      </c>
      <c r="B8" s="129" t="s">
        <v>69</v>
      </c>
      <c r="C8" s="131" t="s">
        <v>69</v>
      </c>
      <c r="D8" s="130" t="s">
        <v>69</v>
      </c>
      <c r="E8" s="129" t="s">
        <v>69</v>
      </c>
      <c r="F8" s="129" t="s">
        <v>69</v>
      </c>
      <c r="G8" s="128" t="s">
        <v>116</v>
      </c>
      <c r="H8" s="127">
        <f>H9+H13+H26+H29+H46</f>
        <v>16800000</v>
      </c>
      <c r="I8" s="127">
        <f>I9+I13+I26+I29+I46</f>
        <v>26817086.57</v>
      </c>
      <c r="J8" s="127">
        <f>J9+J13+J26+J29+J46</f>
        <v>0</v>
      </c>
      <c r="K8" s="126">
        <f>K9+K13+K26+K29+K46</f>
        <v>26817086.57</v>
      </c>
      <c r="L8" s="111"/>
    </row>
    <row r="9" spans="1:15" ht="15" customHeight="1" x14ac:dyDescent="0.2">
      <c r="A9" s="54" t="s">
        <v>72</v>
      </c>
      <c r="B9" s="53" t="s">
        <v>115</v>
      </c>
      <c r="C9" s="52" t="s">
        <v>70</v>
      </c>
      <c r="D9" s="125"/>
      <c r="E9" s="124" t="s">
        <v>69</v>
      </c>
      <c r="F9" s="123" t="s">
        <v>69</v>
      </c>
      <c r="G9" s="122" t="s">
        <v>91</v>
      </c>
      <c r="H9" s="121">
        <f>H10+H11+H12</f>
        <v>11800000</v>
      </c>
      <c r="I9" s="121">
        <f>I10+I11+I12</f>
        <v>11800000</v>
      </c>
      <c r="J9" s="121">
        <f>J10+J11+J12</f>
        <v>-11799400</v>
      </c>
      <c r="K9" s="120">
        <f>K10+K11+K12</f>
        <v>600</v>
      </c>
    </row>
    <row r="10" spans="1:15" ht="15" customHeight="1" x14ac:dyDescent="0.2">
      <c r="A10" s="153"/>
      <c r="B10" s="156"/>
      <c r="C10" s="157"/>
      <c r="D10" s="170"/>
      <c r="E10" s="72">
        <v>3522</v>
      </c>
      <c r="F10" s="71">
        <v>5213</v>
      </c>
      <c r="G10" s="58" t="s">
        <v>73</v>
      </c>
      <c r="H10" s="119">
        <v>6153700</v>
      </c>
      <c r="I10" s="119">
        <v>6153700</v>
      </c>
      <c r="J10" s="117">
        <v>-6153100</v>
      </c>
      <c r="K10" s="116">
        <f t="shared" ref="K10:K47" si="0">I10+J10</f>
        <v>600</v>
      </c>
    </row>
    <row r="11" spans="1:15" ht="15" customHeight="1" x14ac:dyDescent="0.2">
      <c r="A11" s="154"/>
      <c r="B11" s="158"/>
      <c r="C11" s="159"/>
      <c r="D11" s="171"/>
      <c r="E11" s="70">
        <v>3522</v>
      </c>
      <c r="F11" s="70">
        <v>5321</v>
      </c>
      <c r="G11" s="58" t="s">
        <v>76</v>
      </c>
      <c r="H11" s="118">
        <v>4085700</v>
      </c>
      <c r="I11" s="118">
        <v>4085700</v>
      </c>
      <c r="J11" s="117">
        <v>-4085700</v>
      </c>
      <c r="K11" s="116">
        <f t="shared" si="0"/>
        <v>0</v>
      </c>
    </row>
    <row r="12" spans="1:15" ht="15" customHeight="1" thickBot="1" x14ac:dyDescent="0.25">
      <c r="A12" s="155"/>
      <c r="B12" s="160"/>
      <c r="C12" s="161"/>
      <c r="D12" s="172"/>
      <c r="E12" s="60">
        <v>3526</v>
      </c>
      <c r="F12" s="59">
        <v>5213</v>
      </c>
      <c r="G12" s="58" t="s">
        <v>73</v>
      </c>
      <c r="H12" s="115">
        <v>1560600</v>
      </c>
      <c r="I12" s="115">
        <v>1560600</v>
      </c>
      <c r="J12" s="114">
        <v>-1560600</v>
      </c>
      <c r="K12" s="113">
        <f t="shared" si="0"/>
        <v>0</v>
      </c>
    </row>
    <row r="13" spans="1:15" ht="15" customHeight="1" x14ac:dyDescent="0.2">
      <c r="A13" s="54"/>
      <c r="B13" s="53" t="s">
        <v>69</v>
      </c>
      <c r="C13" s="52" t="s">
        <v>69</v>
      </c>
      <c r="D13" s="52"/>
      <c r="E13" s="51" t="s">
        <v>69</v>
      </c>
      <c r="F13" s="50" t="s">
        <v>69</v>
      </c>
      <c r="G13" s="49" t="s">
        <v>114</v>
      </c>
      <c r="H13" s="48">
        <f>H14+H16+H18+H20+H22+H24</f>
        <v>5000000</v>
      </c>
      <c r="I13" s="48">
        <f>I14+I16+I18+I20+I22+I24</f>
        <v>5000000</v>
      </c>
      <c r="J13" s="48">
        <f>J14+J16+J18+J20+J22+J24</f>
        <v>0</v>
      </c>
      <c r="K13" s="112">
        <f t="shared" si="0"/>
        <v>5000000</v>
      </c>
      <c r="L13" s="111"/>
    </row>
    <row r="14" spans="1:15" ht="15" customHeight="1" x14ac:dyDescent="0.2">
      <c r="A14" s="110" t="s">
        <v>72</v>
      </c>
      <c r="B14" s="109" t="s">
        <v>113</v>
      </c>
      <c r="C14" s="108" t="s">
        <v>112</v>
      </c>
      <c r="D14" s="108"/>
      <c r="E14" s="107" t="s">
        <v>69</v>
      </c>
      <c r="F14" s="106" t="s">
        <v>69</v>
      </c>
      <c r="G14" s="105" t="s">
        <v>111</v>
      </c>
      <c r="H14" s="104">
        <f>H15</f>
        <v>282300</v>
      </c>
      <c r="I14" s="104">
        <f>I15</f>
        <v>282300</v>
      </c>
      <c r="J14" s="103">
        <f>J15</f>
        <v>0</v>
      </c>
      <c r="K14" s="102">
        <f t="shared" si="0"/>
        <v>282300</v>
      </c>
    </row>
    <row r="15" spans="1:15" ht="15" customHeight="1" x14ac:dyDescent="0.2">
      <c r="A15" s="89"/>
      <c r="B15" s="88"/>
      <c r="C15" s="87"/>
      <c r="D15" s="87"/>
      <c r="E15" s="86">
        <v>3522</v>
      </c>
      <c r="F15" s="85">
        <v>5321</v>
      </c>
      <c r="G15" s="58" t="s">
        <v>76</v>
      </c>
      <c r="H15" s="84">
        <v>282300</v>
      </c>
      <c r="I15" s="84">
        <v>282300</v>
      </c>
      <c r="J15" s="83">
        <v>0</v>
      </c>
      <c r="K15" s="82">
        <f t="shared" si="0"/>
        <v>282300</v>
      </c>
    </row>
    <row r="16" spans="1:15" ht="15" customHeight="1" x14ac:dyDescent="0.2">
      <c r="A16" s="110" t="s">
        <v>72</v>
      </c>
      <c r="B16" s="109" t="s">
        <v>110</v>
      </c>
      <c r="C16" s="108" t="s">
        <v>109</v>
      </c>
      <c r="D16" s="108"/>
      <c r="E16" s="107" t="s">
        <v>69</v>
      </c>
      <c r="F16" s="106" t="s">
        <v>69</v>
      </c>
      <c r="G16" s="105" t="s">
        <v>108</v>
      </c>
      <c r="H16" s="104">
        <f>H17</f>
        <v>242720</v>
      </c>
      <c r="I16" s="104">
        <f>I17</f>
        <v>242720</v>
      </c>
      <c r="J16" s="103">
        <f>J17</f>
        <v>0</v>
      </c>
      <c r="K16" s="102">
        <f t="shared" si="0"/>
        <v>242720</v>
      </c>
    </row>
    <row r="17" spans="1:11" ht="15" customHeight="1" x14ac:dyDescent="0.2">
      <c r="A17" s="89"/>
      <c r="B17" s="88"/>
      <c r="C17" s="87"/>
      <c r="D17" s="87"/>
      <c r="E17" s="86">
        <v>3522</v>
      </c>
      <c r="F17" s="85">
        <v>5321</v>
      </c>
      <c r="G17" s="58" t="s">
        <v>76</v>
      </c>
      <c r="H17" s="84">
        <v>242720</v>
      </c>
      <c r="I17" s="84">
        <v>242720</v>
      </c>
      <c r="J17" s="83">
        <v>0</v>
      </c>
      <c r="K17" s="82">
        <f t="shared" si="0"/>
        <v>242720</v>
      </c>
    </row>
    <row r="18" spans="1:11" ht="15" customHeight="1" x14ac:dyDescent="0.2">
      <c r="A18" s="110" t="s">
        <v>72</v>
      </c>
      <c r="B18" s="109" t="s">
        <v>107</v>
      </c>
      <c r="C18" s="108" t="s">
        <v>106</v>
      </c>
      <c r="D18" s="108"/>
      <c r="E18" s="107" t="s">
        <v>69</v>
      </c>
      <c r="F18" s="106" t="s">
        <v>69</v>
      </c>
      <c r="G18" s="105" t="s">
        <v>105</v>
      </c>
      <c r="H18" s="104">
        <f>H19</f>
        <v>366920</v>
      </c>
      <c r="I18" s="104">
        <f>I19</f>
        <v>366920</v>
      </c>
      <c r="J18" s="103">
        <f>J19</f>
        <v>0</v>
      </c>
      <c r="K18" s="102">
        <f t="shared" si="0"/>
        <v>366920</v>
      </c>
    </row>
    <row r="19" spans="1:11" ht="15" customHeight="1" x14ac:dyDescent="0.2">
      <c r="A19" s="89"/>
      <c r="B19" s="88"/>
      <c r="C19" s="87"/>
      <c r="D19" s="87"/>
      <c r="E19" s="86">
        <v>3522</v>
      </c>
      <c r="F19" s="85">
        <v>5321</v>
      </c>
      <c r="G19" s="58" t="s">
        <v>76</v>
      </c>
      <c r="H19" s="84">
        <v>366920</v>
      </c>
      <c r="I19" s="84">
        <v>366920</v>
      </c>
      <c r="J19" s="83">
        <v>0</v>
      </c>
      <c r="K19" s="82">
        <f t="shared" si="0"/>
        <v>366920</v>
      </c>
    </row>
    <row r="20" spans="1:11" ht="15" customHeight="1" x14ac:dyDescent="0.2">
      <c r="A20" s="110" t="s">
        <v>72</v>
      </c>
      <c r="B20" s="109" t="s">
        <v>104</v>
      </c>
      <c r="C20" s="108" t="s">
        <v>103</v>
      </c>
      <c r="D20" s="108"/>
      <c r="E20" s="107" t="s">
        <v>69</v>
      </c>
      <c r="F20" s="106" t="s">
        <v>69</v>
      </c>
      <c r="G20" s="105" t="s">
        <v>102</v>
      </c>
      <c r="H20" s="104">
        <f>H21</f>
        <v>256780</v>
      </c>
      <c r="I20" s="104">
        <f>I21</f>
        <v>256780</v>
      </c>
      <c r="J20" s="103">
        <f>J21</f>
        <v>0</v>
      </c>
      <c r="K20" s="102">
        <f t="shared" si="0"/>
        <v>256780</v>
      </c>
    </row>
    <row r="21" spans="1:11" ht="15" customHeight="1" x14ac:dyDescent="0.2">
      <c r="A21" s="89"/>
      <c r="B21" s="88"/>
      <c r="C21" s="87"/>
      <c r="D21" s="87"/>
      <c r="E21" s="86">
        <v>3522</v>
      </c>
      <c r="F21" s="85">
        <v>5321</v>
      </c>
      <c r="G21" s="58" t="s">
        <v>76</v>
      </c>
      <c r="H21" s="84">
        <v>256780</v>
      </c>
      <c r="I21" s="84">
        <v>256780</v>
      </c>
      <c r="J21" s="83">
        <v>0</v>
      </c>
      <c r="K21" s="82">
        <f t="shared" si="0"/>
        <v>256780</v>
      </c>
    </row>
    <row r="22" spans="1:11" ht="15" customHeight="1" x14ac:dyDescent="0.2">
      <c r="A22" s="110" t="s">
        <v>72</v>
      </c>
      <c r="B22" s="109" t="s">
        <v>101</v>
      </c>
      <c r="C22" s="108" t="s">
        <v>70</v>
      </c>
      <c r="D22" s="108"/>
      <c r="E22" s="107" t="s">
        <v>69</v>
      </c>
      <c r="F22" s="106" t="s">
        <v>69</v>
      </c>
      <c r="G22" s="105" t="s">
        <v>100</v>
      </c>
      <c r="H22" s="104">
        <f>H23</f>
        <v>2676660</v>
      </c>
      <c r="I22" s="104">
        <f>I23</f>
        <v>2676660</v>
      </c>
      <c r="J22" s="103">
        <f>J23</f>
        <v>0</v>
      </c>
      <c r="K22" s="102">
        <f t="shared" si="0"/>
        <v>2676660</v>
      </c>
    </row>
    <row r="23" spans="1:11" ht="15" customHeight="1" x14ac:dyDescent="0.2">
      <c r="A23" s="89"/>
      <c r="B23" s="88"/>
      <c r="C23" s="87"/>
      <c r="D23" s="87"/>
      <c r="E23" s="86">
        <v>3522</v>
      </c>
      <c r="F23" s="85">
        <v>5213</v>
      </c>
      <c r="G23" s="58" t="s">
        <v>73</v>
      </c>
      <c r="H23" s="84">
        <v>2676660</v>
      </c>
      <c r="I23" s="84">
        <v>2676660</v>
      </c>
      <c r="J23" s="83">
        <v>0</v>
      </c>
      <c r="K23" s="82">
        <f t="shared" si="0"/>
        <v>2676660</v>
      </c>
    </row>
    <row r="24" spans="1:11" ht="15" customHeight="1" x14ac:dyDescent="0.2">
      <c r="A24" s="110" t="s">
        <v>72</v>
      </c>
      <c r="B24" s="109" t="s">
        <v>99</v>
      </c>
      <c r="C24" s="108" t="s">
        <v>70</v>
      </c>
      <c r="D24" s="108"/>
      <c r="E24" s="107" t="s">
        <v>69</v>
      </c>
      <c r="F24" s="106" t="s">
        <v>69</v>
      </c>
      <c r="G24" s="105" t="s">
        <v>98</v>
      </c>
      <c r="H24" s="104">
        <f>H25</f>
        <v>1174620</v>
      </c>
      <c r="I24" s="104">
        <f>I25</f>
        <v>1174620</v>
      </c>
      <c r="J24" s="103">
        <f>J25</f>
        <v>0</v>
      </c>
      <c r="K24" s="102">
        <f t="shared" si="0"/>
        <v>1174620</v>
      </c>
    </row>
    <row r="25" spans="1:11" ht="15" customHeight="1" thickBot="1" x14ac:dyDescent="0.25">
      <c r="A25" s="46"/>
      <c r="B25" s="101"/>
      <c r="C25" s="44"/>
      <c r="D25" s="44"/>
      <c r="E25" s="81">
        <v>3522</v>
      </c>
      <c r="F25" s="80">
        <v>5213</v>
      </c>
      <c r="G25" s="100" t="s">
        <v>73</v>
      </c>
      <c r="H25" s="41">
        <v>1174620</v>
      </c>
      <c r="I25" s="41">
        <v>1174620</v>
      </c>
      <c r="J25" s="99">
        <v>0</v>
      </c>
      <c r="K25" s="39">
        <f t="shared" si="0"/>
        <v>1174620</v>
      </c>
    </row>
    <row r="26" spans="1:11" ht="15" customHeight="1" x14ac:dyDescent="0.2">
      <c r="A26" s="98" t="s">
        <v>72</v>
      </c>
      <c r="B26" s="97" t="s">
        <v>97</v>
      </c>
      <c r="C26" s="96" t="s">
        <v>70</v>
      </c>
      <c r="D26" s="96" t="s">
        <v>96</v>
      </c>
      <c r="E26" s="95" t="s">
        <v>69</v>
      </c>
      <c r="F26" s="94" t="s">
        <v>69</v>
      </c>
      <c r="G26" s="93" t="s">
        <v>95</v>
      </c>
      <c r="H26" s="92">
        <f>H27+H28</f>
        <v>0</v>
      </c>
      <c r="I26" s="91">
        <f>I27+I28</f>
        <v>17086.57</v>
      </c>
      <c r="J26" s="91">
        <f>J27+J28</f>
        <v>0</v>
      </c>
      <c r="K26" s="90">
        <f t="shared" si="0"/>
        <v>17086.57</v>
      </c>
    </row>
    <row r="27" spans="1:11" ht="15" customHeight="1" x14ac:dyDescent="0.2">
      <c r="A27" s="162"/>
      <c r="B27" s="164"/>
      <c r="C27" s="165"/>
      <c r="D27" s="168"/>
      <c r="E27" s="86" t="s">
        <v>93</v>
      </c>
      <c r="F27" s="85">
        <v>5212</v>
      </c>
      <c r="G27" s="58" t="s">
        <v>94</v>
      </c>
      <c r="H27" s="84">
        <v>0</v>
      </c>
      <c r="I27" s="83">
        <v>5504.57</v>
      </c>
      <c r="J27" s="83">
        <v>0</v>
      </c>
      <c r="K27" s="82">
        <f t="shared" si="0"/>
        <v>5504.57</v>
      </c>
    </row>
    <row r="28" spans="1:11" ht="15" customHeight="1" thickBot="1" x14ac:dyDescent="0.25">
      <c r="A28" s="163"/>
      <c r="B28" s="166"/>
      <c r="C28" s="167"/>
      <c r="D28" s="169"/>
      <c r="E28" s="81" t="s">
        <v>93</v>
      </c>
      <c r="F28" s="80">
        <v>5213</v>
      </c>
      <c r="G28" s="79" t="s">
        <v>92</v>
      </c>
      <c r="H28" s="78">
        <v>0</v>
      </c>
      <c r="I28" s="77">
        <v>11582</v>
      </c>
      <c r="J28" s="77">
        <v>0</v>
      </c>
      <c r="K28" s="76">
        <f t="shared" si="0"/>
        <v>11582</v>
      </c>
    </row>
    <row r="29" spans="1:11" ht="15" customHeight="1" x14ac:dyDescent="0.2">
      <c r="A29" s="75"/>
      <c r="B29" s="53" t="s">
        <v>69</v>
      </c>
      <c r="C29" s="52" t="s">
        <v>69</v>
      </c>
      <c r="D29" s="74"/>
      <c r="E29" s="51" t="s">
        <v>69</v>
      </c>
      <c r="F29" s="50" t="s">
        <v>69</v>
      </c>
      <c r="G29" s="73" t="s">
        <v>91</v>
      </c>
      <c r="H29" s="48">
        <f>H30+H32+H34+H36+H38+H40+H42+H44</f>
        <v>0</v>
      </c>
      <c r="I29" s="48">
        <f>I30+I32+I34+I36+I38+I40+I42+I44</f>
        <v>0</v>
      </c>
      <c r="J29" s="48">
        <f>J30+J32+J34+J36+J38+J40+J42+J44</f>
        <v>11799400</v>
      </c>
      <c r="K29" s="47">
        <f t="shared" si="0"/>
        <v>11799400</v>
      </c>
    </row>
    <row r="30" spans="1:11" ht="15" customHeight="1" x14ac:dyDescent="0.2">
      <c r="A30" s="63" t="s">
        <v>72</v>
      </c>
      <c r="B30" s="62" t="s">
        <v>90</v>
      </c>
      <c r="C30" s="61" t="s">
        <v>70</v>
      </c>
      <c r="D30" s="61"/>
      <c r="E30" s="69" t="s">
        <v>69</v>
      </c>
      <c r="F30" s="68" t="s">
        <v>69</v>
      </c>
      <c r="G30" s="67" t="s">
        <v>89</v>
      </c>
      <c r="H30" s="66">
        <f>H31</f>
        <v>0</v>
      </c>
      <c r="I30" s="65">
        <f>I31</f>
        <v>0</v>
      </c>
      <c r="J30" s="65">
        <f>J31</f>
        <v>2939800</v>
      </c>
      <c r="K30" s="64">
        <f t="shared" si="0"/>
        <v>2939800</v>
      </c>
    </row>
    <row r="31" spans="1:11" ht="15" customHeight="1" x14ac:dyDescent="0.2">
      <c r="A31" s="63"/>
      <c r="B31" s="62"/>
      <c r="C31" s="61"/>
      <c r="D31" s="61"/>
      <c r="E31" s="72">
        <v>3522</v>
      </c>
      <c r="F31" s="71">
        <v>5213</v>
      </c>
      <c r="G31" s="58" t="s">
        <v>73</v>
      </c>
      <c r="H31" s="57">
        <v>0</v>
      </c>
      <c r="I31" s="56">
        <v>0</v>
      </c>
      <c r="J31" s="56">
        <v>2939800</v>
      </c>
      <c r="K31" s="55">
        <f t="shared" si="0"/>
        <v>2939800</v>
      </c>
    </row>
    <row r="32" spans="1:11" ht="15" customHeight="1" x14ac:dyDescent="0.2">
      <c r="A32" s="63" t="s">
        <v>72</v>
      </c>
      <c r="B32" s="62" t="s">
        <v>88</v>
      </c>
      <c r="C32" s="61" t="s">
        <v>70</v>
      </c>
      <c r="D32" s="61"/>
      <c r="E32" s="69" t="s">
        <v>69</v>
      </c>
      <c r="F32" s="68" t="s">
        <v>69</v>
      </c>
      <c r="G32" s="67" t="s">
        <v>87</v>
      </c>
      <c r="H32" s="66">
        <f>H33</f>
        <v>0</v>
      </c>
      <c r="I32" s="65">
        <f>I33</f>
        <v>0</v>
      </c>
      <c r="J32" s="65">
        <f>J33</f>
        <v>1652700</v>
      </c>
      <c r="K32" s="64">
        <f t="shared" si="0"/>
        <v>1652700</v>
      </c>
    </row>
    <row r="33" spans="1:11" ht="15" customHeight="1" x14ac:dyDescent="0.2">
      <c r="A33" s="63"/>
      <c r="B33" s="62"/>
      <c r="C33" s="61"/>
      <c r="D33" s="61"/>
      <c r="E33" s="72">
        <v>3522</v>
      </c>
      <c r="F33" s="71">
        <v>5213</v>
      </c>
      <c r="G33" s="58" t="s">
        <v>73</v>
      </c>
      <c r="H33" s="57">
        <v>0</v>
      </c>
      <c r="I33" s="56">
        <v>0</v>
      </c>
      <c r="J33" s="56">
        <v>1652700</v>
      </c>
      <c r="K33" s="55">
        <f t="shared" si="0"/>
        <v>1652700</v>
      </c>
    </row>
    <row r="34" spans="1:11" ht="15" customHeight="1" x14ac:dyDescent="0.2">
      <c r="A34" s="63" t="s">
        <v>72</v>
      </c>
      <c r="B34" s="62" t="s">
        <v>86</v>
      </c>
      <c r="C34" s="61" t="s">
        <v>70</v>
      </c>
      <c r="D34" s="61"/>
      <c r="E34" s="69" t="s">
        <v>69</v>
      </c>
      <c r="F34" s="68" t="s">
        <v>69</v>
      </c>
      <c r="G34" s="67" t="s">
        <v>85</v>
      </c>
      <c r="H34" s="66">
        <f>H35</f>
        <v>0</v>
      </c>
      <c r="I34" s="65">
        <f>I35</f>
        <v>0</v>
      </c>
      <c r="J34" s="65">
        <f>J35</f>
        <v>780300</v>
      </c>
      <c r="K34" s="64">
        <f t="shared" si="0"/>
        <v>780300</v>
      </c>
    </row>
    <row r="35" spans="1:11" ht="15" customHeight="1" x14ac:dyDescent="0.2">
      <c r="A35" s="63"/>
      <c r="B35" s="62"/>
      <c r="C35" s="61"/>
      <c r="D35" s="61"/>
      <c r="E35" s="72">
        <v>3522</v>
      </c>
      <c r="F35" s="71">
        <v>5213</v>
      </c>
      <c r="G35" s="58" t="s">
        <v>73</v>
      </c>
      <c r="H35" s="57">
        <v>0</v>
      </c>
      <c r="I35" s="56">
        <v>0</v>
      </c>
      <c r="J35" s="56">
        <v>780300</v>
      </c>
      <c r="K35" s="55">
        <f t="shared" si="0"/>
        <v>780300</v>
      </c>
    </row>
    <row r="36" spans="1:11" ht="15" customHeight="1" x14ac:dyDescent="0.2">
      <c r="A36" s="63" t="s">
        <v>72</v>
      </c>
      <c r="B36" s="62" t="s">
        <v>84</v>
      </c>
      <c r="C36" s="61" t="s">
        <v>70</v>
      </c>
      <c r="D36" s="61"/>
      <c r="E36" s="69" t="s">
        <v>69</v>
      </c>
      <c r="F36" s="68" t="s">
        <v>69</v>
      </c>
      <c r="G36" s="67" t="s">
        <v>83</v>
      </c>
      <c r="H36" s="66">
        <f>H37</f>
        <v>0</v>
      </c>
      <c r="I36" s="65">
        <f>I37</f>
        <v>0</v>
      </c>
      <c r="J36" s="65">
        <f>J37</f>
        <v>780300</v>
      </c>
      <c r="K36" s="64">
        <f t="shared" si="0"/>
        <v>780300</v>
      </c>
    </row>
    <row r="37" spans="1:11" ht="15" customHeight="1" x14ac:dyDescent="0.2">
      <c r="A37" s="63"/>
      <c r="B37" s="62"/>
      <c r="C37" s="61"/>
      <c r="D37" s="61"/>
      <c r="E37" s="72">
        <v>3522</v>
      </c>
      <c r="F37" s="71">
        <v>5213</v>
      </c>
      <c r="G37" s="58" t="s">
        <v>73</v>
      </c>
      <c r="H37" s="57">
        <v>0</v>
      </c>
      <c r="I37" s="56">
        <v>0</v>
      </c>
      <c r="J37" s="56">
        <v>780300</v>
      </c>
      <c r="K37" s="55">
        <f t="shared" si="0"/>
        <v>780300</v>
      </c>
    </row>
    <row r="38" spans="1:11" ht="15" customHeight="1" x14ac:dyDescent="0.2">
      <c r="A38" s="63" t="s">
        <v>72</v>
      </c>
      <c r="B38" s="62" t="s">
        <v>82</v>
      </c>
      <c r="C38" s="61" t="s">
        <v>130</v>
      </c>
      <c r="D38" s="61"/>
      <c r="E38" s="69" t="s">
        <v>69</v>
      </c>
      <c r="F38" s="68" t="s">
        <v>69</v>
      </c>
      <c r="G38" s="67" t="s">
        <v>81</v>
      </c>
      <c r="H38" s="66">
        <f>H39</f>
        <v>0</v>
      </c>
      <c r="I38" s="65">
        <f>I39</f>
        <v>0</v>
      </c>
      <c r="J38" s="65">
        <f>J39</f>
        <v>1652700</v>
      </c>
      <c r="K38" s="64">
        <f t="shared" si="0"/>
        <v>1652700</v>
      </c>
    </row>
    <row r="39" spans="1:11" ht="15" customHeight="1" x14ac:dyDescent="0.2">
      <c r="A39" s="63"/>
      <c r="B39" s="62"/>
      <c r="C39" s="61"/>
      <c r="D39" s="61"/>
      <c r="E39" s="70">
        <v>3522</v>
      </c>
      <c r="F39" s="70">
        <v>5321</v>
      </c>
      <c r="G39" s="58" t="s">
        <v>76</v>
      </c>
      <c r="H39" s="57">
        <v>0</v>
      </c>
      <c r="I39" s="56">
        <v>0</v>
      </c>
      <c r="J39" s="56">
        <v>1652700</v>
      </c>
      <c r="K39" s="55">
        <f t="shared" si="0"/>
        <v>1652700</v>
      </c>
    </row>
    <row r="40" spans="1:11" ht="15" customHeight="1" x14ac:dyDescent="0.2">
      <c r="A40" s="63" t="s">
        <v>72</v>
      </c>
      <c r="B40" s="62" t="s">
        <v>80</v>
      </c>
      <c r="C40" s="61" t="s">
        <v>129</v>
      </c>
      <c r="D40" s="61"/>
      <c r="E40" s="69" t="s">
        <v>69</v>
      </c>
      <c r="F40" s="68" t="s">
        <v>69</v>
      </c>
      <c r="G40" s="67" t="s">
        <v>79</v>
      </c>
      <c r="H40" s="66">
        <f>H41</f>
        <v>0</v>
      </c>
      <c r="I40" s="65">
        <f>I41</f>
        <v>0</v>
      </c>
      <c r="J40" s="65">
        <f>J41</f>
        <v>780300</v>
      </c>
      <c r="K40" s="64">
        <f t="shared" si="0"/>
        <v>780300</v>
      </c>
    </row>
    <row r="41" spans="1:11" ht="15" customHeight="1" x14ac:dyDescent="0.2">
      <c r="A41" s="63"/>
      <c r="B41" s="62"/>
      <c r="C41" s="61"/>
      <c r="D41" s="61"/>
      <c r="E41" s="70">
        <v>3522</v>
      </c>
      <c r="F41" s="70">
        <v>5321</v>
      </c>
      <c r="G41" s="58" t="s">
        <v>76</v>
      </c>
      <c r="H41" s="57">
        <v>0</v>
      </c>
      <c r="I41" s="56">
        <v>0</v>
      </c>
      <c r="J41" s="56">
        <v>780300</v>
      </c>
      <c r="K41" s="55">
        <f t="shared" si="0"/>
        <v>780300</v>
      </c>
    </row>
    <row r="42" spans="1:11" ht="15" customHeight="1" x14ac:dyDescent="0.2">
      <c r="A42" s="63" t="s">
        <v>72</v>
      </c>
      <c r="B42" s="62" t="s">
        <v>78</v>
      </c>
      <c r="C42" s="61" t="s">
        <v>131</v>
      </c>
      <c r="D42" s="61"/>
      <c r="E42" s="69" t="s">
        <v>69</v>
      </c>
      <c r="F42" s="68" t="s">
        <v>69</v>
      </c>
      <c r="G42" s="67" t="s">
        <v>77</v>
      </c>
      <c r="H42" s="66">
        <f>H43</f>
        <v>0</v>
      </c>
      <c r="I42" s="65">
        <f>I43</f>
        <v>0</v>
      </c>
      <c r="J42" s="65">
        <f>J43</f>
        <v>1652700</v>
      </c>
      <c r="K42" s="64">
        <f t="shared" si="0"/>
        <v>1652700</v>
      </c>
    </row>
    <row r="43" spans="1:11" ht="15" customHeight="1" x14ac:dyDescent="0.2">
      <c r="A43" s="63"/>
      <c r="B43" s="62"/>
      <c r="C43" s="61"/>
      <c r="D43" s="61"/>
      <c r="E43" s="70">
        <v>3522</v>
      </c>
      <c r="F43" s="70">
        <v>5321</v>
      </c>
      <c r="G43" s="58" t="s">
        <v>76</v>
      </c>
      <c r="H43" s="57">
        <v>0</v>
      </c>
      <c r="I43" s="56">
        <v>0</v>
      </c>
      <c r="J43" s="56">
        <v>1652700</v>
      </c>
      <c r="K43" s="55">
        <f t="shared" si="0"/>
        <v>1652700</v>
      </c>
    </row>
    <row r="44" spans="1:11" ht="15" customHeight="1" x14ac:dyDescent="0.2">
      <c r="A44" s="63" t="s">
        <v>72</v>
      </c>
      <c r="B44" s="62" t="s">
        <v>75</v>
      </c>
      <c r="C44" s="61" t="s">
        <v>70</v>
      </c>
      <c r="D44" s="61"/>
      <c r="E44" s="69" t="s">
        <v>69</v>
      </c>
      <c r="F44" s="68" t="s">
        <v>69</v>
      </c>
      <c r="G44" s="67" t="s">
        <v>74</v>
      </c>
      <c r="H44" s="66">
        <f>H45</f>
        <v>0</v>
      </c>
      <c r="I44" s="65">
        <f>I45</f>
        <v>0</v>
      </c>
      <c r="J44" s="65">
        <f>J45</f>
        <v>1560600</v>
      </c>
      <c r="K44" s="64">
        <f t="shared" si="0"/>
        <v>1560600</v>
      </c>
    </row>
    <row r="45" spans="1:11" ht="15" customHeight="1" thickBot="1" x14ac:dyDescent="0.25">
      <c r="A45" s="63"/>
      <c r="B45" s="62"/>
      <c r="C45" s="61"/>
      <c r="D45" s="61"/>
      <c r="E45" s="60">
        <v>3526</v>
      </c>
      <c r="F45" s="59">
        <v>5213</v>
      </c>
      <c r="G45" s="58" t="s">
        <v>73</v>
      </c>
      <c r="H45" s="57">
        <v>0</v>
      </c>
      <c r="I45" s="56">
        <v>0</v>
      </c>
      <c r="J45" s="56">
        <v>1560600</v>
      </c>
      <c r="K45" s="55">
        <f t="shared" si="0"/>
        <v>1560600</v>
      </c>
    </row>
    <row r="46" spans="1:11" ht="15" customHeight="1" x14ac:dyDescent="0.2">
      <c r="A46" s="54" t="s">
        <v>72</v>
      </c>
      <c r="B46" s="53" t="s">
        <v>71</v>
      </c>
      <c r="C46" s="52" t="s">
        <v>70</v>
      </c>
      <c r="D46" s="52"/>
      <c r="E46" s="51" t="s">
        <v>69</v>
      </c>
      <c r="F46" s="50" t="s">
        <v>69</v>
      </c>
      <c r="G46" s="49" t="s">
        <v>68</v>
      </c>
      <c r="H46" s="48">
        <f>H47+H49+H51+H53+H55+H57+H59+H61</f>
        <v>0</v>
      </c>
      <c r="I46" s="48">
        <f>I47+I49+I51+I53+I55+I57+I59+I61</f>
        <v>10000000</v>
      </c>
      <c r="J46" s="48">
        <f>J47</f>
        <v>0</v>
      </c>
      <c r="K46" s="47">
        <f t="shared" si="0"/>
        <v>10000000</v>
      </c>
    </row>
    <row r="47" spans="1:11" ht="15" customHeight="1" thickBot="1" x14ac:dyDescent="0.25">
      <c r="A47" s="46"/>
      <c r="B47" s="45"/>
      <c r="C47" s="44"/>
      <c r="D47" s="44"/>
      <c r="E47" s="44" t="s">
        <v>67</v>
      </c>
      <c r="F47" s="43">
        <v>5613</v>
      </c>
      <c r="G47" s="42" t="s">
        <v>66</v>
      </c>
      <c r="H47" s="41">
        <v>0</v>
      </c>
      <c r="I47" s="41">
        <v>10000000</v>
      </c>
      <c r="J47" s="40">
        <v>0</v>
      </c>
      <c r="K47" s="39">
        <f t="shared" si="0"/>
        <v>10000000</v>
      </c>
    </row>
  </sheetData>
  <mergeCells count="11">
    <mergeCell ref="A27:A28"/>
    <mergeCell ref="B27:C28"/>
    <mergeCell ref="D27:D28"/>
    <mergeCell ref="D10:D12"/>
    <mergeCell ref="A5:K5"/>
    <mergeCell ref="H1:K1"/>
    <mergeCell ref="B7:C7"/>
    <mergeCell ref="A2:K2"/>
    <mergeCell ref="A4:K4"/>
    <mergeCell ref="A10:A12"/>
    <mergeCell ref="B10:C12"/>
  </mergeCells>
  <printOptions horizontalCentered="1"/>
  <pageMargins left="0.78740157480314965" right="0.59055118110236227" top="0.59055118110236227" bottom="0.78740157480314965" header="0.51181102362204722" footer="0.51181102362204722"/>
  <pageSetup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91709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Vesela Nada</cp:lastModifiedBy>
  <cp:lastPrinted>2014-02-21T09:23:23Z</cp:lastPrinted>
  <dcterms:created xsi:type="dcterms:W3CDTF">2007-12-18T12:40:54Z</dcterms:created>
  <dcterms:modified xsi:type="dcterms:W3CDTF">2014-02-21T12:34:15Z</dcterms:modified>
</cp:coreProperties>
</file>