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0"/>
  </bookViews>
  <sheets>
    <sheet name="Bilance P+V" sheetId="1" r:id="rId1"/>
    <sheet name="92006" sheetId="2" r:id="rId2"/>
  </sheets>
  <definedNames/>
  <calcPr fullCalcOnLoad="1"/>
</workbook>
</file>

<file path=xl/sharedStrings.xml><?xml version="1.0" encoding="utf-8"?>
<sst xmlns="http://schemas.openxmlformats.org/spreadsheetml/2006/main" count="293" uniqueCount="148">
  <si>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</si>
  <si>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</si>
  <si>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</si>
  <si>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</si>
  <si>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</si>
  <si>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</si>
  <si>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</si>
  <si>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</si>
  <si>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</si>
  <si>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</si>
  <si>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</si>
  <si>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</si>
  <si>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</si>
  <si>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</si>
  <si>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</si>
  <si>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</si>
  <si>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</si>
  <si>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</si>
  <si>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</si>
  <si>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</si>
  <si>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</si>
  <si>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</si>
  <si>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</si>
  <si>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</si>
  <si>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</si>
  <si>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</si>
  <si>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</si>
  <si>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</si>
  <si>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</si>
  <si>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</si>
  <si>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</si>
  <si>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</si>
  <si>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</si>
  <si>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</si>
  <si>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</si>
  <si>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</si>
  <si>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</si>
  <si>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</si>
  <si>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</si>
  <si>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</si>
  <si>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</si>
  <si>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</si>
  <si>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</si>
  <si>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</si>
  <si>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</si>
  <si>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</si>
  <si>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</si>
  <si>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</si>
  <si>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</si>
  <si>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</si>
  <si>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</si>
  <si>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</si>
  <si>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</si>
  <si>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</si>
  <si>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</si>
  <si>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</si>
  <si>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</si>
  <si>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</si>
  <si>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4. úvěr</t>
  </si>
  <si>
    <t>81xx</t>
  </si>
  <si>
    <t>tis. Kč</t>
  </si>
  <si>
    <t>správce rozpočtových výdajů = odbor dopravy</t>
  </si>
  <si>
    <t xml:space="preserve">    resort.účel. inv. dot.</t>
  </si>
  <si>
    <t xml:space="preserve">    investiční dotace od obcí </t>
  </si>
  <si>
    <t>5. uhrazené splátky krátkod.půjč.</t>
  </si>
  <si>
    <t xml:space="preserve">   neinv. dotace ze zahraničí</t>
  </si>
  <si>
    <t>415x</t>
  </si>
  <si>
    <t xml:space="preserve">    investiční dotace ze zahraničí</t>
  </si>
  <si>
    <t>0690630000</t>
  </si>
  <si>
    <t>silnice II/592 Chrastava (I.etapa) - povodně</t>
  </si>
  <si>
    <t>0690640000</t>
  </si>
  <si>
    <t>silnice III/03513 a III/03515 Heřmanice - Dětřichov - povodně</t>
  </si>
  <si>
    <t>0690650000</t>
  </si>
  <si>
    <t>silnice III/0353 a III/0357 Víska - Višňová - Poustka - povodně</t>
  </si>
  <si>
    <t>Kap.926-dotační fond</t>
  </si>
  <si>
    <t>Rozpis výdajů kapitoly 920</t>
  </si>
  <si>
    <t>92006 - Kapitálové výdaje</t>
  </si>
  <si>
    <t>kap.</t>
  </si>
  <si>
    <t>K A P I T Á L O V É  V Ý D A J E</t>
  </si>
  <si>
    <t>kapitálové (investiční) výdaje resortu celkem</t>
  </si>
  <si>
    <t>0670000000</t>
  </si>
  <si>
    <t>výkupy pozemků</t>
  </si>
  <si>
    <t>pozemky</t>
  </si>
  <si>
    <t>0690600000</t>
  </si>
  <si>
    <t>PD - osazení 2 ks meteohlásek na silnicích II. třídy</t>
  </si>
  <si>
    <t>ostatní nákup dlouhodobého hmotného majetku</t>
  </si>
  <si>
    <t>0690610000</t>
  </si>
  <si>
    <t>Rekonstrukce silnice III/2887 Bozkov</t>
  </si>
  <si>
    <t>0690660000</t>
  </si>
  <si>
    <t>Studie proveditelnosti železničního spojení Praha – Mladá Boleslav – Liberec</t>
  </si>
  <si>
    <t>0690690000</t>
  </si>
  <si>
    <t>ZJ 035</t>
  </si>
  <si>
    <t>investiční transfery krajům</t>
  </si>
  <si>
    <t>Modernizace silnice Horka u Staré Paky – Dolní Branná</t>
  </si>
  <si>
    <t>nákup ostatních služeb</t>
  </si>
  <si>
    <t>SR 2014</t>
  </si>
  <si>
    <t>UR I 2014</t>
  </si>
  <si>
    <t>UR II 2014</t>
  </si>
  <si>
    <t>budovy, haly a stavby</t>
  </si>
  <si>
    <t>0690700000</t>
  </si>
  <si>
    <t>II/290 rekonstrukce opěrné zdi v km 12,5 - 12,6 a mostu 290-011 - povodně</t>
  </si>
  <si>
    <t>0690710000</t>
  </si>
  <si>
    <t>silnice II/592 Chrastava (II. etapa) - povodně</t>
  </si>
  <si>
    <t>0690720000</t>
  </si>
  <si>
    <t>0690730000</t>
  </si>
  <si>
    <t>silnice III/27252 Vítkov - povodně</t>
  </si>
  <si>
    <t>ZDROJOVÁ  A VÝDAJOVÁ ČÁST ROZPOČTU LK 2014</t>
  </si>
  <si>
    <t>1. Zapojení fondů z r. 2013</t>
  </si>
  <si>
    <t>2. Zapojení  zvl.účtů z r. 2013</t>
  </si>
  <si>
    <t>3. Zapojení výsl. hosp.2013</t>
  </si>
  <si>
    <t>Kap.917-transfery</t>
  </si>
  <si>
    <t>Povodně 2013 - SFDI</t>
  </si>
  <si>
    <t>0682280000</t>
  </si>
  <si>
    <t>opravy silnic II. a III. tříd včetně opěrných zdí</t>
  </si>
  <si>
    <t>nespecifikované rezervy</t>
  </si>
  <si>
    <t>0682340000</t>
  </si>
  <si>
    <t>III/26839 Kunratice u Cvikova, havárie opěrné zdi</t>
  </si>
  <si>
    <t>0682350000</t>
  </si>
  <si>
    <t>III/26841 Cvikov, havárie opěrné zdi</t>
  </si>
  <si>
    <t>0682360000</t>
  </si>
  <si>
    <t>III/26836 Lindava, havárie opěrné zdi</t>
  </si>
  <si>
    <t>0682370000</t>
  </si>
  <si>
    <t>III/26314 Prysk, havárie opěrné zdi</t>
  </si>
  <si>
    <t>0682380000</t>
  </si>
  <si>
    <t>III/2708 Velký Grunov, havárie opěrné zdi</t>
  </si>
  <si>
    <t>0682390000</t>
  </si>
  <si>
    <t>III/2627 Volfartice, havárie opěrné zdi a propustku</t>
  </si>
  <si>
    <t>0682400000</t>
  </si>
  <si>
    <t>III/2628 Skalice u České Lípy, havárie opěrné zdi</t>
  </si>
  <si>
    <t>0682410000</t>
  </si>
  <si>
    <t>III/2911 Krásný Les, havárie opěrné zdi</t>
  </si>
  <si>
    <t>0682420000</t>
  </si>
  <si>
    <t>II/290 Smědava, havárie opěrné zdi</t>
  </si>
  <si>
    <t>0682430000</t>
  </si>
  <si>
    <t>III/2911 Dolní Řasnice, havárie opěrné zdi</t>
  </si>
  <si>
    <t>0682440000</t>
  </si>
  <si>
    <t>III/2918 Horní Řasnice, havárie opěrné zdi</t>
  </si>
  <si>
    <t>0682450000</t>
  </si>
  <si>
    <t>III/2918 Srbská, havárie opěrné zdi</t>
  </si>
  <si>
    <t>0682460000</t>
  </si>
  <si>
    <t>III/2914 Bulovka, havárie opěrné zdi</t>
  </si>
  <si>
    <t>0682470000</t>
  </si>
  <si>
    <t>III/0357 Pertoltice, havárie opěrné zdi</t>
  </si>
  <si>
    <t>4.změna-RO č. 32/14</t>
  </si>
  <si>
    <t>Most přes Valteřický potok ve Valteřicích ev.č. 2634-1</t>
  </si>
  <si>
    <t>0681760000</t>
  </si>
  <si>
    <t>0690620000</t>
  </si>
  <si>
    <t>silnice II/290 Frýdlant - Bílý Potok (I.etapa) - povodně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</si>
</sst>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####"/>
    <numFmt numFmtId="176" formatCode="00000000"/>
  </numFmts>
  <fonts count="3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sz val="8"/>
      <name val="Arial CE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vertical="center"/>
    </xf>
    <xf numFmtId="4" fontId="4" fillId="0" borderId="10" xfId="50" applyNumberFormat="1" applyFont="1" applyFill="1" applyBorder="1" applyAlignment="1">
      <alignment vertical="center"/>
      <protection/>
    </xf>
    <xf numFmtId="49" fontId="4" fillId="0" borderId="11" xfId="50" applyNumberFormat="1" applyFont="1" applyFill="1" applyBorder="1" applyAlignment="1">
      <alignment horizontal="center" vertical="center" wrapText="1"/>
      <protection/>
    </xf>
    <xf numFmtId="2" fontId="4" fillId="0" borderId="12" xfId="50" applyNumberFormat="1" applyFont="1" applyBorder="1" applyAlignment="1">
      <alignment horizontal="center" vertical="center"/>
      <protection/>
    </xf>
    <xf numFmtId="4" fontId="4" fillId="0" borderId="13" xfId="50" applyNumberFormat="1" applyFont="1" applyFill="1" applyBorder="1" applyAlignment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1" fillId="0" borderId="14" xfId="50" applyNumberFormat="1" applyFont="1" applyFill="1" applyBorder="1" applyAlignment="1">
      <alignment vertical="center"/>
      <protection/>
    </xf>
    <xf numFmtId="4" fontId="1" fillId="0" borderId="15" xfId="50" applyNumberFormat="1" applyFont="1" applyFill="1" applyBorder="1" applyAlignment="1">
      <alignment vertical="center"/>
      <protection/>
    </xf>
    <xf numFmtId="1" fontId="1" fillId="0" borderId="12" xfId="50" applyNumberFormat="1" applyFont="1" applyFill="1" applyBorder="1" applyAlignment="1">
      <alignment horizontal="center" vertical="center"/>
      <protection/>
    </xf>
    <xf numFmtId="1" fontId="1" fillId="0" borderId="16" xfId="50" applyNumberFormat="1" applyFont="1" applyFill="1" applyBorder="1" applyAlignment="1">
      <alignment horizontal="center" vertical="center"/>
      <protection/>
    </xf>
    <xf numFmtId="0" fontId="4" fillId="0" borderId="17" xfId="50" applyFont="1" applyBorder="1" applyAlignment="1">
      <alignment horizontal="center" vertical="center"/>
      <protection/>
    </xf>
    <xf numFmtId="0" fontId="4" fillId="0" borderId="13" xfId="50" applyFont="1" applyBorder="1" applyAlignment="1">
      <alignment horizontal="center" vertical="center"/>
      <protection/>
    </xf>
    <xf numFmtId="0" fontId="4" fillId="0" borderId="18" xfId="50" applyFont="1" applyFill="1" applyBorder="1" applyAlignment="1">
      <alignment horizontal="center" vertical="center"/>
      <protection/>
    </xf>
    <xf numFmtId="0" fontId="4" fillId="0" borderId="11" xfId="50" applyFont="1" applyFill="1" applyBorder="1" applyAlignment="1">
      <alignment horizontal="center" vertical="center"/>
      <protection/>
    </xf>
    <xf numFmtId="0" fontId="4" fillId="0" borderId="19" xfId="50" applyFont="1" applyFill="1" applyBorder="1" applyAlignment="1">
      <alignment vertical="center"/>
      <protection/>
    </xf>
    <xf numFmtId="0" fontId="1" fillId="0" borderId="20" xfId="50" applyFont="1" applyFill="1" applyBorder="1" applyAlignment="1">
      <alignment horizontal="center" vertical="center"/>
      <protection/>
    </xf>
    <xf numFmtId="0" fontId="4" fillId="0" borderId="19" xfId="50" applyFont="1" applyFill="1" applyBorder="1" applyAlignment="1">
      <alignment vertical="center" wrapText="1"/>
      <protection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right" vertical="center" wrapText="1"/>
    </xf>
    <xf numFmtId="1" fontId="4" fillId="0" borderId="23" xfId="50" applyNumberFormat="1" applyFont="1" applyFill="1" applyBorder="1" applyAlignment="1">
      <alignment horizontal="center" vertical="center"/>
      <protection/>
    </xf>
    <xf numFmtId="2" fontId="4" fillId="0" borderId="24" xfId="50" applyNumberFormat="1" applyFont="1" applyBorder="1" applyAlignment="1">
      <alignment horizontal="center" vertical="center"/>
      <protection/>
    </xf>
    <xf numFmtId="2" fontId="4" fillId="0" borderId="25" xfId="50" applyNumberFormat="1" applyFont="1" applyBorder="1" applyAlignment="1">
      <alignment horizontal="center" vertical="center"/>
      <protection/>
    </xf>
    <xf numFmtId="2" fontId="4" fillId="0" borderId="26" xfId="50" applyNumberFormat="1" applyFont="1" applyBorder="1" applyAlignment="1">
      <alignment horizontal="center" vertical="center"/>
      <protection/>
    </xf>
    <xf numFmtId="2" fontId="4" fillId="0" borderId="27" xfId="50" applyNumberFormat="1" applyFont="1" applyBorder="1" applyAlignment="1">
      <alignment horizontal="center" vertical="center"/>
      <protection/>
    </xf>
    <xf numFmtId="4" fontId="4" fillId="0" borderId="28" xfId="50" applyNumberFormat="1" applyFont="1" applyFill="1" applyBorder="1" applyAlignment="1">
      <alignment vertical="center"/>
      <protection/>
    </xf>
    <xf numFmtId="2" fontId="4" fillId="0" borderId="18" xfId="50" applyNumberFormat="1" applyFont="1" applyBorder="1" applyAlignment="1">
      <alignment horizontal="center" vertical="center"/>
      <protection/>
    </xf>
    <xf numFmtId="49" fontId="4" fillId="0" borderId="11" xfId="50" applyNumberFormat="1" applyFont="1" applyBorder="1" applyAlignment="1">
      <alignment horizontal="center" vertical="center"/>
      <protection/>
    </xf>
    <xf numFmtId="2" fontId="4" fillId="0" borderId="11" xfId="50" applyNumberFormat="1" applyFont="1" applyBorder="1" applyAlignment="1">
      <alignment horizontal="center" vertical="center"/>
      <protection/>
    </xf>
    <xf numFmtId="2" fontId="4" fillId="0" borderId="19" xfId="50" applyNumberFormat="1" applyFont="1" applyBorder="1" applyAlignment="1">
      <alignment vertical="center"/>
      <protection/>
    </xf>
    <xf numFmtId="4" fontId="4" fillId="0" borderId="29" xfId="50" applyNumberFormat="1" applyFont="1" applyFill="1" applyBorder="1" applyAlignment="1">
      <alignment vertical="center"/>
      <protection/>
    </xf>
    <xf numFmtId="2" fontId="1" fillId="0" borderId="20" xfId="50" applyNumberFormat="1" applyFont="1" applyBorder="1" applyAlignment="1">
      <alignment horizontal="center" vertical="center"/>
      <protection/>
    </xf>
    <xf numFmtId="2" fontId="1" fillId="0" borderId="16" xfId="50" applyNumberFormat="1" applyFont="1" applyBorder="1" applyAlignment="1">
      <alignment horizontal="center" vertical="center"/>
      <protection/>
    </xf>
    <xf numFmtId="1" fontId="1" fillId="0" borderId="16" xfId="50" applyNumberFormat="1" applyFont="1" applyBorder="1" applyAlignment="1">
      <alignment horizontal="center" vertical="center"/>
      <protection/>
    </xf>
    <xf numFmtId="2" fontId="1" fillId="0" borderId="30" xfId="50" applyNumberFormat="1" applyFont="1" applyBorder="1" applyAlignment="1">
      <alignment vertical="center"/>
      <protection/>
    </xf>
    <xf numFmtId="4" fontId="1" fillId="0" borderId="31" xfId="50" applyNumberFormat="1" applyFont="1" applyFill="1" applyBorder="1" applyAlignment="1">
      <alignment vertical="center"/>
      <protection/>
    </xf>
    <xf numFmtId="2" fontId="4" fillId="0" borderId="18" xfId="50" applyNumberFormat="1" applyFont="1" applyBorder="1" applyAlignment="1">
      <alignment horizontal="center" vertical="center" wrapText="1"/>
      <protection/>
    </xf>
    <xf numFmtId="2" fontId="1" fillId="0" borderId="32" xfId="50" applyNumberFormat="1" applyFont="1" applyBorder="1" applyAlignment="1">
      <alignment horizontal="center" vertical="center"/>
      <protection/>
    </xf>
    <xf numFmtId="4" fontId="1" fillId="0" borderId="33" xfId="50" applyNumberFormat="1" applyFont="1" applyFill="1" applyBorder="1" applyAlignment="1">
      <alignment vertical="center"/>
      <protection/>
    </xf>
    <xf numFmtId="1" fontId="4" fillId="0" borderId="11" xfId="50" applyNumberFormat="1" applyFont="1" applyBorder="1" applyAlignment="1">
      <alignment horizontal="center" vertical="center" wrapText="1"/>
      <protection/>
    </xf>
    <xf numFmtId="2" fontId="4" fillId="0" borderId="19" xfId="50" applyNumberFormat="1" applyFont="1" applyFill="1" applyBorder="1" applyAlignment="1">
      <alignment vertical="center" wrapText="1"/>
      <protection/>
    </xf>
    <xf numFmtId="2" fontId="1" fillId="0" borderId="30" xfId="50" applyNumberFormat="1" applyFont="1" applyFill="1" applyBorder="1" applyAlignment="1">
      <alignment horizontal="left" vertical="center"/>
      <protection/>
    </xf>
    <xf numFmtId="0" fontId="1" fillId="0" borderId="34" xfId="50" applyFont="1" applyFill="1" applyBorder="1" applyAlignment="1">
      <alignment horizontal="center" vertical="center"/>
      <protection/>
    </xf>
    <xf numFmtId="1" fontId="1" fillId="0" borderId="22" xfId="50" applyNumberFormat="1" applyFont="1" applyFill="1" applyBorder="1" applyAlignment="1">
      <alignment horizontal="center" vertical="center"/>
      <protection/>
    </xf>
    <xf numFmtId="0" fontId="31" fillId="0" borderId="35" xfId="48" applyFont="1" applyFill="1" applyBorder="1" applyAlignment="1">
      <alignment vertical="center" wrapText="1"/>
      <protection/>
    </xf>
    <xf numFmtId="0" fontId="31" fillId="0" borderId="36" xfId="48" applyFont="1" applyFill="1" applyBorder="1" applyAlignment="1">
      <alignment vertical="center"/>
      <protection/>
    </xf>
    <xf numFmtId="4" fontId="9" fillId="0" borderId="37" xfId="0" applyNumberFormat="1" applyFont="1" applyFill="1" applyBorder="1" applyAlignment="1">
      <alignment horizontal="right" vertical="center" wrapText="1"/>
    </xf>
    <xf numFmtId="4" fontId="9" fillId="0" borderId="22" xfId="0" applyNumberFormat="1" applyFont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4" fontId="1" fillId="0" borderId="38" xfId="50" applyNumberFormat="1" applyFont="1" applyFill="1" applyBorder="1" applyAlignment="1">
      <alignment vertical="center"/>
      <protection/>
    </xf>
    <xf numFmtId="0" fontId="1" fillId="0" borderId="22" xfId="50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vertical="center" wrapText="1"/>
    </xf>
    <xf numFmtId="0" fontId="8" fillId="0" borderId="42" xfId="0" applyFont="1" applyBorder="1" applyAlignment="1">
      <alignment horizontal="right" vertical="center" wrapText="1"/>
    </xf>
    <xf numFmtId="4" fontId="8" fillId="0" borderId="43" xfId="0" applyNumberFormat="1" applyFont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" fontId="8" fillId="0" borderId="44" xfId="0" applyNumberFormat="1" applyFont="1" applyBorder="1" applyAlignment="1">
      <alignment horizontal="right" vertical="center" wrapText="1"/>
    </xf>
    <xf numFmtId="0" fontId="9" fillId="0" borderId="45" xfId="0" applyFont="1" applyBorder="1" applyAlignment="1">
      <alignment vertical="center" wrapText="1"/>
    </xf>
    <xf numFmtId="0" fontId="9" fillId="0" borderId="15" xfId="0" applyFont="1" applyBorder="1" applyAlignment="1">
      <alignment horizontal="right" vertical="center" wrapText="1"/>
    </xf>
    <xf numFmtId="4" fontId="9" fillId="0" borderId="46" xfId="0" applyNumberFormat="1" applyFont="1" applyBorder="1" applyAlignment="1">
      <alignment horizontal="right" vertical="center" wrapText="1"/>
    </xf>
    <xf numFmtId="171" fontId="9" fillId="0" borderId="22" xfId="0" applyNumberFormat="1" applyFont="1" applyFill="1" applyBorder="1" applyAlignment="1">
      <alignment horizontal="right" vertical="center" wrapText="1"/>
    </xf>
    <xf numFmtId="4" fontId="9" fillId="0" borderId="35" xfId="0" applyNumberFormat="1" applyFont="1" applyBorder="1" applyAlignment="1">
      <alignment horizontal="right" vertical="center" wrapText="1"/>
    </xf>
    <xf numFmtId="4" fontId="9" fillId="0" borderId="22" xfId="0" applyNumberFormat="1" applyFont="1" applyFill="1" applyBorder="1" applyAlignment="1">
      <alignment horizontal="right" vertical="center" wrapText="1"/>
    </xf>
    <xf numFmtId="0" fontId="8" fillId="0" borderId="45" xfId="0" applyFont="1" applyBorder="1" applyAlignment="1">
      <alignment vertical="center" wrapText="1"/>
    </xf>
    <xf numFmtId="4" fontId="8" fillId="0" borderId="45" xfId="0" applyNumberFormat="1" applyFont="1" applyBorder="1" applyAlignment="1">
      <alignment horizontal="right" vertical="center" wrapText="1"/>
    </xf>
    <xf numFmtId="4" fontId="8" fillId="0" borderId="22" xfId="0" applyNumberFormat="1" applyFont="1" applyFill="1" applyBorder="1" applyAlignment="1">
      <alignment horizontal="right" vertical="center" wrapText="1"/>
    </xf>
    <xf numFmtId="4" fontId="8" fillId="0" borderId="35" xfId="0" applyNumberFormat="1" applyFont="1" applyBorder="1" applyAlignment="1">
      <alignment horizontal="right" vertical="center" wrapText="1"/>
    </xf>
    <xf numFmtId="0" fontId="9" fillId="0" borderId="21" xfId="0" applyFont="1" applyBorder="1" applyAlignment="1">
      <alignment vertical="center" wrapText="1"/>
    </xf>
    <xf numFmtId="4" fontId="9" fillId="0" borderId="45" xfId="0" applyNumberFormat="1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4" fontId="8" fillId="0" borderId="47" xfId="0" applyNumberFormat="1" applyFont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4" fontId="9" fillId="0" borderId="22" xfId="0" applyNumberFormat="1" applyFont="1" applyBorder="1" applyAlignment="1">
      <alignment horizontal="right" vertical="center" wrapText="1"/>
    </xf>
    <xf numFmtId="0" fontId="8" fillId="0" borderId="23" xfId="0" applyFont="1" applyBorder="1" applyAlignment="1">
      <alignment vertical="center" wrapText="1"/>
    </xf>
    <xf numFmtId="0" fontId="8" fillId="0" borderId="13" xfId="0" applyFont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4" fontId="8" fillId="0" borderId="25" xfId="0" applyNumberFormat="1" applyFont="1" applyBorder="1" applyAlignment="1">
      <alignment horizontal="right" vertical="center" wrapText="1"/>
    </xf>
    <xf numFmtId="4" fontId="8" fillId="0" borderId="39" xfId="0" applyNumberFormat="1" applyFont="1" applyBorder="1" applyAlignment="1">
      <alignment horizontal="right" vertical="center" wrapText="1"/>
    </xf>
    <xf numFmtId="4" fontId="8" fillId="0" borderId="40" xfId="0" applyNumberFormat="1" applyFont="1" applyBorder="1" applyAlignment="1">
      <alignment horizontal="right" vertical="center" wrapText="1"/>
    </xf>
    <xf numFmtId="171" fontId="7" fillId="0" borderId="0" xfId="0" applyNumberFormat="1" applyFont="1" applyAlignment="1">
      <alignment vertical="center"/>
    </xf>
    <xf numFmtId="0" fontId="8" fillId="0" borderId="28" xfId="0" applyFont="1" applyFill="1" applyBorder="1" applyAlignment="1">
      <alignment horizontal="center" vertical="center" wrapText="1"/>
    </xf>
    <xf numFmtId="0" fontId="9" fillId="0" borderId="48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right" vertical="center" wrapText="1"/>
    </xf>
    <xf numFmtId="4" fontId="9" fillId="0" borderId="37" xfId="0" applyNumberFormat="1" applyFont="1" applyBorder="1" applyAlignment="1">
      <alignment horizontal="right" vertical="center" wrapText="1"/>
    </xf>
    <xf numFmtId="4" fontId="9" fillId="0" borderId="49" xfId="0" applyNumberFormat="1" applyFont="1" applyBorder="1" applyAlignment="1">
      <alignment horizontal="right" vertical="center" wrapText="1"/>
    </xf>
    <xf numFmtId="0" fontId="9" fillId="0" borderId="50" xfId="0" applyFont="1" applyBorder="1" applyAlignment="1">
      <alignment horizontal="left" vertical="center" wrapText="1"/>
    </xf>
    <xf numFmtId="0" fontId="9" fillId="0" borderId="51" xfId="0" applyFont="1" applyBorder="1" applyAlignment="1">
      <alignment horizontal="right" vertical="center" wrapText="1"/>
    </xf>
    <xf numFmtId="4" fontId="9" fillId="0" borderId="51" xfId="0" applyNumberFormat="1" applyFont="1" applyBorder="1" applyAlignment="1">
      <alignment horizontal="right" vertical="center" wrapText="1"/>
    </xf>
    <xf numFmtId="4" fontId="9" fillId="0" borderId="52" xfId="0" applyNumberFormat="1" applyFont="1" applyBorder="1" applyAlignment="1">
      <alignment horizontal="right" vertical="center" wrapText="1"/>
    </xf>
    <xf numFmtId="4" fontId="9" fillId="0" borderId="53" xfId="0" applyNumberFormat="1" applyFont="1" applyBorder="1" applyAlignment="1">
      <alignment horizontal="righ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right" vertical="center" wrapText="1"/>
    </xf>
    <xf numFmtId="0" fontId="34" fillId="0" borderId="25" xfId="50" applyFont="1" applyFill="1" applyBorder="1" applyAlignment="1">
      <alignment horizontal="center" vertical="center"/>
      <protection/>
    </xf>
    <xf numFmtId="0" fontId="35" fillId="0" borderId="39" xfId="50" applyFont="1" applyFill="1" applyBorder="1" applyAlignment="1">
      <alignment vertical="center"/>
      <protection/>
    </xf>
    <xf numFmtId="4" fontId="35" fillId="0" borderId="13" xfId="50" applyNumberFormat="1" applyFont="1" applyFill="1" applyBorder="1" applyAlignment="1">
      <alignment vertical="center"/>
      <protection/>
    </xf>
    <xf numFmtId="4" fontId="35" fillId="0" borderId="54" xfId="50" applyNumberFormat="1" applyFont="1" applyFill="1" applyBorder="1" applyAlignment="1">
      <alignment vertical="center"/>
      <protection/>
    </xf>
    <xf numFmtId="0" fontId="0" fillId="0" borderId="0" xfId="50" applyFill="1" applyAlignment="1">
      <alignment vertical="center"/>
      <protection/>
    </xf>
    <xf numFmtId="4" fontId="0" fillId="0" borderId="0" xfId="50" applyNumberFormat="1" applyFill="1" applyAlignment="1">
      <alignment vertical="center"/>
      <protection/>
    </xf>
    <xf numFmtId="4" fontId="4" fillId="0" borderId="55" xfId="50" applyNumberFormat="1" applyFont="1" applyFill="1" applyBorder="1" applyAlignment="1">
      <alignment vertical="center"/>
      <protection/>
    </xf>
    <xf numFmtId="1" fontId="1" fillId="0" borderId="30" xfId="50" applyNumberFormat="1" applyFont="1" applyFill="1" applyBorder="1" applyAlignment="1">
      <alignment horizontal="center" vertical="center"/>
      <protection/>
    </xf>
    <xf numFmtId="2" fontId="1" fillId="0" borderId="14" xfId="47" applyNumberFormat="1" applyFont="1" applyFill="1" applyBorder="1" applyAlignment="1">
      <alignment horizontal="right" vertical="center"/>
      <protection/>
    </xf>
    <xf numFmtId="0" fontId="4" fillId="0" borderId="37" xfId="50" applyFont="1" applyFill="1" applyBorder="1" applyAlignment="1">
      <alignment horizontal="center" vertical="center"/>
      <protection/>
    </xf>
    <xf numFmtId="0" fontId="4" fillId="0" borderId="43" xfId="50" applyFont="1" applyFill="1" applyBorder="1" applyAlignment="1">
      <alignment vertical="center"/>
      <protection/>
    </xf>
    <xf numFmtId="4" fontId="4" fillId="0" borderId="42" xfId="50" applyNumberFormat="1" applyFont="1" applyFill="1" applyBorder="1" applyAlignment="1">
      <alignment vertical="center"/>
      <protection/>
    </xf>
    <xf numFmtId="4" fontId="4" fillId="0" borderId="56" xfId="50" applyNumberFormat="1" applyFont="1" applyFill="1" applyBorder="1" applyAlignment="1">
      <alignment vertical="center"/>
      <protection/>
    </xf>
    <xf numFmtId="0" fontId="1" fillId="0" borderId="30" xfId="50" applyFont="1" applyFill="1" applyBorder="1" applyAlignment="1">
      <alignment vertical="center"/>
      <protection/>
    </xf>
    <xf numFmtId="4" fontId="1" fillId="0" borderId="57" xfId="50" applyNumberFormat="1" applyFont="1" applyFill="1" applyBorder="1" applyAlignment="1">
      <alignment vertical="center"/>
      <protection/>
    </xf>
    <xf numFmtId="173" fontId="0" fillId="0" borderId="0" xfId="50" applyNumberFormat="1" applyFill="1" applyAlignment="1">
      <alignment vertical="center"/>
      <protection/>
    </xf>
    <xf numFmtId="1" fontId="1" fillId="0" borderId="51" xfId="50" applyNumberFormat="1" applyFont="1" applyFill="1" applyBorder="1" applyAlignment="1">
      <alignment horizontal="center" vertical="center"/>
      <protection/>
    </xf>
    <xf numFmtId="1" fontId="1" fillId="0" borderId="58" xfId="50" applyNumberFormat="1" applyFont="1" applyFill="1" applyBorder="1" applyAlignment="1">
      <alignment horizontal="center" vertical="center"/>
      <protection/>
    </xf>
    <xf numFmtId="0" fontId="1" fillId="0" borderId="58" xfId="50" applyFont="1" applyFill="1" applyBorder="1" applyAlignment="1">
      <alignment vertical="center"/>
      <protection/>
    </xf>
    <xf numFmtId="2" fontId="1" fillId="0" borderId="59" xfId="47" applyNumberFormat="1" applyFont="1" applyFill="1" applyBorder="1" applyAlignment="1">
      <alignment horizontal="right" vertical="center"/>
      <protection/>
    </xf>
    <xf numFmtId="4" fontId="1" fillId="0" borderId="60" xfId="50" applyNumberFormat="1" applyFont="1" applyFill="1" applyBorder="1" applyAlignment="1">
      <alignment vertical="center"/>
      <protection/>
    </xf>
    <xf numFmtId="0" fontId="35" fillId="0" borderId="28" xfId="51" applyFont="1" applyFill="1" applyBorder="1" applyAlignment="1">
      <alignment horizontal="center" vertical="center"/>
      <protection/>
    </xf>
    <xf numFmtId="0" fontId="35" fillId="0" borderId="39" xfId="51" applyFont="1" applyFill="1" applyBorder="1" applyAlignment="1">
      <alignment horizontal="center" vertical="center"/>
      <protection/>
    </xf>
    <xf numFmtId="0" fontId="4" fillId="0" borderId="29" xfId="51" applyFont="1" applyFill="1" applyBorder="1" applyAlignment="1">
      <alignment horizontal="center" vertical="center"/>
      <protection/>
    </xf>
    <xf numFmtId="49" fontId="4" fillId="0" borderId="19" xfId="51" applyNumberFormat="1" applyFont="1" applyFill="1" applyBorder="1" applyAlignment="1">
      <alignment horizontal="center" vertical="center"/>
      <protection/>
    </xf>
    <xf numFmtId="0" fontId="1" fillId="0" borderId="61" xfId="51" applyFont="1" applyFill="1" applyBorder="1" applyAlignment="1">
      <alignment horizontal="center" vertical="center"/>
      <protection/>
    </xf>
    <xf numFmtId="49" fontId="1" fillId="0" borderId="30" xfId="51" applyNumberFormat="1" applyFont="1" applyFill="1" applyBorder="1" applyAlignment="1">
      <alignment horizontal="center" vertical="center"/>
      <protection/>
    </xf>
    <xf numFmtId="49" fontId="4" fillId="0" borderId="30" xfId="51" applyNumberFormat="1" applyFont="1" applyFill="1" applyBorder="1" applyAlignment="1">
      <alignment horizontal="center" vertical="center"/>
      <protection/>
    </xf>
    <xf numFmtId="2" fontId="4" fillId="0" borderId="18" xfId="50" applyNumberFormat="1" applyFont="1" applyFill="1" applyBorder="1" applyAlignment="1">
      <alignment horizontal="center" vertical="center" wrapText="1"/>
      <protection/>
    </xf>
    <xf numFmtId="1" fontId="4" fillId="0" borderId="11" xfId="50" applyNumberFormat="1" applyFont="1" applyFill="1" applyBorder="1" applyAlignment="1">
      <alignment horizontal="center" vertical="center" wrapText="1"/>
      <protection/>
    </xf>
    <xf numFmtId="2" fontId="1" fillId="0" borderId="32" xfId="50" applyNumberFormat="1" applyFont="1" applyFill="1" applyBorder="1" applyAlignment="1">
      <alignment horizontal="center" vertical="center"/>
      <protection/>
    </xf>
    <xf numFmtId="2" fontId="4" fillId="0" borderId="12" xfId="50" applyNumberFormat="1" applyFont="1" applyFill="1" applyBorder="1" applyAlignment="1">
      <alignment horizontal="center" vertical="center"/>
      <protection/>
    </xf>
    <xf numFmtId="4" fontId="1" fillId="0" borderId="33" xfId="51" applyNumberFormat="1" applyFont="1" applyFill="1" applyBorder="1" applyAlignment="1">
      <alignment vertical="center"/>
      <protection/>
    </xf>
    <xf numFmtId="2" fontId="4" fillId="0" borderId="44" xfId="50" applyNumberFormat="1" applyFont="1" applyFill="1" applyBorder="1" applyAlignment="1">
      <alignment horizontal="left" vertical="center"/>
      <protection/>
    </xf>
    <xf numFmtId="49" fontId="4" fillId="0" borderId="11" xfId="49" applyNumberFormat="1" applyFont="1" applyFill="1" applyBorder="1" applyAlignment="1">
      <alignment horizontal="center" vertical="center"/>
      <protection/>
    </xf>
    <xf numFmtId="4" fontId="8" fillId="0" borderId="37" xfId="0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" fillId="0" borderId="62" xfId="50" applyFont="1" applyBorder="1" applyAlignment="1">
      <alignment horizontal="center" vertical="center" textRotation="90" wrapText="1"/>
      <protection/>
    </xf>
    <xf numFmtId="0" fontId="1" fillId="0" borderId="63" xfId="50" applyFont="1" applyBorder="1" applyAlignment="1">
      <alignment horizontal="center" vertical="center" textRotation="90" wrapText="1"/>
      <protection/>
    </xf>
    <xf numFmtId="0" fontId="1" fillId="0" borderId="64" xfId="50" applyFont="1" applyBorder="1" applyAlignment="1">
      <alignment horizontal="center" vertical="center" textRotation="90" wrapText="1"/>
      <protection/>
    </xf>
    <xf numFmtId="0" fontId="4" fillId="0" borderId="23" xfId="50" applyFont="1" applyFill="1" applyBorder="1" applyAlignment="1">
      <alignment horizontal="center" vertical="center"/>
      <protection/>
    </xf>
    <xf numFmtId="0" fontId="4" fillId="0" borderId="54" xfId="50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2" fontId="4" fillId="0" borderId="65" xfId="50" applyNumberFormat="1" applyFont="1" applyBorder="1" applyAlignment="1">
      <alignment horizontal="center" vertical="center"/>
      <protection/>
    </xf>
    <xf numFmtId="2" fontId="4" fillId="0" borderId="66" xfId="50" applyNumberFormat="1" applyFont="1" applyBorder="1" applyAlignment="1">
      <alignment horizontal="center" vertical="center"/>
      <protection/>
    </xf>
    <xf numFmtId="2" fontId="4" fillId="0" borderId="33" xfId="50" applyNumberFormat="1" applyFont="1" applyBorder="1" applyAlignment="1">
      <alignment horizontal="center" vertical="center"/>
      <protection/>
    </xf>
    <xf numFmtId="2" fontId="4" fillId="0" borderId="26" xfId="50" applyNumberFormat="1" applyFont="1" applyBorder="1" applyAlignment="1">
      <alignment horizontal="center" vertical="center"/>
      <protection/>
    </xf>
    <xf numFmtId="2" fontId="4" fillId="0" borderId="12" xfId="50" applyNumberFormat="1" applyFont="1" applyBorder="1" applyAlignment="1">
      <alignment horizontal="center" vertical="center"/>
      <protection/>
    </xf>
    <xf numFmtId="2" fontId="4" fillId="0" borderId="27" xfId="50" applyNumberFormat="1" applyFont="1" applyBorder="1" applyAlignment="1">
      <alignment horizontal="center" vertical="center"/>
      <protection/>
    </xf>
    <xf numFmtId="2" fontId="4" fillId="0" borderId="67" xfId="50" applyNumberFormat="1" applyFont="1" applyBorder="1" applyAlignment="1">
      <alignment horizontal="center" vertical="center"/>
      <protection/>
    </xf>
    <xf numFmtId="0" fontId="4" fillId="0" borderId="24" xfId="50" applyFont="1" applyBorder="1" applyAlignment="1">
      <alignment horizontal="center" vertical="center"/>
      <protection/>
    </xf>
    <xf numFmtId="0" fontId="4" fillId="0" borderId="17" xfId="50" applyFont="1" applyBorder="1" applyAlignment="1">
      <alignment horizontal="center" vertical="center"/>
      <protection/>
    </xf>
    <xf numFmtId="0" fontId="4" fillId="0" borderId="62" xfId="50" applyFont="1" applyBorder="1" applyAlignment="1">
      <alignment horizontal="center" vertical="center"/>
      <protection/>
    </xf>
    <xf numFmtId="0" fontId="4" fillId="0" borderId="64" xfId="50" applyFont="1" applyBorder="1" applyAlignment="1">
      <alignment horizontal="center" vertic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Kapitola 924" xfId="49"/>
    <cellStyle name="normální_Rozpis výdajů 03 bez PO 2" xfId="50"/>
    <cellStyle name="normální_Rozpis výdajů 03 bez PO 2 2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52"/>
  <sheetViews>
    <sheetView tabSelected="1" zoomScalePageLayoutView="0" workbookViewId="0" topLeftCell="A22">
      <selection activeCell="D56" sqref="D56"/>
    </sheetView>
  </sheetViews>
  <sheetFormatPr defaultColWidth="9.140625" defaultRowHeight="12.75"/>
  <cols>
    <col min="1" max="1" width="37.8515625" style="54" customWidth="1"/>
    <col min="2" max="2" width="7.421875" style="54" customWidth="1"/>
    <col min="3" max="4" width="12.8515625" style="54" customWidth="1"/>
    <col min="5" max="6" width="13.140625" style="54" bestFit="1" customWidth="1"/>
    <col min="7" max="16384" width="9.140625" style="54" customWidth="1"/>
  </cols>
  <sheetData>
    <row r="1" spans="1:6" ht="20.25">
      <c r="A1" s="136" t="s">
        <v>106</v>
      </c>
      <c r="B1" s="136"/>
      <c r="C1" s="136"/>
      <c r="D1" s="136"/>
      <c r="E1" s="136"/>
      <c r="F1" s="136"/>
    </row>
    <row r="2" ht="18" customHeight="1"/>
    <row r="3" spans="1:6" ht="16.5" customHeight="1">
      <c r="A3" s="137" t="s">
        <v>52</v>
      </c>
      <c r="B3" s="137"/>
      <c r="C3" s="137"/>
      <c r="D3" s="137"/>
      <c r="E3" s="137"/>
      <c r="F3" s="137"/>
    </row>
    <row r="4" ht="12.75" customHeight="1" thickBot="1"/>
    <row r="5" spans="1:6" ht="14.25" thickBot="1">
      <c r="A5" s="55" t="s">
        <v>1</v>
      </c>
      <c r="B5" s="56" t="s">
        <v>2</v>
      </c>
      <c r="C5" s="57" t="s">
        <v>95</v>
      </c>
      <c r="D5" s="58" t="s">
        <v>96</v>
      </c>
      <c r="E5" s="57" t="s">
        <v>0</v>
      </c>
      <c r="F5" s="59" t="s">
        <v>97</v>
      </c>
    </row>
    <row r="6" spans="1:6" ht="16.5" customHeight="1">
      <c r="A6" s="60" t="s">
        <v>9</v>
      </c>
      <c r="B6" s="61" t="s">
        <v>27</v>
      </c>
      <c r="C6" s="62">
        <f>C7+C8+C9</f>
        <v>2179932</v>
      </c>
      <c r="D6" s="135">
        <f>D7+D8+D9</f>
        <v>2198221.14</v>
      </c>
      <c r="E6" s="63">
        <f>SUM(E7:E9)</f>
        <v>0</v>
      </c>
      <c r="F6" s="64">
        <f>SUM(F7:F9)</f>
        <v>2198221.14</v>
      </c>
    </row>
    <row r="7" spans="1:6" ht="15" customHeight="1">
      <c r="A7" s="65" t="s">
        <v>10</v>
      </c>
      <c r="B7" s="66" t="s">
        <v>11</v>
      </c>
      <c r="C7" s="67">
        <v>2122000</v>
      </c>
      <c r="D7" s="50">
        <v>2122000</v>
      </c>
      <c r="E7" s="68"/>
      <c r="F7" s="69">
        <f aca="true" t="shared" si="0" ref="F7:F23">D7+E7</f>
        <v>2122000</v>
      </c>
    </row>
    <row r="8" spans="1:6" ht="13.5">
      <c r="A8" s="65" t="s">
        <v>12</v>
      </c>
      <c r="B8" s="66" t="s">
        <v>13</v>
      </c>
      <c r="C8" s="67">
        <v>57932</v>
      </c>
      <c r="D8" s="50">
        <v>76221.14</v>
      </c>
      <c r="E8" s="70"/>
      <c r="F8" s="69">
        <f t="shared" si="0"/>
        <v>76221.14</v>
      </c>
    </row>
    <row r="9" spans="1:6" ht="13.5">
      <c r="A9" s="65" t="s">
        <v>14</v>
      </c>
      <c r="B9" s="66" t="s">
        <v>15</v>
      </c>
      <c r="C9" s="67">
        <v>0</v>
      </c>
      <c r="D9" s="50">
        <v>0</v>
      </c>
      <c r="E9" s="70"/>
      <c r="F9" s="69">
        <f t="shared" si="0"/>
        <v>0</v>
      </c>
    </row>
    <row r="10" spans="1:6" ht="13.5">
      <c r="A10" s="71" t="s">
        <v>16</v>
      </c>
      <c r="B10" s="66" t="s">
        <v>17</v>
      </c>
      <c r="C10" s="72">
        <f>C11+C16</f>
        <v>85842</v>
      </c>
      <c r="D10" s="51">
        <f>D11+D16</f>
        <v>3482182.34</v>
      </c>
      <c r="E10" s="73">
        <f>E11+E16</f>
        <v>0</v>
      </c>
      <c r="F10" s="74">
        <f>F11+F16</f>
        <v>3482182.34</v>
      </c>
    </row>
    <row r="11" spans="1:6" ht="13.5">
      <c r="A11" s="75" t="s">
        <v>54</v>
      </c>
      <c r="B11" s="66" t="s">
        <v>18</v>
      </c>
      <c r="C11" s="67">
        <f>SUM(C12:C15)</f>
        <v>85842</v>
      </c>
      <c r="D11" s="50">
        <f>SUM(D12:D15)</f>
        <v>3482182.34</v>
      </c>
      <c r="E11" s="50">
        <f>SUM(E12:E15)</f>
        <v>0</v>
      </c>
      <c r="F11" s="69">
        <f>SUM(F12:F15)</f>
        <v>3482182.34</v>
      </c>
    </row>
    <row r="12" spans="1:6" ht="13.5">
      <c r="A12" s="75" t="s">
        <v>55</v>
      </c>
      <c r="B12" s="66" t="s">
        <v>19</v>
      </c>
      <c r="C12" s="76">
        <v>61072</v>
      </c>
      <c r="D12" s="50">
        <v>61072</v>
      </c>
      <c r="E12" s="70"/>
      <c r="F12" s="69">
        <f t="shared" si="0"/>
        <v>61072</v>
      </c>
    </row>
    <row r="13" spans="1:6" ht="13.5">
      <c r="A13" s="75" t="s">
        <v>56</v>
      </c>
      <c r="B13" s="66" t="s">
        <v>18</v>
      </c>
      <c r="C13" s="76">
        <v>0</v>
      </c>
      <c r="D13" s="50">
        <v>3396340.34</v>
      </c>
      <c r="E13" s="68"/>
      <c r="F13" s="69">
        <f>D13+E13</f>
        <v>3396340.34</v>
      </c>
    </row>
    <row r="14" spans="1:6" ht="13.5">
      <c r="A14" s="75" t="s">
        <v>65</v>
      </c>
      <c r="B14" s="66" t="s">
        <v>66</v>
      </c>
      <c r="C14" s="76">
        <v>0</v>
      </c>
      <c r="D14" s="50">
        <v>0</v>
      </c>
      <c r="E14" s="70"/>
      <c r="F14" s="69">
        <f>D14+E14</f>
        <v>0</v>
      </c>
    </row>
    <row r="15" spans="1:6" ht="13.5">
      <c r="A15" s="75" t="s">
        <v>57</v>
      </c>
      <c r="B15" s="66">
        <v>4121</v>
      </c>
      <c r="C15" s="76">
        <v>24770</v>
      </c>
      <c r="D15" s="50">
        <v>24770</v>
      </c>
      <c r="E15" s="70"/>
      <c r="F15" s="69">
        <f t="shared" si="0"/>
        <v>24770</v>
      </c>
    </row>
    <row r="16" spans="1:6" ht="13.5">
      <c r="A16" s="65" t="s">
        <v>28</v>
      </c>
      <c r="B16" s="66" t="s">
        <v>20</v>
      </c>
      <c r="C16" s="76">
        <f>SUM(C17:C19)</f>
        <v>0</v>
      </c>
      <c r="D16" s="50">
        <f>SUM(D17:D19)</f>
        <v>0</v>
      </c>
      <c r="E16" s="50">
        <f>SUM(E17:E19)</f>
        <v>0</v>
      </c>
      <c r="F16" s="69">
        <f>SUM(F17:F19)</f>
        <v>0</v>
      </c>
    </row>
    <row r="17" spans="1:6" ht="13.5">
      <c r="A17" s="65" t="s">
        <v>62</v>
      </c>
      <c r="B17" s="66" t="s">
        <v>20</v>
      </c>
      <c r="C17" s="76">
        <v>0</v>
      </c>
      <c r="D17" s="50">
        <v>0</v>
      </c>
      <c r="E17" s="68"/>
      <c r="F17" s="69">
        <f t="shared" si="0"/>
        <v>0</v>
      </c>
    </row>
    <row r="18" spans="1:6" ht="13.5">
      <c r="A18" s="75" t="s">
        <v>63</v>
      </c>
      <c r="B18" s="66">
        <v>4221</v>
      </c>
      <c r="C18" s="76">
        <v>0</v>
      </c>
      <c r="D18" s="50">
        <v>0</v>
      </c>
      <c r="E18" s="70"/>
      <c r="F18" s="69">
        <f>D18+E18</f>
        <v>0</v>
      </c>
    </row>
    <row r="19" spans="1:6" ht="13.5">
      <c r="A19" s="75" t="s">
        <v>67</v>
      </c>
      <c r="B19" s="66">
        <v>4232</v>
      </c>
      <c r="C19" s="76">
        <v>0</v>
      </c>
      <c r="D19" s="50">
        <v>0</v>
      </c>
      <c r="E19" s="70"/>
      <c r="F19" s="69">
        <f>D19+E19</f>
        <v>0</v>
      </c>
    </row>
    <row r="20" spans="1:6" ht="13.5">
      <c r="A20" s="71" t="s">
        <v>21</v>
      </c>
      <c r="B20" s="77" t="s">
        <v>29</v>
      </c>
      <c r="C20" s="72">
        <f>C6+C10</f>
        <v>2265774</v>
      </c>
      <c r="D20" s="51">
        <f>D6+D10</f>
        <v>5680403.48</v>
      </c>
      <c r="E20" s="51">
        <f>E6+E10</f>
        <v>0</v>
      </c>
      <c r="F20" s="74">
        <f>F6+F10</f>
        <v>5680403.48</v>
      </c>
    </row>
    <row r="21" spans="1:6" ht="13.5">
      <c r="A21" s="71" t="s">
        <v>22</v>
      </c>
      <c r="B21" s="77" t="s">
        <v>23</v>
      </c>
      <c r="C21" s="72">
        <f>SUM(C22:C26)</f>
        <v>-96875</v>
      </c>
      <c r="D21" s="51">
        <f>SUM(D22:D26)</f>
        <v>101810.45999999999</v>
      </c>
      <c r="E21" s="51">
        <f>SUM(E22:E26)</f>
        <v>165480.48</v>
      </c>
      <c r="F21" s="78">
        <f>SUM(F22:F26)</f>
        <v>267290.94</v>
      </c>
    </row>
    <row r="22" spans="1:6" ht="13.5">
      <c r="A22" s="75" t="s">
        <v>107</v>
      </c>
      <c r="B22" s="66" t="s">
        <v>24</v>
      </c>
      <c r="C22" s="76">
        <v>0</v>
      </c>
      <c r="D22" s="50">
        <v>8557.99</v>
      </c>
      <c r="E22" s="79"/>
      <c r="F22" s="69">
        <f t="shared" si="0"/>
        <v>8557.99</v>
      </c>
    </row>
    <row r="23" spans="1:6" ht="13.5">
      <c r="A23" s="75" t="s">
        <v>108</v>
      </c>
      <c r="B23" s="66" t="s">
        <v>24</v>
      </c>
      <c r="C23" s="76">
        <v>0</v>
      </c>
      <c r="D23" s="50">
        <v>0</v>
      </c>
      <c r="E23" s="80"/>
      <c r="F23" s="69">
        <f t="shared" si="0"/>
        <v>0</v>
      </c>
    </row>
    <row r="24" spans="1:6" ht="13.5">
      <c r="A24" s="75" t="s">
        <v>109</v>
      </c>
      <c r="B24" s="66" t="s">
        <v>24</v>
      </c>
      <c r="C24" s="76">
        <v>0</v>
      </c>
      <c r="D24" s="50">
        <v>190127.47</v>
      </c>
      <c r="E24" s="70">
        <f>E40</f>
        <v>165480.48</v>
      </c>
      <c r="F24" s="69">
        <f>D24+E24</f>
        <v>355607.95</v>
      </c>
    </row>
    <row r="25" spans="1:6" ht="13.5">
      <c r="A25" s="75" t="s">
        <v>58</v>
      </c>
      <c r="B25" s="66" t="s">
        <v>59</v>
      </c>
      <c r="C25" s="76">
        <v>0</v>
      </c>
      <c r="D25" s="50">
        <v>0</v>
      </c>
      <c r="E25" s="70"/>
      <c r="F25" s="69">
        <f>D25+E25</f>
        <v>0</v>
      </c>
    </row>
    <row r="26" spans="1:6" ht="14.25" thickBot="1">
      <c r="A26" s="75" t="s">
        <v>64</v>
      </c>
      <c r="B26" s="66">
        <v>8124</v>
      </c>
      <c r="C26" s="76">
        <v>-96875</v>
      </c>
      <c r="D26" s="50">
        <v>-96875</v>
      </c>
      <c r="E26" s="80"/>
      <c r="F26" s="69">
        <f>D26+E26</f>
        <v>-96875</v>
      </c>
    </row>
    <row r="27" spans="1:6" ht="14.25" thickBot="1">
      <c r="A27" s="81" t="s">
        <v>25</v>
      </c>
      <c r="B27" s="82"/>
      <c r="C27" s="83">
        <f>C21+C10+C6</f>
        <v>2168899</v>
      </c>
      <c r="D27" s="84">
        <f>D21+D10+D6</f>
        <v>5782213.9399999995</v>
      </c>
      <c r="E27" s="85">
        <f>E6+E10+E21</f>
        <v>165480.48</v>
      </c>
      <c r="F27" s="86">
        <f>D27+E27</f>
        <v>5947694.42</v>
      </c>
    </row>
    <row r="29" ht="9.75">
      <c r="E29" s="87"/>
    </row>
    <row r="30" spans="1:6" ht="17.25">
      <c r="A30" s="137" t="s">
        <v>53</v>
      </c>
      <c r="B30" s="137"/>
      <c r="C30" s="137"/>
      <c r="D30" s="137"/>
      <c r="E30" s="137"/>
      <c r="F30" s="137"/>
    </row>
    <row r="31" spans="1:6" ht="12" customHeight="1" thickBot="1">
      <c r="A31" s="1"/>
      <c r="B31" s="1"/>
      <c r="C31" s="1"/>
      <c r="D31" s="1"/>
      <c r="E31" s="1"/>
      <c r="F31" s="1"/>
    </row>
    <row r="32" spans="1:6" ht="14.25" thickBot="1">
      <c r="A32" s="88" t="s">
        <v>30</v>
      </c>
      <c r="B32" s="58" t="s">
        <v>2</v>
      </c>
      <c r="C32" s="57" t="s">
        <v>95</v>
      </c>
      <c r="D32" s="57" t="s">
        <v>96</v>
      </c>
      <c r="E32" s="57" t="s">
        <v>0</v>
      </c>
      <c r="F32" s="59" t="s">
        <v>97</v>
      </c>
    </row>
    <row r="33" spans="1:6" ht="13.5">
      <c r="A33" s="89" t="s">
        <v>31</v>
      </c>
      <c r="B33" s="90" t="s">
        <v>32</v>
      </c>
      <c r="C33" s="91">
        <v>30454</v>
      </c>
      <c r="D33" s="91">
        <v>27594</v>
      </c>
      <c r="E33" s="91"/>
      <c r="F33" s="92">
        <f>D33+E33</f>
        <v>27594</v>
      </c>
    </row>
    <row r="34" spans="1:6" ht="13.5">
      <c r="A34" s="21" t="s">
        <v>33</v>
      </c>
      <c r="B34" s="22" t="s">
        <v>32</v>
      </c>
      <c r="C34" s="50">
        <v>213803.25</v>
      </c>
      <c r="D34" s="50">
        <v>214073.19</v>
      </c>
      <c r="E34" s="91"/>
      <c r="F34" s="92">
        <f>D34+E34</f>
        <v>214073.19</v>
      </c>
    </row>
    <row r="35" spans="1:6" ht="13.5">
      <c r="A35" s="21" t="s">
        <v>34</v>
      </c>
      <c r="B35" s="22" t="s">
        <v>32</v>
      </c>
      <c r="C35" s="50">
        <v>870010</v>
      </c>
      <c r="D35" s="50">
        <v>869880.73</v>
      </c>
      <c r="E35" s="91"/>
      <c r="F35" s="92">
        <f aca="true" t="shared" si="1" ref="F35:F51">D35+E35</f>
        <v>869880.73</v>
      </c>
    </row>
    <row r="36" spans="1:6" ht="13.5">
      <c r="A36" s="21" t="s">
        <v>35</v>
      </c>
      <c r="B36" s="22" t="s">
        <v>32</v>
      </c>
      <c r="C36" s="50">
        <v>592559.15</v>
      </c>
      <c r="D36" s="50">
        <v>600580.27</v>
      </c>
      <c r="E36" s="49"/>
      <c r="F36" s="92">
        <f>D36+E36</f>
        <v>600580.27</v>
      </c>
    </row>
    <row r="37" spans="1:6" ht="13.5">
      <c r="A37" s="21" t="s">
        <v>36</v>
      </c>
      <c r="B37" s="22" t="s">
        <v>32</v>
      </c>
      <c r="C37" s="50">
        <v>0</v>
      </c>
      <c r="D37" s="50">
        <v>3391191.46</v>
      </c>
      <c r="E37" s="49"/>
      <c r="F37" s="92">
        <f>D37+E37</f>
        <v>3391191.46</v>
      </c>
    </row>
    <row r="38" spans="1:6" ht="13.5">
      <c r="A38" s="21" t="s">
        <v>110</v>
      </c>
      <c r="B38" s="22" t="s">
        <v>32</v>
      </c>
      <c r="C38" s="50">
        <v>40847</v>
      </c>
      <c r="D38" s="50">
        <v>80120.89</v>
      </c>
      <c r="E38" s="49"/>
      <c r="F38" s="92">
        <f>D38+E38</f>
        <v>80120.89</v>
      </c>
    </row>
    <row r="39" spans="1:6" ht="13.5">
      <c r="A39" s="21" t="s">
        <v>37</v>
      </c>
      <c r="B39" s="22" t="s">
        <v>32</v>
      </c>
      <c r="C39" s="50">
        <v>21210</v>
      </c>
      <c r="D39" s="50">
        <v>61801.07</v>
      </c>
      <c r="E39" s="49"/>
      <c r="F39" s="92">
        <f>D39+E39</f>
        <v>61801.07</v>
      </c>
    </row>
    <row r="40" spans="1:6" ht="13.5">
      <c r="A40" s="21" t="s">
        <v>38</v>
      </c>
      <c r="B40" s="22" t="s">
        <v>39</v>
      </c>
      <c r="C40" s="50">
        <v>191745</v>
      </c>
      <c r="D40" s="50">
        <v>250755.39</v>
      </c>
      <c r="E40" s="49">
        <f>'92006'!I7</f>
        <v>165480.48</v>
      </c>
      <c r="F40" s="92">
        <f>D40+E40</f>
        <v>416235.87</v>
      </c>
    </row>
    <row r="41" spans="1:6" ht="13.5">
      <c r="A41" s="21" t="s">
        <v>40</v>
      </c>
      <c r="B41" s="22" t="s">
        <v>39</v>
      </c>
      <c r="C41" s="50">
        <v>0</v>
      </c>
      <c r="D41" s="50">
        <v>0</v>
      </c>
      <c r="E41" s="49"/>
      <c r="F41" s="92">
        <f t="shared" si="1"/>
        <v>0</v>
      </c>
    </row>
    <row r="42" spans="1:6" ht="13.5">
      <c r="A42" s="21" t="s">
        <v>41</v>
      </c>
      <c r="B42" s="22" t="s">
        <v>42</v>
      </c>
      <c r="C42" s="50">
        <v>142850.6</v>
      </c>
      <c r="D42" s="50">
        <v>207288.95</v>
      </c>
      <c r="E42" s="49"/>
      <c r="F42" s="92">
        <f t="shared" si="1"/>
        <v>207288.95</v>
      </c>
    </row>
    <row r="43" spans="1:8" ht="13.5">
      <c r="A43" s="21" t="s">
        <v>43</v>
      </c>
      <c r="B43" s="22" t="s">
        <v>42</v>
      </c>
      <c r="C43" s="50">
        <v>43995</v>
      </c>
      <c r="D43" s="50">
        <v>43995</v>
      </c>
      <c r="E43" s="91"/>
      <c r="F43" s="92">
        <f t="shared" si="1"/>
        <v>43995</v>
      </c>
      <c r="H43" s="87"/>
    </row>
    <row r="44" spans="1:6" ht="13.5">
      <c r="A44" s="21" t="s">
        <v>44</v>
      </c>
      <c r="B44" s="22" t="s">
        <v>32</v>
      </c>
      <c r="C44" s="50">
        <v>3425</v>
      </c>
      <c r="D44" s="50">
        <v>3375</v>
      </c>
      <c r="E44" s="91"/>
      <c r="F44" s="92">
        <f t="shared" si="1"/>
        <v>3375</v>
      </c>
    </row>
    <row r="45" spans="1:6" ht="13.5">
      <c r="A45" s="21" t="s">
        <v>74</v>
      </c>
      <c r="B45" s="22" t="s">
        <v>42</v>
      </c>
      <c r="C45" s="50">
        <v>0</v>
      </c>
      <c r="D45" s="50">
        <v>8557.99</v>
      </c>
      <c r="E45" s="91"/>
      <c r="F45" s="92">
        <f t="shared" si="1"/>
        <v>8557.99</v>
      </c>
    </row>
    <row r="46" spans="1:6" ht="13.5">
      <c r="A46" s="21" t="s">
        <v>45</v>
      </c>
      <c r="B46" s="22" t="s">
        <v>42</v>
      </c>
      <c r="C46" s="50">
        <v>0</v>
      </c>
      <c r="D46" s="50">
        <v>5000</v>
      </c>
      <c r="E46" s="91"/>
      <c r="F46" s="92">
        <f t="shared" si="1"/>
        <v>5000</v>
      </c>
    </row>
    <row r="47" spans="1:6" ht="13.5">
      <c r="A47" s="21" t="s">
        <v>46</v>
      </c>
      <c r="B47" s="22" t="s">
        <v>42</v>
      </c>
      <c r="C47" s="50">
        <v>18000</v>
      </c>
      <c r="D47" s="50">
        <v>18000</v>
      </c>
      <c r="E47" s="91"/>
      <c r="F47" s="92">
        <f t="shared" si="1"/>
        <v>18000</v>
      </c>
    </row>
    <row r="48" spans="1:6" ht="13.5">
      <c r="A48" s="21" t="s">
        <v>47</v>
      </c>
      <c r="B48" s="22" t="s">
        <v>42</v>
      </c>
      <c r="C48" s="50">
        <v>0</v>
      </c>
      <c r="D48" s="50">
        <v>0</v>
      </c>
      <c r="E48" s="91"/>
      <c r="F48" s="92">
        <f t="shared" si="1"/>
        <v>0</v>
      </c>
    </row>
    <row r="49" spans="1:6" ht="13.5">
      <c r="A49" s="21" t="s">
        <v>48</v>
      </c>
      <c r="B49" s="22" t="s">
        <v>42</v>
      </c>
      <c r="C49" s="50">
        <v>0</v>
      </c>
      <c r="D49" s="50">
        <v>0</v>
      </c>
      <c r="E49" s="91"/>
      <c r="F49" s="92">
        <f t="shared" si="1"/>
        <v>0</v>
      </c>
    </row>
    <row r="50" spans="1:6" ht="13.5">
      <c r="A50" s="21" t="s">
        <v>49</v>
      </c>
      <c r="B50" s="22" t="s">
        <v>42</v>
      </c>
      <c r="C50" s="50">
        <v>0</v>
      </c>
      <c r="D50" s="50">
        <v>0</v>
      </c>
      <c r="E50" s="91"/>
      <c r="F50" s="92">
        <f t="shared" si="1"/>
        <v>0</v>
      </c>
    </row>
    <row r="51" spans="1:6" ht="14.25" thickBot="1">
      <c r="A51" s="93" t="s">
        <v>50</v>
      </c>
      <c r="B51" s="94" t="s">
        <v>42</v>
      </c>
      <c r="C51" s="95">
        <v>0</v>
      </c>
      <c r="D51" s="95">
        <v>0</v>
      </c>
      <c r="E51" s="96"/>
      <c r="F51" s="97">
        <f t="shared" si="1"/>
        <v>0</v>
      </c>
    </row>
    <row r="52" spans="1:6" ht="14.25" thickBot="1">
      <c r="A52" s="98" t="s">
        <v>51</v>
      </c>
      <c r="B52" s="99"/>
      <c r="C52" s="84">
        <f>SUM(C33:C51)</f>
        <v>2168899</v>
      </c>
      <c r="D52" s="84">
        <f>SUM(D33:D51)</f>
        <v>5782213.94</v>
      </c>
      <c r="E52" s="84">
        <f>SUM(E33:E51)</f>
        <v>165480.48</v>
      </c>
      <c r="F52" s="86">
        <f>SUM(F33:F51)</f>
        <v>5947694.420000001</v>
      </c>
    </row>
  </sheetData>
  <sheetProtection/>
  <mergeCells count="3">
    <mergeCell ref="A1:F1"/>
    <mergeCell ref="A3:F3"/>
    <mergeCell ref="A30:F30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66"/>
  <sheetViews>
    <sheetView zoomScalePageLayoutView="0" workbookViewId="0" topLeftCell="A4">
      <selection activeCell="I24" sqref="I24"/>
    </sheetView>
  </sheetViews>
  <sheetFormatPr defaultColWidth="9.140625" defaultRowHeight="12.75"/>
  <cols>
    <col min="1" max="1" width="3.8515625" style="1" customWidth="1"/>
    <col min="2" max="2" width="3.421875" style="1" bestFit="1" customWidth="1"/>
    <col min="3" max="3" width="10.00390625" style="1" bestFit="1" customWidth="1"/>
    <col min="4" max="4" width="5.57421875" style="1" customWidth="1"/>
    <col min="5" max="5" width="5.7109375" style="1" customWidth="1"/>
    <col min="6" max="6" width="40.00390625" style="1" customWidth="1"/>
    <col min="7" max="7" width="8.421875" style="1" customWidth="1"/>
    <col min="8" max="8" width="8.140625" style="1" customWidth="1"/>
    <col min="9" max="9" width="9.00390625" style="1" customWidth="1"/>
    <col min="10" max="16384" width="9.140625" style="1" customWidth="1"/>
  </cols>
  <sheetData>
    <row r="1" spans="1:10" ht="17.25">
      <c r="A1" s="143" t="s">
        <v>75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2.75">
      <c r="A2" s="6"/>
      <c r="B2" s="6"/>
      <c r="C2" s="6"/>
      <c r="D2" s="6"/>
      <c r="E2" s="6"/>
      <c r="F2" s="6"/>
      <c r="G2" s="6"/>
      <c r="H2" s="6"/>
      <c r="I2" s="6"/>
      <c r="J2" s="7"/>
    </row>
    <row r="3" spans="1:10" ht="15">
      <c r="A3" s="144" t="s">
        <v>76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0" ht="13.5" thickBot="1">
      <c r="A4" s="8"/>
      <c r="B4" s="8"/>
      <c r="C4" s="8"/>
      <c r="D4" s="8"/>
      <c r="E4" s="8"/>
      <c r="F4" s="8"/>
      <c r="G4" s="8"/>
      <c r="H4" s="8"/>
      <c r="I4" s="8"/>
      <c r="J4" s="9" t="s">
        <v>60</v>
      </c>
    </row>
    <row r="5" spans="1:10" ht="12.75" customHeight="1" thickBot="1">
      <c r="A5" s="145" t="s">
        <v>77</v>
      </c>
      <c r="B5" s="145" t="s">
        <v>4</v>
      </c>
      <c r="C5" s="148" t="s">
        <v>6</v>
      </c>
      <c r="D5" s="148" t="s">
        <v>7</v>
      </c>
      <c r="E5" s="148" t="s">
        <v>8</v>
      </c>
      <c r="F5" s="150" t="s">
        <v>78</v>
      </c>
      <c r="G5" s="152" t="s">
        <v>95</v>
      </c>
      <c r="H5" s="154" t="s">
        <v>96</v>
      </c>
      <c r="I5" s="141" t="s">
        <v>143</v>
      </c>
      <c r="J5" s="142"/>
    </row>
    <row r="6" spans="1:10" ht="12.75" customHeight="1" thickBot="1">
      <c r="A6" s="146"/>
      <c r="B6" s="147"/>
      <c r="C6" s="149"/>
      <c r="D6" s="149"/>
      <c r="E6" s="149"/>
      <c r="F6" s="151"/>
      <c r="G6" s="153"/>
      <c r="H6" s="155"/>
      <c r="I6" s="14" t="s">
        <v>26</v>
      </c>
      <c r="J6" s="15" t="s">
        <v>97</v>
      </c>
    </row>
    <row r="7" spans="1:10" ht="12.75" customHeight="1" thickBot="1">
      <c r="A7" s="23">
        <v>920</v>
      </c>
      <c r="B7" s="24" t="s">
        <v>5</v>
      </c>
      <c r="C7" s="25" t="s">
        <v>6</v>
      </c>
      <c r="D7" s="26" t="s">
        <v>7</v>
      </c>
      <c r="E7" s="26" t="s">
        <v>8</v>
      </c>
      <c r="F7" s="27" t="s">
        <v>79</v>
      </c>
      <c r="G7" s="28">
        <f>G8+G10+G12+G14+G16+G18+G20+G22+G24+G26+G28+G30+G32+G34+G36</f>
        <v>125605</v>
      </c>
      <c r="H7" s="28">
        <f>H8+H10+H12+H14+H16+H18+H20+H22+H24+H26+H28+H30+H32+H34+H36</f>
        <v>134021.30014</v>
      </c>
      <c r="I7" s="28">
        <f>I8+I10+I12+I14+I16+I18+I20+I22+I24+I26+I28+I30+I32+I34+I36</f>
        <v>165480.48</v>
      </c>
      <c r="J7" s="5">
        <f>J8+J10+J12+J14+J16+J18+J20+J22+J24+J26+J28+J30+J32+J34+J36</f>
        <v>299501.78014</v>
      </c>
    </row>
    <row r="8" spans="1:10" ht="12.75" customHeight="1">
      <c r="A8" s="138" t="s">
        <v>61</v>
      </c>
      <c r="B8" s="29" t="s">
        <v>5</v>
      </c>
      <c r="C8" s="30" t="s">
        <v>80</v>
      </c>
      <c r="D8" s="31" t="s">
        <v>3</v>
      </c>
      <c r="E8" s="31" t="s">
        <v>3</v>
      </c>
      <c r="F8" s="32" t="s">
        <v>81</v>
      </c>
      <c r="G8" s="2">
        <f>SUM(G9:G9)</f>
        <v>500</v>
      </c>
      <c r="H8" s="33">
        <f>SUM(H9:H9)</f>
        <v>500</v>
      </c>
      <c r="I8" s="33">
        <f>SUM(I9:I9)</f>
        <v>7000</v>
      </c>
      <c r="J8" s="2">
        <f>SUM(J9:J9)</f>
        <v>7500</v>
      </c>
    </row>
    <row r="9" spans="1:10" ht="12.75" customHeight="1" thickBot="1">
      <c r="A9" s="139"/>
      <c r="B9" s="34"/>
      <c r="C9" s="35"/>
      <c r="D9" s="36">
        <v>2212</v>
      </c>
      <c r="E9" s="36">
        <v>6130</v>
      </c>
      <c r="F9" s="37" t="s">
        <v>82</v>
      </c>
      <c r="G9" s="10">
        <v>500</v>
      </c>
      <c r="H9" s="38">
        <v>500</v>
      </c>
      <c r="I9" s="38">
        <v>7000</v>
      </c>
      <c r="J9" s="10">
        <f>H9+I9</f>
        <v>7500</v>
      </c>
    </row>
    <row r="10" spans="1:10" ht="12.75" customHeight="1">
      <c r="A10" s="139"/>
      <c r="B10" s="128" t="s">
        <v>5</v>
      </c>
      <c r="C10" s="134" t="s">
        <v>145</v>
      </c>
      <c r="D10" s="129" t="s">
        <v>3</v>
      </c>
      <c r="E10" s="129" t="s">
        <v>3</v>
      </c>
      <c r="F10" s="133" t="s">
        <v>144</v>
      </c>
      <c r="G10" s="33">
        <f>G11</f>
        <v>0</v>
      </c>
      <c r="H10" s="33">
        <f>H11</f>
        <v>0</v>
      </c>
      <c r="I10" s="33">
        <f>SUM(I11:I11)</f>
        <v>60</v>
      </c>
      <c r="J10" s="2">
        <f>J11</f>
        <v>60</v>
      </c>
    </row>
    <row r="11" spans="1:10" ht="12.75" customHeight="1" thickBot="1">
      <c r="A11" s="139"/>
      <c r="B11" s="130"/>
      <c r="C11" s="131"/>
      <c r="D11" s="12">
        <v>2212</v>
      </c>
      <c r="E11" s="46">
        <v>6121</v>
      </c>
      <c r="F11" s="47" t="s">
        <v>98</v>
      </c>
      <c r="G11" s="41">
        <v>0</v>
      </c>
      <c r="H11" s="41">
        <v>0</v>
      </c>
      <c r="I11" s="11">
        <v>60</v>
      </c>
      <c r="J11" s="10">
        <f>H11+I11</f>
        <v>60</v>
      </c>
    </row>
    <row r="12" spans="1:10" ht="12.75" customHeight="1">
      <c r="A12" s="139"/>
      <c r="B12" s="128" t="s">
        <v>5</v>
      </c>
      <c r="C12" s="3" t="s">
        <v>83</v>
      </c>
      <c r="D12" s="129" t="s">
        <v>3</v>
      </c>
      <c r="E12" s="129" t="s">
        <v>3</v>
      </c>
      <c r="F12" s="43" t="s">
        <v>84</v>
      </c>
      <c r="G12" s="33">
        <f>G13</f>
        <v>0</v>
      </c>
      <c r="H12" s="33">
        <f>H13</f>
        <v>43.2</v>
      </c>
      <c r="I12" s="33">
        <f>SUM(I13:I13)</f>
        <v>0</v>
      </c>
      <c r="J12" s="2">
        <f>J13</f>
        <v>43.2</v>
      </c>
    </row>
    <row r="13" spans="1:10" ht="12.75" customHeight="1" thickBot="1">
      <c r="A13" s="139"/>
      <c r="B13" s="130"/>
      <c r="C13" s="131"/>
      <c r="D13" s="12">
        <v>2212</v>
      </c>
      <c r="E13" s="13">
        <v>6119</v>
      </c>
      <c r="F13" s="44" t="s">
        <v>85</v>
      </c>
      <c r="G13" s="41">
        <v>0</v>
      </c>
      <c r="H13" s="41">
        <v>43.2</v>
      </c>
      <c r="I13" s="11"/>
      <c r="J13" s="10">
        <f>H13+I13</f>
        <v>43.2</v>
      </c>
    </row>
    <row r="14" spans="1:10" ht="12.75" customHeight="1">
      <c r="A14" s="139"/>
      <c r="B14" s="128" t="s">
        <v>5</v>
      </c>
      <c r="C14" s="3" t="s">
        <v>86</v>
      </c>
      <c r="D14" s="129" t="s">
        <v>3</v>
      </c>
      <c r="E14" s="129" t="s">
        <v>3</v>
      </c>
      <c r="F14" s="43" t="s">
        <v>87</v>
      </c>
      <c r="G14" s="33">
        <f>G15</f>
        <v>0</v>
      </c>
      <c r="H14" s="33">
        <f>H15</f>
        <v>92.64974</v>
      </c>
      <c r="I14" s="33">
        <f>SUM(I15:I15)</f>
        <v>0</v>
      </c>
      <c r="J14" s="2">
        <f>J15</f>
        <v>92.64974</v>
      </c>
    </row>
    <row r="15" spans="1:10" ht="12.75" customHeight="1" thickBot="1">
      <c r="A15" s="139"/>
      <c r="B15" s="130"/>
      <c r="C15" s="131"/>
      <c r="D15" s="12">
        <v>2212</v>
      </c>
      <c r="E15" s="13">
        <v>6121</v>
      </c>
      <c r="F15" s="53" t="s">
        <v>98</v>
      </c>
      <c r="G15" s="41">
        <v>0</v>
      </c>
      <c r="H15" s="132">
        <v>92.64974</v>
      </c>
      <c r="I15" s="11"/>
      <c r="J15" s="10">
        <f>H15+I15</f>
        <v>92.64974</v>
      </c>
    </row>
    <row r="16" spans="1:10" ht="12.75" customHeight="1">
      <c r="A16" s="139"/>
      <c r="B16" s="16" t="s">
        <v>5</v>
      </c>
      <c r="C16" s="3" t="s">
        <v>146</v>
      </c>
      <c r="D16" s="17" t="s">
        <v>3</v>
      </c>
      <c r="E16" s="17" t="s">
        <v>3</v>
      </c>
      <c r="F16" s="18" t="s">
        <v>147</v>
      </c>
      <c r="G16" s="33">
        <f>SUM(G17:G17)</f>
        <v>0</v>
      </c>
      <c r="H16" s="33">
        <f>SUM(H17:H17)</f>
        <v>0</v>
      </c>
      <c r="I16" s="33">
        <f>SUM(I17:I17)</f>
        <v>26345.38</v>
      </c>
      <c r="J16" s="2">
        <f>J17</f>
        <v>26345.38</v>
      </c>
    </row>
    <row r="17" spans="1:10" ht="12.75" customHeight="1" thickBot="1">
      <c r="A17" s="139"/>
      <c r="B17" s="45"/>
      <c r="C17" s="4"/>
      <c r="D17" s="46">
        <v>2212</v>
      </c>
      <c r="E17" s="46">
        <v>6121</v>
      </c>
      <c r="F17" s="47" t="s">
        <v>98</v>
      </c>
      <c r="G17" s="11">
        <v>0</v>
      </c>
      <c r="H17" s="11">
        <v>0</v>
      </c>
      <c r="I17" s="11">
        <v>26345.38</v>
      </c>
      <c r="J17" s="10">
        <f>H17+I17</f>
        <v>26345.38</v>
      </c>
    </row>
    <row r="18" spans="1:10" ht="12.75" customHeight="1">
      <c r="A18" s="139"/>
      <c r="B18" s="16" t="s">
        <v>5</v>
      </c>
      <c r="C18" s="3" t="s">
        <v>68</v>
      </c>
      <c r="D18" s="17" t="s">
        <v>3</v>
      </c>
      <c r="E18" s="17" t="s">
        <v>3</v>
      </c>
      <c r="F18" s="20" t="s">
        <v>69</v>
      </c>
      <c r="G18" s="33">
        <f>SUM(G19:G19)</f>
        <v>14090</v>
      </c>
      <c r="H18" s="33">
        <f>SUM(H19:H19)</f>
        <v>14090</v>
      </c>
      <c r="I18" s="33">
        <f>SUM(I19:I19)</f>
        <v>75470.03</v>
      </c>
      <c r="J18" s="2">
        <f>J19</f>
        <v>89560.03</v>
      </c>
    </row>
    <row r="19" spans="1:10" ht="12.75" customHeight="1" thickBot="1">
      <c r="A19" s="139"/>
      <c r="B19" s="45"/>
      <c r="C19" s="4"/>
      <c r="D19" s="46">
        <v>2212</v>
      </c>
      <c r="E19" s="46">
        <v>6121</v>
      </c>
      <c r="F19" s="47" t="s">
        <v>98</v>
      </c>
      <c r="G19" s="11">
        <v>14090</v>
      </c>
      <c r="H19" s="11">
        <v>14090</v>
      </c>
      <c r="I19" s="11">
        <v>75470.03</v>
      </c>
      <c r="J19" s="10">
        <f>H19+I19</f>
        <v>89560.03</v>
      </c>
    </row>
    <row r="20" spans="1:10" ht="26.25" customHeight="1">
      <c r="A20" s="139"/>
      <c r="B20" s="16" t="s">
        <v>5</v>
      </c>
      <c r="C20" s="3" t="s">
        <v>70</v>
      </c>
      <c r="D20" s="17" t="s">
        <v>3</v>
      </c>
      <c r="E20" s="17" t="s">
        <v>3</v>
      </c>
      <c r="F20" s="43" t="s">
        <v>71</v>
      </c>
      <c r="G20" s="33">
        <f>SUM(G21:G21)</f>
        <v>36310</v>
      </c>
      <c r="H20" s="33">
        <f>SUM(H21:H21)</f>
        <v>36310</v>
      </c>
      <c r="I20" s="33">
        <f>SUM(I21:I21)</f>
        <v>33465.03</v>
      </c>
      <c r="J20" s="2">
        <f>J21</f>
        <v>69775.03</v>
      </c>
    </row>
    <row r="21" spans="1:10" ht="12.75" customHeight="1" thickBot="1">
      <c r="A21" s="139"/>
      <c r="B21" s="45"/>
      <c r="C21" s="4"/>
      <c r="D21" s="46">
        <v>2212</v>
      </c>
      <c r="E21" s="46">
        <v>6121</v>
      </c>
      <c r="F21" s="47" t="s">
        <v>98</v>
      </c>
      <c r="G21" s="11">
        <v>36310</v>
      </c>
      <c r="H21" s="11">
        <v>36310</v>
      </c>
      <c r="I21" s="11">
        <v>33465.03</v>
      </c>
      <c r="J21" s="10">
        <f>H21+I21</f>
        <v>69775.03</v>
      </c>
    </row>
    <row r="22" spans="1:10" ht="26.25" customHeight="1">
      <c r="A22" s="139"/>
      <c r="B22" s="16" t="s">
        <v>5</v>
      </c>
      <c r="C22" s="3" t="s">
        <v>72</v>
      </c>
      <c r="D22" s="17" t="s">
        <v>3</v>
      </c>
      <c r="E22" s="17" t="s">
        <v>3</v>
      </c>
      <c r="F22" s="43" t="s">
        <v>73</v>
      </c>
      <c r="G22" s="33">
        <f>SUM(G23:G23)</f>
        <v>17205</v>
      </c>
      <c r="H22" s="33">
        <f>SUM(H23:H23)</f>
        <v>17205</v>
      </c>
      <c r="I22" s="33">
        <f>SUM(I23:I23)</f>
        <v>23200.04</v>
      </c>
      <c r="J22" s="2">
        <f>J23</f>
        <v>40405.04</v>
      </c>
    </row>
    <row r="23" spans="1:10" ht="12.75" customHeight="1" thickBot="1">
      <c r="A23" s="139"/>
      <c r="B23" s="45"/>
      <c r="C23" s="4"/>
      <c r="D23" s="46">
        <v>2212</v>
      </c>
      <c r="E23" s="46">
        <v>6121</v>
      </c>
      <c r="F23" s="47" t="s">
        <v>98</v>
      </c>
      <c r="G23" s="11">
        <v>17205</v>
      </c>
      <c r="H23" s="11">
        <v>17205</v>
      </c>
      <c r="I23" s="11">
        <v>23200.04</v>
      </c>
      <c r="J23" s="10">
        <f>H23+I23</f>
        <v>40405.04</v>
      </c>
    </row>
    <row r="24" spans="1:10" ht="20.25">
      <c r="A24" s="139"/>
      <c r="B24" s="39" t="s">
        <v>5</v>
      </c>
      <c r="C24" s="3" t="s">
        <v>88</v>
      </c>
      <c r="D24" s="42" t="s">
        <v>3</v>
      </c>
      <c r="E24" s="42" t="s">
        <v>3</v>
      </c>
      <c r="F24" s="43" t="s">
        <v>89</v>
      </c>
      <c r="G24" s="2">
        <f>SUM(G25:G25)</f>
        <v>0</v>
      </c>
      <c r="H24" s="2">
        <f>SUM(H25:H25)</f>
        <v>605</v>
      </c>
      <c r="I24" s="33">
        <f>SUM(I25:I25)</f>
        <v>0</v>
      </c>
      <c r="J24" s="2">
        <f>J25</f>
        <v>605</v>
      </c>
    </row>
    <row r="25" spans="1:10" ht="12.75" customHeight="1" thickBot="1">
      <c r="A25" s="139"/>
      <c r="B25" s="40"/>
      <c r="C25" s="4"/>
      <c r="D25" s="12">
        <v>2242</v>
      </c>
      <c r="E25" s="13">
        <v>6119</v>
      </c>
      <c r="F25" s="44" t="s">
        <v>85</v>
      </c>
      <c r="G25" s="10">
        <v>0</v>
      </c>
      <c r="H25" s="10">
        <v>605</v>
      </c>
      <c r="I25" s="38"/>
      <c r="J25" s="10">
        <f>H25+I25</f>
        <v>605</v>
      </c>
    </row>
    <row r="26" spans="1:10" ht="12.75" customHeight="1">
      <c r="A26" s="139"/>
      <c r="B26" s="39" t="s">
        <v>5</v>
      </c>
      <c r="C26" s="3" t="s">
        <v>90</v>
      </c>
      <c r="D26" s="42" t="s">
        <v>3</v>
      </c>
      <c r="E26" s="42" t="s">
        <v>3</v>
      </c>
      <c r="F26" s="43" t="s">
        <v>93</v>
      </c>
      <c r="G26" s="2">
        <f>SUM(G27:G27)</f>
        <v>22000</v>
      </c>
      <c r="H26" s="2">
        <f>SUM(H27:H27)</f>
        <v>25859.2604</v>
      </c>
      <c r="I26" s="33">
        <f>SUM(I27:I27)</f>
        <v>0</v>
      </c>
      <c r="J26" s="2">
        <f>J27</f>
        <v>25859.2604</v>
      </c>
    </row>
    <row r="27" spans="1:10" ht="12.75" customHeight="1" thickBot="1">
      <c r="A27" s="139"/>
      <c r="B27" s="40"/>
      <c r="C27" s="4" t="s">
        <v>91</v>
      </c>
      <c r="D27" s="12">
        <v>2212</v>
      </c>
      <c r="E27" s="13">
        <v>6342</v>
      </c>
      <c r="F27" s="48" t="s">
        <v>92</v>
      </c>
      <c r="G27" s="10">
        <v>22000</v>
      </c>
      <c r="H27" s="10">
        <f>22000+3859.2604</f>
        <v>25859.2604</v>
      </c>
      <c r="I27" s="38"/>
      <c r="J27" s="10">
        <f>H27+I27</f>
        <v>25859.2604</v>
      </c>
    </row>
    <row r="28" spans="1:10" ht="20.25">
      <c r="A28" s="139"/>
      <c r="B28" s="16" t="s">
        <v>5</v>
      </c>
      <c r="C28" s="3" t="s">
        <v>99</v>
      </c>
      <c r="D28" s="17" t="s">
        <v>3</v>
      </c>
      <c r="E28" s="17" t="s">
        <v>3</v>
      </c>
      <c r="F28" s="43" t="s">
        <v>100</v>
      </c>
      <c r="G28" s="33">
        <f>SUM(G29:G29)</f>
        <v>15450</v>
      </c>
      <c r="H28" s="33">
        <f>SUM(H29:H29)</f>
        <v>15166.19</v>
      </c>
      <c r="I28" s="33">
        <f>SUM(I29:I29)</f>
        <v>-60</v>
      </c>
      <c r="J28" s="2">
        <f>J29</f>
        <v>15106.19</v>
      </c>
    </row>
    <row r="29" spans="1:10" ht="13.5" thickBot="1">
      <c r="A29" s="139"/>
      <c r="B29" s="19"/>
      <c r="C29" s="4"/>
      <c r="D29" s="12">
        <v>2212</v>
      </c>
      <c r="E29" s="13">
        <v>6121</v>
      </c>
      <c r="F29" s="47" t="s">
        <v>98</v>
      </c>
      <c r="G29" s="10">
        <v>15450</v>
      </c>
      <c r="H29" s="10">
        <f>15450-283.81</f>
        <v>15166.19</v>
      </c>
      <c r="I29" s="10">
        <v>-60</v>
      </c>
      <c r="J29" s="10">
        <f>H29+I29</f>
        <v>15106.19</v>
      </c>
    </row>
    <row r="30" spans="1:10" ht="12.75">
      <c r="A30" s="139"/>
      <c r="B30" s="16" t="s">
        <v>5</v>
      </c>
      <c r="C30" s="3" t="s">
        <v>101</v>
      </c>
      <c r="D30" s="17" t="s">
        <v>3</v>
      </c>
      <c r="E30" s="17" t="s">
        <v>3</v>
      </c>
      <c r="F30" s="18" t="s">
        <v>102</v>
      </c>
      <c r="G30" s="33">
        <f>SUM(G31:G31)</f>
        <v>9150</v>
      </c>
      <c r="H30" s="33">
        <f>SUM(H31:H31)</f>
        <v>9150</v>
      </c>
      <c r="I30" s="33">
        <f>SUM(I31:I31)</f>
        <v>0</v>
      </c>
      <c r="J30" s="2">
        <f>J31</f>
        <v>9150</v>
      </c>
    </row>
    <row r="31" spans="1:10" ht="13.5" thickBot="1">
      <c r="A31" s="139"/>
      <c r="B31" s="19"/>
      <c r="C31" s="4"/>
      <c r="D31" s="12">
        <v>2212</v>
      </c>
      <c r="E31" s="13">
        <v>6121</v>
      </c>
      <c r="F31" s="47" t="s">
        <v>98</v>
      </c>
      <c r="G31" s="10">
        <v>9150</v>
      </c>
      <c r="H31" s="10">
        <v>9150</v>
      </c>
      <c r="I31" s="10"/>
      <c r="J31" s="10">
        <f>H31+I31</f>
        <v>9150</v>
      </c>
    </row>
    <row r="32" spans="1:10" ht="26.25" customHeight="1">
      <c r="A32" s="139"/>
      <c r="B32" s="16" t="s">
        <v>5</v>
      </c>
      <c r="C32" s="3" t="s">
        <v>103</v>
      </c>
      <c r="D32" s="17" t="s">
        <v>3</v>
      </c>
      <c r="E32" s="17" t="s">
        <v>3</v>
      </c>
      <c r="F32" s="43" t="s">
        <v>73</v>
      </c>
      <c r="G32" s="33">
        <f>SUM(G33:G33)</f>
        <v>6400</v>
      </c>
      <c r="H32" s="33">
        <f>SUM(H33:H33)</f>
        <v>6400</v>
      </c>
      <c r="I32" s="33">
        <f>SUM(I33:I33)</f>
        <v>0</v>
      </c>
      <c r="J32" s="2">
        <f>J33</f>
        <v>6400</v>
      </c>
    </row>
    <row r="33" spans="1:10" ht="13.5" thickBot="1">
      <c r="A33" s="139"/>
      <c r="B33" s="19"/>
      <c r="C33" s="4"/>
      <c r="D33" s="12">
        <v>2212</v>
      </c>
      <c r="E33" s="13">
        <v>6121</v>
      </c>
      <c r="F33" s="47" t="s">
        <v>98</v>
      </c>
      <c r="G33" s="10">
        <v>6400</v>
      </c>
      <c r="H33" s="10">
        <v>6400</v>
      </c>
      <c r="I33" s="10"/>
      <c r="J33" s="10">
        <f>H33+I33</f>
        <v>6400</v>
      </c>
    </row>
    <row r="34" spans="1:10" ht="12.75">
      <c r="A34" s="139"/>
      <c r="B34" s="16" t="s">
        <v>5</v>
      </c>
      <c r="C34" s="3" t="s">
        <v>104</v>
      </c>
      <c r="D34" s="17" t="s">
        <v>3</v>
      </c>
      <c r="E34" s="17" t="s">
        <v>3</v>
      </c>
      <c r="F34" s="18" t="s">
        <v>105</v>
      </c>
      <c r="G34" s="33">
        <f>SUM(G35:G35)</f>
        <v>4500</v>
      </c>
      <c r="H34" s="33">
        <f>SUM(H35:H35)</f>
        <v>4500</v>
      </c>
      <c r="I34" s="33">
        <f>SUM(I35:I35)</f>
        <v>0</v>
      </c>
      <c r="J34" s="2">
        <f>J35</f>
        <v>4500</v>
      </c>
    </row>
    <row r="35" spans="1:10" ht="13.5" thickBot="1">
      <c r="A35" s="139"/>
      <c r="B35" s="19"/>
      <c r="C35" s="4"/>
      <c r="D35" s="12">
        <v>2212</v>
      </c>
      <c r="E35" s="13">
        <v>6121</v>
      </c>
      <c r="F35" s="47" t="s">
        <v>98</v>
      </c>
      <c r="G35" s="10">
        <v>4500</v>
      </c>
      <c r="H35" s="10">
        <v>4500</v>
      </c>
      <c r="I35" s="10"/>
      <c r="J35" s="10">
        <f>H35+I35</f>
        <v>4500</v>
      </c>
    </row>
    <row r="36" spans="1:16" s="104" customFormat="1" ht="13.5" thickBot="1">
      <c r="A36" s="139"/>
      <c r="B36" s="121" t="s">
        <v>5</v>
      </c>
      <c r="C36" s="122" t="s">
        <v>3</v>
      </c>
      <c r="D36" s="100" t="s">
        <v>3</v>
      </c>
      <c r="E36" s="100" t="s">
        <v>3</v>
      </c>
      <c r="F36" s="101" t="s">
        <v>111</v>
      </c>
      <c r="G36" s="102">
        <f>G37+G39+G41+G43+G45+G47+G49+G51+G53+G55+G57+G59+G61+G63+G65</f>
        <v>0</v>
      </c>
      <c r="H36" s="102">
        <f>H37+H39+H41+H43+H45+H47+H49+H51+H53+H55+H57+H59+H61+H63+H65</f>
        <v>4099.999999999997</v>
      </c>
      <c r="I36" s="102">
        <f>I37+I39+I41+I43+I45+I47+I49+I51+I53+I55+I57+I59+I61+I63+I65</f>
        <v>0</v>
      </c>
      <c r="J36" s="103">
        <f>H36+I36</f>
        <v>4099.999999999997</v>
      </c>
      <c r="O36" s="105"/>
      <c r="P36" s="105"/>
    </row>
    <row r="37" spans="1:16" s="104" customFormat="1" ht="12.75">
      <c r="A37" s="139"/>
      <c r="B37" s="123" t="s">
        <v>5</v>
      </c>
      <c r="C37" s="124" t="s">
        <v>112</v>
      </c>
      <c r="D37" s="17" t="s">
        <v>3</v>
      </c>
      <c r="E37" s="17" t="s">
        <v>3</v>
      </c>
      <c r="F37" s="18" t="s">
        <v>113</v>
      </c>
      <c r="G37" s="2">
        <f>SUM(G38)</f>
        <v>0</v>
      </c>
      <c r="H37" s="2">
        <f>SUM(H38)</f>
        <v>3761.2</v>
      </c>
      <c r="I37" s="2">
        <f>SUM(I38:I38)</f>
        <v>0</v>
      </c>
      <c r="J37" s="106">
        <f>SUM(J38)</f>
        <v>3761.2</v>
      </c>
      <c r="O37" s="105"/>
      <c r="P37" s="105"/>
    </row>
    <row r="38" spans="1:16" s="104" customFormat="1" ht="13.5" thickBot="1">
      <c r="A38" s="139"/>
      <c r="B38" s="125"/>
      <c r="C38" s="126"/>
      <c r="D38" s="13">
        <v>2212</v>
      </c>
      <c r="E38" s="107">
        <v>5901</v>
      </c>
      <c r="F38" s="44" t="s">
        <v>114</v>
      </c>
      <c r="G38" s="108">
        <v>0</v>
      </c>
      <c r="H38" s="10">
        <f>4100-338.8</f>
        <v>3761.2</v>
      </c>
      <c r="I38" s="10"/>
      <c r="J38" s="52">
        <f>H38+I38</f>
        <v>3761.2</v>
      </c>
      <c r="O38" s="105"/>
      <c r="P38" s="105"/>
    </row>
    <row r="39" spans="1:16" s="104" customFormat="1" ht="12.75">
      <c r="A39" s="139"/>
      <c r="B39" s="123" t="s">
        <v>5</v>
      </c>
      <c r="C39" s="124" t="s">
        <v>115</v>
      </c>
      <c r="D39" s="109" t="s">
        <v>3</v>
      </c>
      <c r="E39" s="109" t="s">
        <v>3</v>
      </c>
      <c r="F39" s="110" t="s">
        <v>116</v>
      </c>
      <c r="G39" s="111">
        <f>SUM(G40)</f>
        <v>0</v>
      </c>
      <c r="H39" s="2">
        <f>SUM(H40)</f>
        <v>24.2</v>
      </c>
      <c r="I39" s="2">
        <f>SUM(I40:I40)</f>
        <v>0</v>
      </c>
      <c r="J39" s="112">
        <f>SUM(J40)</f>
        <v>24.2</v>
      </c>
      <c r="O39" s="105"/>
      <c r="P39" s="105"/>
    </row>
    <row r="40" spans="1:16" s="104" customFormat="1" ht="13.5" thickBot="1">
      <c r="A40" s="139"/>
      <c r="B40" s="125"/>
      <c r="C40" s="127"/>
      <c r="D40" s="13">
        <v>2212</v>
      </c>
      <c r="E40" s="107">
        <v>5169</v>
      </c>
      <c r="F40" s="113" t="s">
        <v>94</v>
      </c>
      <c r="G40" s="108">
        <v>0</v>
      </c>
      <c r="H40" s="10">
        <f>20*1.21</f>
        <v>24.2</v>
      </c>
      <c r="I40" s="10"/>
      <c r="J40" s="114">
        <f>H40+I40</f>
        <v>24.2</v>
      </c>
      <c r="O40" s="105"/>
      <c r="P40" s="105"/>
    </row>
    <row r="41" spans="1:16" s="104" customFormat="1" ht="12.75">
      <c r="A41" s="139"/>
      <c r="B41" s="123" t="s">
        <v>5</v>
      </c>
      <c r="C41" s="124" t="s">
        <v>117</v>
      </c>
      <c r="D41" s="17" t="s">
        <v>3</v>
      </c>
      <c r="E41" s="17" t="s">
        <v>3</v>
      </c>
      <c r="F41" s="18" t="s">
        <v>118</v>
      </c>
      <c r="G41" s="2">
        <f>SUM(G42)</f>
        <v>0</v>
      </c>
      <c r="H41" s="2">
        <f>SUM(H42)</f>
        <v>24.2</v>
      </c>
      <c r="I41" s="2">
        <f>SUM(I42:I42)</f>
        <v>0</v>
      </c>
      <c r="J41" s="106">
        <f>SUM(J42)</f>
        <v>24.2</v>
      </c>
      <c r="O41" s="105"/>
      <c r="P41" s="105"/>
    </row>
    <row r="42" spans="1:16" s="104" customFormat="1" ht="13.5" thickBot="1">
      <c r="A42" s="139"/>
      <c r="B42" s="125"/>
      <c r="C42" s="127"/>
      <c r="D42" s="13">
        <v>2212</v>
      </c>
      <c r="E42" s="107">
        <v>5169</v>
      </c>
      <c r="F42" s="113" t="s">
        <v>94</v>
      </c>
      <c r="G42" s="108">
        <v>0</v>
      </c>
      <c r="H42" s="10">
        <f>20*1.21</f>
        <v>24.2</v>
      </c>
      <c r="I42" s="10"/>
      <c r="J42" s="52">
        <f>H42+I42</f>
        <v>24.2</v>
      </c>
      <c r="O42" s="105"/>
      <c r="P42" s="105"/>
    </row>
    <row r="43" spans="1:16" s="104" customFormat="1" ht="12.75">
      <c r="A43" s="139"/>
      <c r="B43" s="123" t="s">
        <v>5</v>
      </c>
      <c r="C43" s="124" t="s">
        <v>119</v>
      </c>
      <c r="D43" s="109" t="s">
        <v>3</v>
      </c>
      <c r="E43" s="109" t="s">
        <v>3</v>
      </c>
      <c r="F43" s="110" t="s">
        <v>120</v>
      </c>
      <c r="G43" s="111">
        <f>SUM(G44)</f>
        <v>0</v>
      </c>
      <c r="H43" s="2">
        <f>SUM(H44)</f>
        <v>24.2</v>
      </c>
      <c r="I43" s="2">
        <f>SUM(I44:I44)</f>
        <v>0</v>
      </c>
      <c r="J43" s="112">
        <f>SUM(J44)</f>
        <v>24.2</v>
      </c>
      <c r="O43" s="115"/>
      <c r="P43" s="105"/>
    </row>
    <row r="44" spans="1:16" s="104" customFormat="1" ht="13.5" thickBot="1">
      <c r="A44" s="139"/>
      <c r="B44" s="125"/>
      <c r="C44" s="127"/>
      <c r="D44" s="116">
        <v>2212</v>
      </c>
      <c r="E44" s="117">
        <v>5169</v>
      </c>
      <c r="F44" s="118" t="s">
        <v>94</v>
      </c>
      <c r="G44" s="119">
        <v>0</v>
      </c>
      <c r="H44" s="10">
        <f>20*1.21</f>
        <v>24.2</v>
      </c>
      <c r="I44" s="10"/>
      <c r="J44" s="120">
        <f>H44+I44</f>
        <v>24.2</v>
      </c>
      <c r="O44" s="105"/>
      <c r="P44" s="105"/>
    </row>
    <row r="45" spans="1:10" s="104" customFormat="1" ht="12.75">
      <c r="A45" s="139"/>
      <c r="B45" s="123" t="s">
        <v>5</v>
      </c>
      <c r="C45" s="124" t="s">
        <v>121</v>
      </c>
      <c r="D45" s="17" t="s">
        <v>3</v>
      </c>
      <c r="E45" s="17" t="s">
        <v>3</v>
      </c>
      <c r="F45" s="18" t="s">
        <v>122</v>
      </c>
      <c r="G45" s="2">
        <f>SUM(G46)</f>
        <v>0</v>
      </c>
      <c r="H45" s="2">
        <f>SUM(H46)</f>
        <v>24.2</v>
      </c>
      <c r="I45" s="2">
        <f>SUM(I46:I46)</f>
        <v>0</v>
      </c>
      <c r="J45" s="106">
        <f>SUM(J46)</f>
        <v>24.2</v>
      </c>
    </row>
    <row r="46" spans="1:10" s="104" customFormat="1" ht="13.5" thickBot="1">
      <c r="A46" s="139"/>
      <c r="B46" s="125"/>
      <c r="C46" s="127"/>
      <c r="D46" s="13">
        <v>2212</v>
      </c>
      <c r="E46" s="107">
        <v>5169</v>
      </c>
      <c r="F46" s="113" t="s">
        <v>94</v>
      </c>
      <c r="G46" s="108">
        <v>0</v>
      </c>
      <c r="H46" s="10">
        <f>20*1.21</f>
        <v>24.2</v>
      </c>
      <c r="I46" s="10"/>
      <c r="J46" s="52">
        <f>H46+I46</f>
        <v>24.2</v>
      </c>
    </row>
    <row r="47" spans="1:10" s="104" customFormat="1" ht="12.75">
      <c r="A47" s="139"/>
      <c r="B47" s="123" t="s">
        <v>5</v>
      </c>
      <c r="C47" s="124" t="s">
        <v>123</v>
      </c>
      <c r="D47" s="109" t="s">
        <v>3</v>
      </c>
      <c r="E47" s="109" t="s">
        <v>3</v>
      </c>
      <c r="F47" s="110" t="s">
        <v>124</v>
      </c>
      <c r="G47" s="111">
        <f>SUM(G48)</f>
        <v>0</v>
      </c>
      <c r="H47" s="2">
        <f>SUM(H48)</f>
        <v>24.2</v>
      </c>
      <c r="I47" s="2">
        <f>SUM(I48:I48)</f>
        <v>0</v>
      </c>
      <c r="J47" s="112">
        <f>SUM(J48)</f>
        <v>24.2</v>
      </c>
    </row>
    <row r="48" spans="1:10" s="104" customFormat="1" ht="13.5" thickBot="1">
      <c r="A48" s="139"/>
      <c r="B48" s="125"/>
      <c r="C48" s="127"/>
      <c r="D48" s="116">
        <v>2212</v>
      </c>
      <c r="E48" s="117">
        <v>5169</v>
      </c>
      <c r="F48" s="118" t="s">
        <v>94</v>
      </c>
      <c r="G48" s="119">
        <v>0</v>
      </c>
      <c r="H48" s="10">
        <f>20*1.21</f>
        <v>24.2</v>
      </c>
      <c r="I48" s="10"/>
      <c r="J48" s="120">
        <f>H48+I48</f>
        <v>24.2</v>
      </c>
    </row>
    <row r="49" spans="1:10" s="104" customFormat="1" ht="12.75">
      <c r="A49" s="139"/>
      <c r="B49" s="123" t="s">
        <v>5</v>
      </c>
      <c r="C49" s="124" t="s">
        <v>125</v>
      </c>
      <c r="D49" s="17" t="s">
        <v>3</v>
      </c>
      <c r="E49" s="17" t="s">
        <v>3</v>
      </c>
      <c r="F49" s="18" t="s">
        <v>126</v>
      </c>
      <c r="G49" s="2">
        <f>SUM(G50)</f>
        <v>0</v>
      </c>
      <c r="H49" s="2">
        <f>SUM(H50)</f>
        <v>24.2</v>
      </c>
      <c r="I49" s="2">
        <f>SUM(I50:I50)</f>
        <v>0</v>
      </c>
      <c r="J49" s="106">
        <f>SUM(J50)</f>
        <v>24.2</v>
      </c>
    </row>
    <row r="50" spans="1:10" s="104" customFormat="1" ht="13.5" thickBot="1">
      <c r="A50" s="139"/>
      <c r="B50" s="125"/>
      <c r="C50" s="127"/>
      <c r="D50" s="13">
        <v>2212</v>
      </c>
      <c r="E50" s="107">
        <v>5169</v>
      </c>
      <c r="F50" s="113" t="s">
        <v>94</v>
      </c>
      <c r="G50" s="108">
        <v>0</v>
      </c>
      <c r="H50" s="10">
        <f>20*1.21</f>
        <v>24.2</v>
      </c>
      <c r="I50" s="10"/>
      <c r="J50" s="52">
        <f>H50+I50</f>
        <v>24.2</v>
      </c>
    </row>
    <row r="51" spans="1:10" s="104" customFormat="1" ht="12.75">
      <c r="A51" s="139"/>
      <c r="B51" s="123" t="s">
        <v>5</v>
      </c>
      <c r="C51" s="124" t="s">
        <v>127</v>
      </c>
      <c r="D51" s="109" t="s">
        <v>3</v>
      </c>
      <c r="E51" s="109" t="s">
        <v>3</v>
      </c>
      <c r="F51" s="110" t="s">
        <v>128</v>
      </c>
      <c r="G51" s="111">
        <f>SUM(G52)</f>
        <v>0</v>
      </c>
      <c r="H51" s="2">
        <f>SUM(H52)</f>
        <v>24.2</v>
      </c>
      <c r="I51" s="2">
        <f>SUM(I52:I52)</f>
        <v>0</v>
      </c>
      <c r="J51" s="112">
        <f>SUM(J52)</f>
        <v>24.2</v>
      </c>
    </row>
    <row r="52" spans="1:10" s="104" customFormat="1" ht="13.5" thickBot="1">
      <c r="A52" s="139"/>
      <c r="B52" s="125"/>
      <c r="C52" s="127"/>
      <c r="D52" s="116">
        <v>2212</v>
      </c>
      <c r="E52" s="117">
        <v>5169</v>
      </c>
      <c r="F52" s="118" t="s">
        <v>94</v>
      </c>
      <c r="G52" s="119">
        <v>0</v>
      </c>
      <c r="H52" s="10">
        <f>20*1.21</f>
        <v>24.2</v>
      </c>
      <c r="I52" s="10"/>
      <c r="J52" s="120">
        <f>H52+I52</f>
        <v>24.2</v>
      </c>
    </row>
    <row r="53" spans="1:10" s="104" customFormat="1" ht="12.75">
      <c r="A53" s="139"/>
      <c r="B53" s="123" t="s">
        <v>5</v>
      </c>
      <c r="C53" s="124" t="s">
        <v>129</v>
      </c>
      <c r="D53" s="17" t="s">
        <v>3</v>
      </c>
      <c r="E53" s="17" t="s">
        <v>3</v>
      </c>
      <c r="F53" s="18" t="s">
        <v>130</v>
      </c>
      <c r="G53" s="2">
        <f>SUM(G54)</f>
        <v>0</v>
      </c>
      <c r="H53" s="2">
        <f>SUM(H54)</f>
        <v>24.2</v>
      </c>
      <c r="I53" s="2">
        <f>SUM(I54:I54)</f>
        <v>0</v>
      </c>
      <c r="J53" s="106">
        <f>SUM(J54)</f>
        <v>24.2</v>
      </c>
    </row>
    <row r="54" spans="1:10" s="104" customFormat="1" ht="13.5" thickBot="1">
      <c r="A54" s="139"/>
      <c r="B54" s="125"/>
      <c r="C54" s="127"/>
      <c r="D54" s="13">
        <v>2212</v>
      </c>
      <c r="E54" s="107">
        <v>5169</v>
      </c>
      <c r="F54" s="113" t="s">
        <v>94</v>
      </c>
      <c r="G54" s="108">
        <v>0</v>
      </c>
      <c r="H54" s="10">
        <f>20*1.21</f>
        <v>24.2</v>
      </c>
      <c r="I54" s="10"/>
      <c r="J54" s="52">
        <f>H54+I54</f>
        <v>24.2</v>
      </c>
    </row>
    <row r="55" spans="1:10" s="104" customFormat="1" ht="12.75">
      <c r="A55" s="139"/>
      <c r="B55" s="123" t="s">
        <v>5</v>
      </c>
      <c r="C55" s="124" t="s">
        <v>131</v>
      </c>
      <c r="D55" s="109" t="s">
        <v>3</v>
      </c>
      <c r="E55" s="109" t="s">
        <v>3</v>
      </c>
      <c r="F55" s="110" t="s">
        <v>132</v>
      </c>
      <c r="G55" s="111">
        <f>SUM(G56)</f>
        <v>0</v>
      </c>
      <c r="H55" s="2">
        <f>SUM(H56)</f>
        <v>24.2</v>
      </c>
      <c r="I55" s="2">
        <f>SUM(I56:I56)</f>
        <v>0</v>
      </c>
      <c r="J55" s="112">
        <f>SUM(J56)</f>
        <v>24.2</v>
      </c>
    </row>
    <row r="56" spans="1:10" s="104" customFormat="1" ht="13.5" thickBot="1">
      <c r="A56" s="139"/>
      <c r="B56" s="125"/>
      <c r="C56" s="127"/>
      <c r="D56" s="116">
        <v>2212</v>
      </c>
      <c r="E56" s="117">
        <v>5169</v>
      </c>
      <c r="F56" s="118" t="s">
        <v>94</v>
      </c>
      <c r="G56" s="119">
        <v>0</v>
      </c>
      <c r="H56" s="10">
        <f>20*1.21</f>
        <v>24.2</v>
      </c>
      <c r="I56" s="10"/>
      <c r="J56" s="120">
        <f>H56+I56</f>
        <v>24.2</v>
      </c>
    </row>
    <row r="57" spans="1:10" s="104" customFormat="1" ht="12.75">
      <c r="A57" s="139"/>
      <c r="B57" s="123" t="s">
        <v>5</v>
      </c>
      <c r="C57" s="124" t="s">
        <v>133</v>
      </c>
      <c r="D57" s="17" t="s">
        <v>3</v>
      </c>
      <c r="E57" s="17" t="s">
        <v>3</v>
      </c>
      <c r="F57" s="18" t="s">
        <v>134</v>
      </c>
      <c r="G57" s="2">
        <f>SUM(G58)</f>
        <v>0</v>
      </c>
      <c r="H57" s="2">
        <f>SUM(H58)</f>
        <v>24.2</v>
      </c>
      <c r="I57" s="2">
        <f>SUM(I58:I58)</f>
        <v>0</v>
      </c>
      <c r="J57" s="106">
        <f>SUM(J58)</f>
        <v>24.2</v>
      </c>
    </row>
    <row r="58" spans="1:10" s="104" customFormat="1" ht="13.5" thickBot="1">
      <c r="A58" s="139"/>
      <c r="B58" s="125"/>
      <c r="C58" s="127"/>
      <c r="D58" s="13">
        <v>2212</v>
      </c>
      <c r="E58" s="107">
        <v>5169</v>
      </c>
      <c r="F58" s="113" t="s">
        <v>94</v>
      </c>
      <c r="G58" s="108">
        <v>0</v>
      </c>
      <c r="H58" s="10">
        <f>20*1.21</f>
        <v>24.2</v>
      </c>
      <c r="I58" s="10"/>
      <c r="J58" s="52">
        <f>H58+I58</f>
        <v>24.2</v>
      </c>
    </row>
    <row r="59" spans="1:10" s="104" customFormat="1" ht="12.75">
      <c r="A59" s="139"/>
      <c r="B59" s="123" t="s">
        <v>5</v>
      </c>
      <c r="C59" s="124" t="s">
        <v>135</v>
      </c>
      <c r="D59" s="109" t="s">
        <v>3</v>
      </c>
      <c r="E59" s="109" t="s">
        <v>3</v>
      </c>
      <c r="F59" s="110" t="s">
        <v>136</v>
      </c>
      <c r="G59" s="111">
        <f>SUM(G60)</f>
        <v>0</v>
      </c>
      <c r="H59" s="2">
        <f>SUM(H60)</f>
        <v>24.2</v>
      </c>
      <c r="I59" s="2">
        <f>SUM(I60:I60)</f>
        <v>0</v>
      </c>
      <c r="J59" s="112">
        <f>SUM(J60)</f>
        <v>24.2</v>
      </c>
    </row>
    <row r="60" spans="1:10" s="104" customFormat="1" ht="13.5" thickBot="1">
      <c r="A60" s="139"/>
      <c r="B60" s="125"/>
      <c r="C60" s="127"/>
      <c r="D60" s="116">
        <v>2212</v>
      </c>
      <c r="E60" s="117">
        <v>5169</v>
      </c>
      <c r="F60" s="118" t="s">
        <v>94</v>
      </c>
      <c r="G60" s="119">
        <v>0</v>
      </c>
      <c r="H60" s="10">
        <f>20*1.21</f>
        <v>24.2</v>
      </c>
      <c r="I60" s="10"/>
      <c r="J60" s="120">
        <f>H60+I60</f>
        <v>24.2</v>
      </c>
    </row>
    <row r="61" spans="1:10" s="104" customFormat="1" ht="12.75">
      <c r="A61" s="139"/>
      <c r="B61" s="123" t="s">
        <v>5</v>
      </c>
      <c r="C61" s="124" t="s">
        <v>137</v>
      </c>
      <c r="D61" s="17" t="s">
        <v>3</v>
      </c>
      <c r="E61" s="17" t="s">
        <v>3</v>
      </c>
      <c r="F61" s="18" t="s">
        <v>138</v>
      </c>
      <c r="G61" s="2">
        <f>SUM(G62)</f>
        <v>0</v>
      </c>
      <c r="H61" s="2">
        <f>SUM(H62)</f>
        <v>24.2</v>
      </c>
      <c r="I61" s="2">
        <f>SUM(I62:I62)</f>
        <v>0</v>
      </c>
      <c r="J61" s="106">
        <f>SUM(J62)</f>
        <v>24.2</v>
      </c>
    </row>
    <row r="62" spans="1:10" s="104" customFormat="1" ht="13.5" thickBot="1">
      <c r="A62" s="139"/>
      <c r="B62" s="125"/>
      <c r="C62" s="127"/>
      <c r="D62" s="13">
        <v>2212</v>
      </c>
      <c r="E62" s="107">
        <v>5169</v>
      </c>
      <c r="F62" s="113" t="s">
        <v>94</v>
      </c>
      <c r="G62" s="108">
        <v>0</v>
      </c>
      <c r="H62" s="10">
        <f>20*1.21</f>
        <v>24.2</v>
      </c>
      <c r="I62" s="10"/>
      <c r="J62" s="52">
        <f>H62+I62</f>
        <v>24.2</v>
      </c>
    </row>
    <row r="63" spans="1:10" s="104" customFormat="1" ht="12.75">
      <c r="A63" s="139"/>
      <c r="B63" s="123" t="s">
        <v>5</v>
      </c>
      <c r="C63" s="124" t="s">
        <v>139</v>
      </c>
      <c r="D63" s="109" t="s">
        <v>3</v>
      </c>
      <c r="E63" s="109" t="s">
        <v>3</v>
      </c>
      <c r="F63" s="110" t="s">
        <v>140</v>
      </c>
      <c r="G63" s="111">
        <f>SUM(G64)</f>
        <v>0</v>
      </c>
      <c r="H63" s="2">
        <f>SUM(H64)</f>
        <v>24.2</v>
      </c>
      <c r="I63" s="2">
        <f>SUM(I64:I64)</f>
        <v>0</v>
      </c>
      <c r="J63" s="112">
        <f>SUM(J64)</f>
        <v>24.2</v>
      </c>
    </row>
    <row r="64" spans="1:10" s="104" customFormat="1" ht="13.5" thickBot="1">
      <c r="A64" s="139"/>
      <c r="B64" s="125"/>
      <c r="C64" s="127"/>
      <c r="D64" s="116">
        <v>2212</v>
      </c>
      <c r="E64" s="117">
        <v>5169</v>
      </c>
      <c r="F64" s="118" t="s">
        <v>94</v>
      </c>
      <c r="G64" s="119">
        <v>0</v>
      </c>
      <c r="H64" s="10">
        <f>20*1.21</f>
        <v>24.2</v>
      </c>
      <c r="I64" s="10"/>
      <c r="J64" s="120">
        <f>H64+I64</f>
        <v>24.2</v>
      </c>
    </row>
    <row r="65" spans="1:10" s="104" customFormat="1" ht="12.75">
      <c r="A65" s="139"/>
      <c r="B65" s="123" t="s">
        <v>5</v>
      </c>
      <c r="C65" s="124" t="s">
        <v>141</v>
      </c>
      <c r="D65" s="17" t="s">
        <v>3</v>
      </c>
      <c r="E65" s="17" t="s">
        <v>3</v>
      </c>
      <c r="F65" s="18" t="s">
        <v>142</v>
      </c>
      <c r="G65" s="2">
        <f>SUM(G66)</f>
        <v>0</v>
      </c>
      <c r="H65" s="2">
        <f>SUM(H66)</f>
        <v>24.2</v>
      </c>
      <c r="I65" s="2">
        <f>SUM(I66:I66)</f>
        <v>0</v>
      </c>
      <c r="J65" s="106">
        <f>SUM(J66)</f>
        <v>24.2</v>
      </c>
    </row>
    <row r="66" spans="1:10" s="104" customFormat="1" ht="13.5" thickBot="1">
      <c r="A66" s="140"/>
      <c r="B66" s="125"/>
      <c r="C66" s="126"/>
      <c r="D66" s="13">
        <v>2212</v>
      </c>
      <c r="E66" s="107">
        <v>5169</v>
      </c>
      <c r="F66" s="113" t="s">
        <v>94</v>
      </c>
      <c r="G66" s="108">
        <v>0</v>
      </c>
      <c r="H66" s="10">
        <f>20*1.21</f>
        <v>24.2</v>
      </c>
      <c r="I66" s="10"/>
      <c r="J66" s="52">
        <f>H66+I66</f>
        <v>24.2</v>
      </c>
    </row>
  </sheetData>
  <sheetProtection/>
  <mergeCells count="12">
    <mergeCell ref="G5:G6"/>
    <mergeCell ref="H5:H6"/>
    <mergeCell ref="A8:A66"/>
    <mergeCell ref="I5:J5"/>
    <mergeCell ref="A1:J1"/>
    <mergeCell ref="A3:J3"/>
    <mergeCell ref="A5:A6"/>
    <mergeCell ref="B5:B6"/>
    <mergeCell ref="C5:C6"/>
    <mergeCell ref="D5:D6"/>
    <mergeCell ref="E5:E6"/>
    <mergeCell ref="F5:F6"/>
  </mergeCells>
  <printOptions horizontalCentered="1"/>
  <pageMargins left="0.31496062992125984" right="0.31496062992125984" top="0.3937007874015748" bottom="0.3937007874015748" header="0.11811023622047245" footer="0.11811023622047245"/>
  <pageSetup fitToHeight="1" fitToWidth="1" horizontalDpi="600" verticalDpi="600" orientation="portrait" paperSize="9" scale="91" r:id="rId1"/>
  <headerFooter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2014-02-24T07:59:55Z</cp:lastPrinted>
  <dcterms:created xsi:type="dcterms:W3CDTF">2006-09-25T08:49:57Z</dcterms:created>
  <dcterms:modified xsi:type="dcterms:W3CDTF">2014-02-25T09:22:15Z</dcterms:modified>
  <cp:category/>
  <cp:version/>
  <cp:contentType/>
  <cp:contentStatus/>
</cp:coreProperties>
</file>