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480" windowHeight="9990" activeTab="0"/>
  </bookViews>
  <sheets>
    <sheet name="Bilance PaV" sheetId="1" r:id="rId1"/>
    <sheet name="91307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<sst xmlns="http://schemas.openxmlformats.org/spreadsheetml/2006/main" count="153" uniqueCount="97">
  <si>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</si>
  <si>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</si>
  <si>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</si>
  <si>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</si>
  <si>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</si>
  <si>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</si>
  <si>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</si>
  <si>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</si>
  <si>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</si>
  <si>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</si>
  <si>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</si>
  <si>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</si>
  <si>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</si>
  <si>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</si>
  <si>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</si>
  <si>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</si>
  <si>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</si>
  <si>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</si>
  <si>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</si>
  <si>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</si>
  <si>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</si>
  <si>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</si>
  <si>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</si>
  <si>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Kap.919-VPS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</si>
  <si>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</si>
  <si>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</si>
  <si>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</si>
  <si>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</si>
  <si>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</si>
  <si>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</si>
  <si>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</si>
  <si>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</si>
  <si>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</si>
  <si>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</si>
  <si>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</si>
  <si>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</si>
  <si>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</si>
  <si>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</si>
  <si>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Kap.935-grantový fond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</si>
  <si>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</si>
  <si>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</si>
  <si>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</si>
  <si>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</si>
  <si>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</si>
  <si>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</si>
  <si>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</si>
  <si>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</si>
  <si>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</si>
  <si>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</si>
  <si>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</si>
  <si>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</si>
  <si>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</si>
  <si>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</si>
  <si>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</si>
  <si>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</si>
  <si>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upravený rozpočet I.</t>
  </si>
  <si>
    <t>Kap.926-dotační fond</t>
  </si>
  <si>
    <t>Kap.917-transfery</t>
  </si>
  <si>
    <t>Zdrojová část rozpočtu LK 2014</t>
  </si>
  <si>
    <t>Výdajová část rozpočtu LK 2014</t>
  </si>
  <si>
    <t>1. Zapojení fondů z r. 2013</t>
  </si>
  <si>
    <t>2. Zapojení  zvl.účtů z r. 2013</t>
  </si>
  <si>
    <t>3. Zapojení výsl. hosp.2013</t>
  </si>
  <si>
    <t>upravený rozpočet II.</t>
  </si>
  <si>
    <t>ZR-RO č. 81/14</t>
  </si>
  <si>
    <t>uk.</t>
  </si>
  <si>
    <t>ORG.</t>
  </si>
  <si>
    <t>§</t>
  </si>
  <si>
    <t>91307 - P Ř Í S P Ě V K O V É  O R G A N I Z A C E</t>
  </si>
  <si>
    <t>SR 2014</t>
  </si>
  <si>
    <t>UR 2014</t>
  </si>
  <si>
    <t>SU</t>
  </si>
  <si>
    <t>x</t>
  </si>
  <si>
    <t>Provozní příspěvky PO v resortu celkem</t>
  </si>
  <si>
    <t>DU</t>
  </si>
  <si>
    <t>1701</t>
  </si>
  <si>
    <t>Krajská vědecká knihovna v Liberci</t>
  </si>
  <si>
    <t>provozní příspěvek celkem</t>
  </si>
  <si>
    <t>v tom</t>
  </si>
  <si>
    <t>na odpisy majetku ve vlastnictví kraje</t>
  </si>
  <si>
    <t>na provoz</t>
  </si>
  <si>
    <t>1702</t>
  </si>
  <si>
    <t>Severočeské muzeum v Liberci</t>
  </si>
  <si>
    <t>1703</t>
  </si>
  <si>
    <t>Oblastní galerie v Liberci</t>
  </si>
  <si>
    <t>1704</t>
  </si>
  <si>
    <t>Vlastivědné muzeum a galerie v České Lípě</t>
  </si>
  <si>
    <t>1705</t>
  </si>
  <si>
    <t>Muzeum Českého ráje v Turnově</t>
  </si>
  <si>
    <t xml:space="preserve">  </t>
  </si>
  <si>
    <t xml:space="preserve">Odbor kultury, památkové péče a cestovního ruchu </t>
  </si>
  <si>
    <t>Změna rozpočtu - rozpočtové opatření č. 81/14</t>
  </si>
  <si>
    <t>Kapitola 913 07 - Příspěvkové organizace</t>
  </si>
  <si>
    <t>Vlastivěd.muzeum a gal. v Čes.Lípě-Odpa 6402-položka 2122-Orj 07-Org 1704-částka    100.954,10 Kč</t>
  </si>
  <si>
    <t>účetní věta:</t>
  </si>
  <si>
    <t xml:space="preserve"> </t>
  </si>
  <si>
    <t xml:space="preserve">Oblastní galerie Liberec                      -Odpa 6402-položka 2122-Orj 07-Org 1703-částka 3.798.828,45 Kč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</si>
</sst>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#,##0.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sz val="10"/>
      <name val="Arial CE"/>
      <family val="0"/>
    </font>
    <font>
      <b/>
      <sz val="8"/>
      <name val="Arial CE"/>
      <family val="0"/>
    </font>
    <font>
      <b/>
      <sz val="8"/>
      <color indexed="18"/>
      <name val="Arial"/>
      <family val="2"/>
    </font>
    <font>
      <b/>
      <sz val="8"/>
      <color indexed="18"/>
      <name val="Arial CE"/>
      <family val="0"/>
    </font>
    <font>
      <sz val="8"/>
      <color indexed="62"/>
      <name val="Arial"/>
      <family val="2"/>
    </font>
    <font>
      <sz val="8"/>
      <name val="Arial"/>
      <family val="2"/>
    </font>
    <font>
      <sz val="8"/>
      <name val="Arial CE"/>
      <family val="0"/>
    </font>
    <font>
      <sz val="8"/>
      <color indexed="8"/>
      <name val="Arial"/>
      <family val="2"/>
    </font>
    <font>
      <i/>
      <sz val="8"/>
      <name val="Arial"/>
      <family val="2"/>
    </font>
    <font>
      <i/>
      <sz val="8"/>
      <name val="Arial CE"/>
      <family val="0"/>
    </font>
    <font>
      <i/>
      <sz val="8"/>
      <color indexed="8"/>
      <name val="Arial"/>
      <family val="2"/>
    </font>
    <font>
      <b/>
      <sz val="14"/>
      <name val="Arial CE"/>
      <family val="0"/>
    </font>
    <font>
      <b/>
      <sz val="12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00009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medium"/>
      <bottom style="thin"/>
    </border>
    <border>
      <left style="thin"/>
      <right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right" vertical="center" wrapText="1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horizontal="right" vertical="center" wrapText="1"/>
    </xf>
    <xf numFmtId="4" fontId="3" fillId="0" borderId="17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0" fontId="8" fillId="0" borderId="18" xfId="50" applyFont="1" applyBorder="1" applyAlignment="1">
      <alignment horizontal="center" vertical="center"/>
      <protection/>
    </xf>
    <xf numFmtId="0" fontId="8" fillId="0" borderId="19" xfId="50" applyFont="1" applyFill="1" applyBorder="1" applyAlignment="1">
      <alignment horizontal="center" vertical="center"/>
      <protection/>
    </xf>
    <xf numFmtId="0" fontId="8" fillId="0" borderId="20" xfId="50" applyFont="1" applyBorder="1" applyAlignment="1">
      <alignment horizontal="center" vertical="center"/>
      <protection/>
    </xf>
    <xf numFmtId="0" fontId="8" fillId="0" borderId="19" xfId="50" applyFont="1" applyBorder="1" applyAlignment="1">
      <alignment horizontal="center" vertical="center"/>
      <protection/>
    </xf>
    <xf numFmtId="0" fontId="8" fillId="0" borderId="17" xfId="48" applyFont="1" applyBorder="1" applyAlignment="1">
      <alignment horizontal="center"/>
      <protection/>
    </xf>
    <xf numFmtId="0" fontId="8" fillId="0" borderId="21" xfId="48" applyFont="1" applyBorder="1" applyAlignment="1">
      <alignment horizontal="center"/>
      <protection/>
    </xf>
    <xf numFmtId="0" fontId="8" fillId="0" borderId="18" xfId="50" applyFont="1" applyBorder="1" applyAlignment="1">
      <alignment horizontal="center"/>
      <protection/>
    </xf>
    <xf numFmtId="0" fontId="8" fillId="0" borderId="19" xfId="50" applyFont="1" applyFill="1" applyBorder="1" applyAlignment="1">
      <alignment horizontal="center"/>
      <protection/>
    </xf>
    <xf numFmtId="0" fontId="8" fillId="0" borderId="20" xfId="50" applyFont="1" applyBorder="1" applyAlignment="1">
      <alignment horizontal="center"/>
      <protection/>
    </xf>
    <xf numFmtId="0" fontId="11" fillId="0" borderId="22" xfId="50" applyFont="1" applyBorder="1" applyAlignment="1">
      <alignment horizontal="center"/>
      <protection/>
    </xf>
    <xf numFmtId="0" fontId="11" fillId="0" borderId="23" xfId="50" applyFont="1" applyBorder="1" applyAlignment="1">
      <alignment horizontal="center"/>
      <protection/>
    </xf>
    <xf numFmtId="0" fontId="11" fillId="0" borderId="24" xfId="50" applyFont="1" applyBorder="1" applyAlignment="1">
      <alignment horizontal="center"/>
      <protection/>
    </xf>
    <xf numFmtId="0" fontId="12" fillId="0" borderId="23" xfId="51" applyFont="1" applyBorder="1" applyAlignment="1">
      <alignment horizontal="left"/>
      <protection/>
    </xf>
    <xf numFmtId="0" fontId="13" fillId="0" borderId="12" xfId="50" applyFont="1" applyBorder="1" applyAlignment="1">
      <alignment horizontal="center"/>
      <protection/>
    </xf>
    <xf numFmtId="0" fontId="14" fillId="0" borderId="13" xfId="50" applyFont="1" applyBorder="1" applyAlignment="1">
      <alignment horizontal="center"/>
      <protection/>
    </xf>
    <xf numFmtId="0" fontId="14" fillId="0" borderId="25" xfId="50" applyFont="1" applyBorder="1" applyAlignment="1">
      <alignment horizontal="center"/>
      <protection/>
    </xf>
    <xf numFmtId="0" fontId="15" fillId="0" borderId="13" xfId="51" applyFont="1" applyBorder="1" applyAlignment="1">
      <alignment horizontal="left"/>
      <protection/>
    </xf>
    <xf numFmtId="0" fontId="17" fillId="0" borderId="12" xfId="50" applyFont="1" applyBorder="1" applyAlignment="1">
      <alignment horizontal="center"/>
      <protection/>
    </xf>
    <xf numFmtId="0" fontId="17" fillId="0" borderId="13" xfId="50" applyFont="1" applyBorder="1" applyAlignment="1">
      <alignment horizontal="center"/>
      <protection/>
    </xf>
    <xf numFmtId="0" fontId="17" fillId="0" borderId="25" xfId="50" applyFont="1" applyBorder="1" applyAlignment="1">
      <alignment horizontal="center"/>
      <protection/>
    </xf>
    <xf numFmtId="0" fontId="18" fillId="0" borderId="13" xfId="51" applyFont="1" applyBorder="1" applyAlignment="1">
      <alignment horizontal="left"/>
      <protection/>
    </xf>
    <xf numFmtId="0" fontId="17" fillId="0" borderId="26" xfId="50" applyFont="1" applyBorder="1" applyAlignment="1">
      <alignment horizontal="center"/>
      <protection/>
    </xf>
    <xf numFmtId="0" fontId="17" fillId="0" borderId="27" xfId="50" applyFont="1" applyBorder="1" applyAlignment="1">
      <alignment horizontal="center"/>
      <protection/>
    </xf>
    <xf numFmtId="0" fontId="17" fillId="0" borderId="28" xfId="50" applyFont="1" applyBorder="1" applyAlignment="1">
      <alignment horizontal="center"/>
      <protection/>
    </xf>
    <xf numFmtId="0" fontId="18" fillId="0" borderId="27" xfId="51" applyFont="1" applyBorder="1" applyAlignment="1">
      <alignment horizontal="left"/>
      <protection/>
    </xf>
    <xf numFmtId="4" fontId="19" fillId="0" borderId="29" xfId="50" applyNumberFormat="1" applyFont="1" applyFill="1" applyBorder="1">
      <alignment/>
      <protection/>
    </xf>
    <xf numFmtId="0" fontId="9" fillId="0" borderId="0" xfId="49">
      <alignment/>
      <protection/>
    </xf>
    <xf numFmtId="0" fontId="0" fillId="0" borderId="0" xfId="47">
      <alignment/>
      <protection/>
    </xf>
    <xf numFmtId="0" fontId="21" fillId="0" borderId="0" xfId="47" applyFont="1" applyFill="1" applyAlignment="1">
      <alignment horizontal="center"/>
      <protection/>
    </xf>
    <xf numFmtId="0" fontId="20" fillId="0" borderId="0" xfId="49" applyFont="1" applyAlignment="1">
      <alignment horizontal="center"/>
      <protection/>
    </xf>
    <xf numFmtId="0" fontId="0" fillId="0" borderId="0" xfId="0" applyFont="1" applyAlignment="1">
      <alignment horizontal="right"/>
    </xf>
    <xf numFmtId="166" fontId="8" fillId="0" borderId="30" xfId="50" applyNumberFormat="1" applyFont="1" applyFill="1" applyBorder="1">
      <alignment/>
      <protection/>
    </xf>
    <xf numFmtId="166" fontId="8" fillId="0" borderId="31" xfId="50" applyNumberFormat="1" applyFont="1" applyFill="1" applyBorder="1">
      <alignment/>
      <protection/>
    </xf>
    <xf numFmtId="166" fontId="11" fillId="0" borderId="32" xfId="50" applyNumberFormat="1" applyFont="1" applyFill="1" applyBorder="1">
      <alignment/>
      <protection/>
    </xf>
    <xf numFmtId="166" fontId="11" fillId="0" borderId="33" xfId="50" applyNumberFormat="1" applyFont="1" applyBorder="1">
      <alignment/>
      <protection/>
    </xf>
    <xf numFmtId="166" fontId="14" fillId="0" borderId="34" xfId="50" applyNumberFormat="1" applyFont="1" applyBorder="1">
      <alignment/>
      <protection/>
    </xf>
    <xf numFmtId="166" fontId="17" fillId="0" borderId="27" xfId="50" applyNumberFormat="1" applyFont="1" applyBorder="1">
      <alignment/>
      <protection/>
    </xf>
    <xf numFmtId="166" fontId="17" fillId="0" borderId="35" xfId="50" applyNumberFormat="1" applyFont="1" applyBorder="1">
      <alignment/>
      <protection/>
    </xf>
    <xf numFmtId="2" fontId="8" fillId="0" borderId="36" xfId="48" applyNumberFormat="1" applyFont="1" applyBorder="1" applyAlignment="1">
      <alignment horizontal="center" wrapText="1"/>
      <protection/>
    </xf>
    <xf numFmtId="166" fontId="14" fillId="0" borderId="37" xfId="50" applyNumberFormat="1" applyFont="1" applyBorder="1">
      <alignment/>
      <protection/>
    </xf>
    <xf numFmtId="166" fontId="17" fillId="0" borderId="37" xfId="50" applyNumberFormat="1" applyFont="1" applyBorder="1">
      <alignment/>
      <protection/>
    </xf>
    <xf numFmtId="166" fontId="17" fillId="0" borderId="38" xfId="50" applyNumberFormat="1" applyFont="1" applyBorder="1">
      <alignment/>
      <protection/>
    </xf>
    <xf numFmtId="4" fontId="8" fillId="0" borderId="19" xfId="50" applyNumberFormat="1" applyFont="1" applyFill="1" applyBorder="1">
      <alignment/>
      <protection/>
    </xf>
    <xf numFmtId="4" fontId="11" fillId="0" borderId="23" xfId="50" applyNumberFormat="1" applyFont="1" applyFill="1" applyBorder="1">
      <alignment/>
      <protection/>
    </xf>
    <xf numFmtId="4" fontId="16" fillId="0" borderId="13" xfId="50" applyNumberFormat="1" applyFont="1" applyFill="1" applyBorder="1">
      <alignment/>
      <protection/>
    </xf>
    <xf numFmtId="4" fontId="19" fillId="0" borderId="13" xfId="50" applyNumberFormat="1" applyFont="1" applyFill="1" applyBorder="1">
      <alignment/>
      <protection/>
    </xf>
    <xf numFmtId="4" fontId="19" fillId="0" borderId="27" xfId="50" applyNumberFormat="1" applyFont="1" applyFill="1" applyBorder="1">
      <alignment/>
      <protection/>
    </xf>
    <xf numFmtId="0" fontId="8" fillId="0" borderId="19" xfId="50" applyFont="1" applyBorder="1" applyAlignment="1">
      <alignment horizontal="left"/>
      <protection/>
    </xf>
    <xf numFmtId="166" fontId="14" fillId="0" borderId="35" xfId="50" applyNumberFormat="1" applyFont="1" applyBorder="1">
      <alignment/>
      <protection/>
    </xf>
    <xf numFmtId="166" fontId="14" fillId="0" borderId="38" xfId="50" applyNumberFormat="1" applyFont="1" applyBorder="1">
      <alignment/>
      <protection/>
    </xf>
    <xf numFmtId="166" fontId="57" fillId="0" borderId="33" xfId="50" applyNumberFormat="1" applyFont="1" applyBorder="1">
      <alignment/>
      <protection/>
    </xf>
    <xf numFmtId="166" fontId="3" fillId="0" borderId="11" xfId="0" applyNumberFormat="1" applyFont="1" applyBorder="1" applyAlignment="1">
      <alignment horizontal="right" vertical="center" wrapText="1"/>
    </xf>
    <xf numFmtId="166" fontId="3" fillId="0" borderId="39" xfId="0" applyNumberFormat="1" applyFont="1" applyBorder="1" applyAlignment="1">
      <alignment horizontal="right" vertical="center" wrapText="1"/>
    </xf>
    <xf numFmtId="166" fontId="4" fillId="0" borderId="13" xfId="0" applyNumberFormat="1" applyFont="1" applyBorder="1" applyAlignment="1">
      <alignment vertical="center"/>
    </xf>
    <xf numFmtId="166" fontId="4" fillId="0" borderId="34" xfId="0" applyNumberFormat="1" applyFont="1" applyBorder="1" applyAlignment="1">
      <alignment vertical="center"/>
    </xf>
    <xf numFmtId="166" fontId="4" fillId="0" borderId="11" xfId="0" applyNumberFormat="1" applyFont="1" applyBorder="1" applyAlignment="1">
      <alignment horizontal="right" vertical="center" wrapText="1"/>
    </xf>
    <xf numFmtId="166" fontId="4" fillId="0" borderId="13" xfId="0" applyNumberFormat="1" applyFont="1" applyBorder="1" applyAlignment="1">
      <alignment horizontal="right" vertical="center" wrapText="1"/>
    </xf>
    <xf numFmtId="166" fontId="3" fillId="0" borderId="13" xfId="0" applyNumberFormat="1" applyFont="1" applyBorder="1" applyAlignment="1">
      <alignment horizontal="right" vertical="center" wrapText="1"/>
    </xf>
    <xf numFmtId="166" fontId="3" fillId="0" borderId="34" xfId="0" applyNumberFormat="1" applyFont="1" applyBorder="1" applyAlignment="1">
      <alignment horizontal="right" vertical="center" wrapText="1"/>
    </xf>
    <xf numFmtId="166" fontId="4" fillId="0" borderId="34" xfId="0" applyNumberFormat="1" applyFont="1" applyBorder="1" applyAlignment="1">
      <alignment horizontal="right" vertical="center" wrapText="1"/>
    </xf>
    <xf numFmtId="166" fontId="4" fillId="0" borderId="15" xfId="0" applyNumberFormat="1" applyFont="1" applyBorder="1" applyAlignment="1">
      <alignment horizontal="right" vertical="center" wrapText="1"/>
    </xf>
    <xf numFmtId="166" fontId="4" fillId="0" borderId="40" xfId="0" applyNumberFormat="1" applyFont="1" applyBorder="1" applyAlignment="1">
      <alignment horizontal="right" vertical="center" wrapText="1"/>
    </xf>
    <xf numFmtId="166" fontId="3" fillId="0" borderId="17" xfId="0" applyNumberFormat="1" applyFont="1" applyBorder="1" applyAlignment="1">
      <alignment horizontal="right" vertical="center" wrapText="1"/>
    </xf>
    <xf numFmtId="166" fontId="3" fillId="0" borderId="41" xfId="0" applyNumberFormat="1" applyFont="1" applyBorder="1" applyAlignment="1">
      <alignment horizontal="right" vertical="center" wrapText="1"/>
    </xf>
    <xf numFmtId="166" fontId="7" fillId="0" borderId="0" xfId="0" applyNumberFormat="1" applyFont="1" applyFill="1" applyBorder="1" applyAlignment="1">
      <alignment/>
    </xf>
    <xf numFmtId="166" fontId="7" fillId="0" borderId="42" xfId="0" applyNumberFormat="1" applyFont="1" applyFill="1" applyBorder="1" applyAlignment="1">
      <alignment horizontal="right"/>
    </xf>
    <xf numFmtId="166" fontId="4" fillId="0" borderId="39" xfId="0" applyNumberFormat="1" applyFont="1" applyBorder="1" applyAlignment="1">
      <alignment horizontal="right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22" fillId="23" borderId="0" xfId="0" applyFont="1" applyFill="1" applyAlignment="1">
      <alignment/>
    </xf>
    <xf numFmtId="0" fontId="0" fillId="23" borderId="0" xfId="0" applyFill="1" applyAlignment="1">
      <alignment/>
    </xf>
    <xf numFmtId="166" fontId="5" fillId="33" borderId="21" xfId="0" applyNumberFormat="1" applyFont="1" applyFill="1" applyBorder="1" applyAlignment="1">
      <alignment horizontal="center" vertical="center" wrapText="1"/>
    </xf>
    <xf numFmtId="166" fontId="5" fillId="33" borderId="36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6" fillId="33" borderId="42" xfId="0" applyFont="1" applyFill="1" applyBorder="1" applyAlignment="1">
      <alignment horizontal="center"/>
    </xf>
    <xf numFmtId="0" fontId="22" fillId="23" borderId="0" xfId="0" applyFont="1" applyFill="1" applyAlignment="1">
      <alignment wrapText="1"/>
    </xf>
    <xf numFmtId="0" fontId="0" fillId="23" borderId="0" xfId="0" applyFill="1" applyAlignment="1">
      <alignment wrapText="1"/>
    </xf>
    <xf numFmtId="49" fontId="11" fillId="0" borderId="28" xfId="50" applyNumberFormat="1" applyFont="1" applyBorder="1" applyAlignment="1">
      <alignment horizontal="center"/>
      <protection/>
    </xf>
    <xf numFmtId="49" fontId="11" fillId="0" borderId="38" xfId="50" applyNumberFormat="1" applyFont="1" applyBorder="1" applyAlignment="1">
      <alignment horizontal="center"/>
      <protection/>
    </xf>
    <xf numFmtId="49" fontId="11" fillId="0" borderId="25" xfId="50" applyNumberFormat="1" applyFont="1" applyBorder="1" applyAlignment="1">
      <alignment horizontal="center"/>
      <protection/>
    </xf>
    <xf numFmtId="49" fontId="11" fillId="0" borderId="37" xfId="50" applyNumberFormat="1" applyFont="1" applyBorder="1" applyAlignment="1">
      <alignment horizontal="center"/>
      <protection/>
    </xf>
    <xf numFmtId="49" fontId="11" fillId="0" borderId="24" xfId="50" applyNumberFormat="1" applyFont="1" applyBorder="1" applyAlignment="1">
      <alignment horizontal="center"/>
      <protection/>
    </xf>
    <xf numFmtId="49" fontId="11" fillId="0" borderId="43" xfId="50" applyNumberFormat="1" applyFont="1" applyBorder="1" applyAlignment="1">
      <alignment horizontal="center"/>
      <protection/>
    </xf>
    <xf numFmtId="0" fontId="20" fillId="0" borderId="0" xfId="49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1" fillId="0" borderId="0" xfId="47" applyFont="1" applyFill="1" applyAlignment="1">
      <alignment horizontal="center" vertical="center" wrapText="1"/>
      <protection/>
    </xf>
    <xf numFmtId="0" fontId="10" fillId="0" borderId="44" xfId="49" applyFont="1" applyBorder="1" applyAlignment="1">
      <alignment horizontal="center"/>
      <protection/>
    </xf>
    <xf numFmtId="0" fontId="10" fillId="0" borderId="36" xfId="49" applyFont="1" applyBorder="1" applyAlignment="1">
      <alignment horizontal="center"/>
      <protection/>
    </xf>
    <xf numFmtId="0" fontId="8" fillId="0" borderId="20" xfId="50" applyFont="1" applyBorder="1" applyAlignment="1">
      <alignment horizontal="center"/>
      <protection/>
    </xf>
    <xf numFmtId="0" fontId="8" fillId="0" borderId="30" xfId="50" applyFont="1" applyBorder="1" applyAlignment="1">
      <alignment horizontal="center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2. Rozpočet 2007 - tabulky" xfId="49"/>
    <cellStyle name="normální_Rozpis výdajů 03 bez PO 2" xfId="50"/>
    <cellStyle name="normální_Rozpočet 2005 (ZK) 2" xfId="51"/>
    <cellStyle name="Followed Hyperlink" xfId="52"/>
    <cellStyle name="Poznámka" xfId="53"/>
    <cellStyle name="Percent" xfId="54"/>
    <cellStyle name="Propojená buňka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lcoval\AppData\Local\Microsoft\Windows\Temporary%20Internet%20Files\Content.Outlook\STSHZD9X\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lcoval\AppData\Local\Microsoft\Windows\Temporary%20Internet%20Files\Content.Outlook\STSHZD9X\RO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Rozpo&#269;et\rozpo&#269;tov&#225;%20opat&#345;en&#237;\RO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76">
          <cell r="C76">
            <v>2122000</v>
          </cell>
          <cell r="D76">
            <v>90816.51</v>
          </cell>
          <cell r="E76">
            <v>0</v>
          </cell>
          <cell r="G76">
            <v>0</v>
          </cell>
          <cell r="H76">
            <v>3566579.659999999</v>
          </cell>
          <cell r="I76">
            <v>0</v>
          </cell>
          <cell r="O76">
            <v>88242.1</v>
          </cell>
          <cell r="P76">
            <v>202563.47</v>
          </cell>
          <cell r="Q76">
            <v>757876.74</v>
          </cell>
          <cell r="S76">
            <v>0</v>
          </cell>
        </row>
      </sheetData>
      <sheetData sheetId="2">
        <row r="76">
          <cell r="B76">
            <v>27594</v>
          </cell>
          <cell r="C76">
            <v>214061.09</v>
          </cell>
          <cell r="D76">
            <v>869880.73</v>
          </cell>
          <cell r="E76">
            <v>609645.03</v>
          </cell>
          <cell r="F76">
            <v>3399202.09</v>
          </cell>
          <cell r="G76">
            <v>81120.89</v>
          </cell>
          <cell r="H76">
            <v>60827.86</v>
          </cell>
          <cell r="I76">
            <v>591668.81</v>
          </cell>
          <cell r="K76">
            <v>805196.6599999999</v>
          </cell>
          <cell r="L76">
            <v>43995</v>
          </cell>
          <cell r="M76">
            <v>5278.1900000000005</v>
          </cell>
          <cell r="N76">
            <v>30734.690000000002</v>
          </cell>
          <cell r="O76">
            <v>5000</v>
          </cell>
          <cell r="P76">
            <v>72712.56</v>
          </cell>
          <cell r="R76">
            <v>6.28</v>
          </cell>
          <cell r="S76">
            <v>121.6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J32" sqref="J32"/>
    </sheetView>
  </sheetViews>
  <sheetFormatPr defaultColWidth="9.140625" defaultRowHeight="12.75"/>
  <cols>
    <col min="1" max="1" width="36.28125" style="0" customWidth="1"/>
    <col min="2" max="2" width="7.28125" style="0" customWidth="1"/>
    <col min="3" max="3" width="13.8515625" style="0" customWidth="1"/>
    <col min="4" max="4" width="12.140625" style="0" customWidth="1"/>
    <col min="5" max="5" width="17.421875" style="0" customWidth="1"/>
    <col min="10" max="10" width="11.7109375" style="0" bestFit="1" customWidth="1"/>
  </cols>
  <sheetData>
    <row r="1" spans="1:5" ht="13.5" thickBot="1">
      <c r="A1" s="101" t="s">
        <v>58</v>
      </c>
      <c r="B1" s="101"/>
      <c r="C1" s="24"/>
      <c r="D1" s="24"/>
      <c r="E1" s="25" t="s">
        <v>0</v>
      </c>
    </row>
    <row r="2" spans="1:5" ht="24.75" thickBot="1">
      <c r="A2" s="22" t="s">
        <v>1</v>
      </c>
      <c r="B2" s="23" t="s">
        <v>2</v>
      </c>
      <c r="C2" s="23" t="s">
        <v>55</v>
      </c>
      <c r="D2" s="95" t="s">
        <v>64</v>
      </c>
      <c r="E2" s="94" t="s">
        <v>63</v>
      </c>
    </row>
    <row r="3" spans="1:5" ht="15" customHeight="1">
      <c r="A3" s="2" t="s">
        <v>3</v>
      </c>
      <c r="B3" s="21" t="s">
        <v>39</v>
      </c>
      <c r="C3" s="19">
        <f>C4+C5+C6</f>
        <v>2212816.51</v>
      </c>
      <c r="D3" s="78">
        <f>D4+D5+D6</f>
        <v>3899.78255</v>
      </c>
      <c r="E3" s="79">
        <f aca="true" t="shared" si="0" ref="E3:E24">C3+D3</f>
        <v>2216716.29255</v>
      </c>
    </row>
    <row r="4" spans="1:10" ht="15" customHeight="1">
      <c r="A4" s="5" t="s">
        <v>4</v>
      </c>
      <c r="B4" s="6" t="s">
        <v>5</v>
      </c>
      <c r="C4" s="7">
        <f>'[3]příjmy'!$C$76</f>
        <v>2122000</v>
      </c>
      <c r="D4" s="80">
        <f>'[1]příjmy'!$C$31</f>
        <v>0</v>
      </c>
      <c r="E4" s="81">
        <f t="shared" si="0"/>
        <v>2122000</v>
      </c>
      <c r="J4" s="1"/>
    </row>
    <row r="5" spans="1:5" ht="15" customHeight="1">
      <c r="A5" s="5" t="s">
        <v>6</v>
      </c>
      <c r="B5" s="6" t="s">
        <v>7</v>
      </c>
      <c r="C5" s="7">
        <f>'[3]příjmy'!$D$76</f>
        <v>90816.51</v>
      </c>
      <c r="D5" s="82">
        <v>3899.78255</v>
      </c>
      <c r="E5" s="81">
        <f t="shared" si="0"/>
        <v>94716.29255</v>
      </c>
    </row>
    <row r="6" spans="1:5" ht="15" customHeight="1">
      <c r="A6" s="5" t="s">
        <v>8</v>
      </c>
      <c r="B6" s="6" t="s">
        <v>9</v>
      </c>
      <c r="C6" s="7">
        <f>'[3]příjmy'!$E$76</f>
        <v>0</v>
      </c>
      <c r="D6" s="83">
        <f>'[1]příjmy'!$E$31</f>
        <v>0</v>
      </c>
      <c r="E6" s="81">
        <f t="shared" si="0"/>
        <v>0</v>
      </c>
    </row>
    <row r="7" spans="1:5" ht="15" customHeight="1">
      <c r="A7" s="8" t="s">
        <v>42</v>
      </c>
      <c r="B7" s="6" t="s">
        <v>10</v>
      </c>
      <c r="C7" s="9">
        <f>C8+C13</f>
        <v>3652421.659999999</v>
      </c>
      <c r="D7" s="84">
        <f>D8+D13</f>
        <v>0</v>
      </c>
      <c r="E7" s="85">
        <f t="shared" si="0"/>
        <v>3652421.659999999</v>
      </c>
    </row>
    <row r="8" spans="1:5" ht="15" customHeight="1">
      <c r="A8" s="5" t="s">
        <v>47</v>
      </c>
      <c r="B8" s="6" t="s">
        <v>11</v>
      </c>
      <c r="C8" s="7">
        <f>C9+C10+C11+C12</f>
        <v>3652421.659999999</v>
      </c>
      <c r="D8" s="83">
        <f>D9+D10+D11+D12</f>
        <v>0</v>
      </c>
      <c r="E8" s="86">
        <f t="shared" si="0"/>
        <v>3652421.659999999</v>
      </c>
    </row>
    <row r="9" spans="1:5" ht="15" customHeight="1">
      <c r="A9" s="5" t="s">
        <v>43</v>
      </c>
      <c r="B9" s="6" t="s">
        <v>12</v>
      </c>
      <c r="C9" s="7">
        <v>61072</v>
      </c>
      <c r="D9" s="83">
        <f>'[1]příjmy'!$I$16</f>
        <v>0</v>
      </c>
      <c r="E9" s="86">
        <f t="shared" si="0"/>
        <v>61072</v>
      </c>
    </row>
    <row r="10" spans="1:5" ht="15" customHeight="1">
      <c r="A10" s="5" t="s">
        <v>54</v>
      </c>
      <c r="B10" s="6" t="s">
        <v>11</v>
      </c>
      <c r="C10" s="7">
        <f>'[3]příjmy'!$H$76+'[3]příjmy'!$G$76</f>
        <v>3566579.659999999</v>
      </c>
      <c r="D10" s="83">
        <v>0</v>
      </c>
      <c r="E10" s="86">
        <f t="shared" si="0"/>
        <v>3566579.659999999</v>
      </c>
    </row>
    <row r="11" spans="1:5" ht="15" customHeight="1">
      <c r="A11" s="5" t="s">
        <v>44</v>
      </c>
      <c r="B11" s="6" t="s">
        <v>46</v>
      </c>
      <c r="C11" s="7">
        <f>'[3]příjmy'!$I$76</f>
        <v>0</v>
      </c>
      <c r="D11" s="83">
        <v>0</v>
      </c>
      <c r="E11" s="86">
        <f>SUM(C11:D11)</f>
        <v>0</v>
      </c>
    </row>
    <row r="12" spans="1:5" ht="15" customHeight="1">
      <c r="A12" s="5" t="s">
        <v>48</v>
      </c>
      <c r="B12" s="6">
        <v>4121</v>
      </c>
      <c r="C12" s="7">
        <v>24770</v>
      </c>
      <c r="D12" s="83">
        <v>0</v>
      </c>
      <c r="E12" s="86">
        <f>SUM(C12:D12)</f>
        <v>24770</v>
      </c>
    </row>
    <row r="13" spans="1:5" ht="15" customHeight="1">
      <c r="A13" s="5" t="s">
        <v>49</v>
      </c>
      <c r="B13" s="6" t="s">
        <v>13</v>
      </c>
      <c r="C13" s="7">
        <f>C14+C15+C16</f>
        <v>0</v>
      </c>
      <c r="D13" s="83">
        <f>D14+D15+D16</f>
        <v>0</v>
      </c>
      <c r="E13" s="86">
        <f t="shared" si="0"/>
        <v>0</v>
      </c>
    </row>
    <row r="14" spans="1:5" ht="15" customHeight="1">
      <c r="A14" s="5" t="s">
        <v>45</v>
      </c>
      <c r="B14" s="6" t="s">
        <v>13</v>
      </c>
      <c r="C14" s="7">
        <v>0</v>
      </c>
      <c r="D14" s="83">
        <f>'[1]příjmy'!$H$16</f>
        <v>0</v>
      </c>
      <c r="E14" s="86">
        <f t="shared" si="0"/>
        <v>0</v>
      </c>
    </row>
    <row r="15" spans="1:5" ht="15" customHeight="1">
      <c r="A15" s="5" t="s">
        <v>50</v>
      </c>
      <c r="B15" s="6">
        <v>4221</v>
      </c>
      <c r="C15" s="7">
        <v>0</v>
      </c>
      <c r="D15" s="83">
        <v>0</v>
      </c>
      <c r="E15" s="86">
        <f>SUM(C15:D15)</f>
        <v>0</v>
      </c>
    </row>
    <row r="16" spans="1:5" ht="15" customHeight="1">
      <c r="A16" s="5" t="s">
        <v>51</v>
      </c>
      <c r="B16" s="6">
        <v>4232</v>
      </c>
      <c r="C16" s="7">
        <v>0</v>
      </c>
      <c r="D16" s="83">
        <v>0</v>
      </c>
      <c r="E16" s="86">
        <f>SUM(C16:D16)</f>
        <v>0</v>
      </c>
    </row>
    <row r="17" spans="1:5" ht="15" customHeight="1">
      <c r="A17" s="8" t="s">
        <v>14</v>
      </c>
      <c r="B17" s="10" t="s">
        <v>40</v>
      </c>
      <c r="C17" s="9">
        <f>C3+C7</f>
        <v>5865238.169999999</v>
      </c>
      <c r="D17" s="84">
        <f>D3+D7</f>
        <v>3899.78255</v>
      </c>
      <c r="E17" s="85">
        <f t="shared" si="0"/>
        <v>5869137.952549999</v>
      </c>
    </row>
    <row r="18" spans="1:5" ht="15" customHeight="1">
      <c r="A18" s="8" t="s">
        <v>15</v>
      </c>
      <c r="B18" s="10" t="s">
        <v>16</v>
      </c>
      <c r="C18" s="9">
        <f>SUM(C19:C23)</f>
        <v>951807.31</v>
      </c>
      <c r="D18" s="84">
        <f>SUM(D19:D23)</f>
        <v>0</v>
      </c>
      <c r="E18" s="85">
        <f t="shared" si="0"/>
        <v>951807.31</v>
      </c>
    </row>
    <row r="19" spans="1:5" ht="15" customHeight="1">
      <c r="A19" s="5" t="s">
        <v>60</v>
      </c>
      <c r="B19" s="6" t="s">
        <v>17</v>
      </c>
      <c r="C19" s="7">
        <f>'[3]příjmy'!$O$76</f>
        <v>88242.1</v>
      </c>
      <c r="D19" s="83">
        <v>0</v>
      </c>
      <c r="E19" s="86">
        <f t="shared" si="0"/>
        <v>88242.1</v>
      </c>
    </row>
    <row r="20" spans="1:5" ht="15" customHeight="1">
      <c r="A20" s="5" t="s">
        <v>61</v>
      </c>
      <c r="B20" s="6">
        <v>8115</v>
      </c>
      <c r="C20" s="7">
        <f>'[3]příjmy'!$P$76</f>
        <v>202563.47</v>
      </c>
      <c r="D20" s="83">
        <v>0</v>
      </c>
      <c r="E20" s="86">
        <f>SUM(C20:D20)</f>
        <v>202563.47</v>
      </c>
    </row>
    <row r="21" spans="1:5" ht="15" customHeight="1">
      <c r="A21" s="5" t="s">
        <v>62</v>
      </c>
      <c r="B21" s="6" t="s">
        <v>17</v>
      </c>
      <c r="C21" s="7">
        <f>'[3]příjmy'!$Q$76</f>
        <v>757876.74</v>
      </c>
      <c r="D21" s="83">
        <v>0</v>
      </c>
      <c r="E21" s="86">
        <f t="shared" si="0"/>
        <v>757876.74</v>
      </c>
    </row>
    <row r="22" spans="1:5" ht="15" customHeight="1">
      <c r="A22" s="5" t="s">
        <v>52</v>
      </c>
      <c r="B22" s="6">
        <v>8123</v>
      </c>
      <c r="C22" s="7">
        <f>'[3]příjmy'!$S$76</f>
        <v>0</v>
      </c>
      <c r="D22" s="83">
        <f>'[1]příjmy'!$T$31</f>
        <v>0</v>
      </c>
      <c r="E22" s="86">
        <f>C22+D22</f>
        <v>0</v>
      </c>
    </row>
    <row r="23" spans="1:5" ht="15" customHeight="1" thickBot="1">
      <c r="A23" s="11" t="s">
        <v>53</v>
      </c>
      <c r="B23" s="12">
        <v>-8124</v>
      </c>
      <c r="C23" s="13">
        <v>-96875</v>
      </c>
      <c r="D23" s="87">
        <f>'[1]příjmy'!$O$16</f>
        <v>0</v>
      </c>
      <c r="E23" s="88">
        <f>C23+D23</f>
        <v>-96875</v>
      </c>
    </row>
    <row r="24" spans="1:5" ht="15" customHeight="1" thickBot="1">
      <c r="A24" s="14" t="s">
        <v>28</v>
      </c>
      <c r="B24" s="15"/>
      <c r="C24" s="16">
        <f>C3+C7+C18</f>
        <v>6817045.479999999</v>
      </c>
      <c r="D24" s="89">
        <f>D17+D18</f>
        <v>3899.78255</v>
      </c>
      <c r="E24" s="90">
        <f t="shared" si="0"/>
        <v>6820945.262549998</v>
      </c>
    </row>
    <row r="25" spans="1:5" ht="13.5" thickBot="1">
      <c r="A25" s="101" t="s">
        <v>59</v>
      </c>
      <c r="B25" s="101"/>
      <c r="C25" s="26"/>
      <c r="D25" s="91"/>
      <c r="E25" s="92" t="s">
        <v>0</v>
      </c>
    </row>
    <row r="26" spans="1:5" ht="24.75" thickBot="1">
      <c r="A26" s="22" t="s">
        <v>18</v>
      </c>
      <c r="B26" s="23" t="s">
        <v>19</v>
      </c>
      <c r="C26" s="23" t="s">
        <v>55</v>
      </c>
      <c r="D26" s="99" t="s">
        <v>64</v>
      </c>
      <c r="E26" s="98" t="s">
        <v>63</v>
      </c>
    </row>
    <row r="27" spans="1:5" ht="15" customHeight="1">
      <c r="A27" s="17" t="s">
        <v>27</v>
      </c>
      <c r="B27" s="3" t="s">
        <v>20</v>
      </c>
      <c r="C27" s="4">
        <f>'[3]výdaje'!$B$76</f>
        <v>27594</v>
      </c>
      <c r="D27" s="82">
        <v>0</v>
      </c>
      <c r="E27" s="93">
        <f>C27+D27</f>
        <v>27594</v>
      </c>
    </row>
    <row r="28" spans="1:5" ht="15" customHeight="1">
      <c r="A28" s="18" t="s">
        <v>21</v>
      </c>
      <c r="B28" s="6" t="s">
        <v>20</v>
      </c>
      <c r="C28" s="7">
        <f>'[3]výdaje'!$C$76</f>
        <v>214061.09</v>
      </c>
      <c r="D28" s="82">
        <v>0</v>
      </c>
      <c r="E28" s="93">
        <f aca="true" t="shared" si="1" ref="E28:E43">C28+D28</f>
        <v>214061.09</v>
      </c>
    </row>
    <row r="29" spans="1:5" ht="15" customHeight="1">
      <c r="A29" s="18" t="s">
        <v>29</v>
      </c>
      <c r="B29" s="6" t="s">
        <v>20</v>
      </c>
      <c r="C29" s="7">
        <f>'[3]výdaje'!$D$76</f>
        <v>869880.73</v>
      </c>
      <c r="D29" s="82">
        <v>3899.78255</v>
      </c>
      <c r="E29" s="93">
        <f t="shared" si="1"/>
        <v>873780.51255</v>
      </c>
    </row>
    <row r="30" spans="1:5" ht="15" customHeight="1">
      <c r="A30" s="18" t="s">
        <v>22</v>
      </c>
      <c r="B30" s="6" t="s">
        <v>20</v>
      </c>
      <c r="C30" s="7">
        <f>'[3]výdaje'!$E$76</f>
        <v>609645.03</v>
      </c>
      <c r="D30" s="82">
        <v>0</v>
      </c>
      <c r="E30" s="93">
        <f t="shared" si="1"/>
        <v>609645.03</v>
      </c>
    </row>
    <row r="31" spans="1:5" ht="15" customHeight="1">
      <c r="A31" s="18" t="s">
        <v>41</v>
      </c>
      <c r="B31" s="6" t="s">
        <v>20</v>
      </c>
      <c r="C31" s="7">
        <f>'[3]výdaje'!$F$76</f>
        <v>3399202.09</v>
      </c>
      <c r="D31" s="82">
        <v>0</v>
      </c>
      <c r="E31" s="93">
        <f>C31+D31</f>
        <v>3399202.09</v>
      </c>
    </row>
    <row r="32" spans="1:5" ht="15" customHeight="1">
      <c r="A32" s="18" t="s">
        <v>57</v>
      </c>
      <c r="B32" s="6" t="s">
        <v>25</v>
      </c>
      <c r="C32" s="7">
        <f>'[3]výdaje'!$G$76</f>
        <v>81120.89</v>
      </c>
      <c r="D32" s="82">
        <v>0</v>
      </c>
      <c r="E32" s="93">
        <f t="shared" si="1"/>
        <v>81120.89</v>
      </c>
    </row>
    <row r="33" spans="1:5" ht="15" customHeight="1">
      <c r="A33" s="18" t="s">
        <v>23</v>
      </c>
      <c r="B33" s="6" t="s">
        <v>20</v>
      </c>
      <c r="C33" s="7">
        <f>'[3]výdaje'!$H$76</f>
        <v>60827.86</v>
      </c>
      <c r="D33" s="82">
        <f>'[1]výdaje'!$G$16</f>
        <v>0</v>
      </c>
      <c r="E33" s="93">
        <f t="shared" si="1"/>
        <v>60827.86</v>
      </c>
    </row>
    <row r="34" spans="1:5" ht="15" customHeight="1">
      <c r="A34" s="18" t="s">
        <v>30</v>
      </c>
      <c r="B34" s="6" t="s">
        <v>24</v>
      </c>
      <c r="C34" s="7">
        <f>'[3]výdaje'!$I$76</f>
        <v>591668.81</v>
      </c>
      <c r="D34" s="82">
        <v>0</v>
      </c>
      <c r="E34" s="93">
        <f t="shared" si="1"/>
        <v>591668.81</v>
      </c>
    </row>
    <row r="35" spans="1:5" ht="15" customHeight="1">
      <c r="A35" s="18" t="s">
        <v>31</v>
      </c>
      <c r="B35" s="6" t="s">
        <v>24</v>
      </c>
      <c r="C35" s="7">
        <f>'[2]výdaje'!$J$433</f>
        <v>0</v>
      </c>
      <c r="D35" s="82">
        <f>'[1]výdaje'!$I$16</f>
        <v>0</v>
      </c>
      <c r="E35" s="93">
        <f t="shared" si="1"/>
        <v>0</v>
      </c>
    </row>
    <row r="36" spans="1:5" ht="15" customHeight="1">
      <c r="A36" s="18" t="s">
        <v>32</v>
      </c>
      <c r="B36" s="6" t="s">
        <v>25</v>
      </c>
      <c r="C36" s="7">
        <f>'[3]výdaje'!$K$76</f>
        <v>805196.6599999999</v>
      </c>
      <c r="D36" s="82">
        <f>'[1]výdaje'!$J$16</f>
        <v>0</v>
      </c>
      <c r="E36" s="93">
        <f t="shared" si="1"/>
        <v>805196.6599999999</v>
      </c>
    </row>
    <row r="37" spans="1:5" ht="15" customHeight="1">
      <c r="A37" s="18" t="s">
        <v>34</v>
      </c>
      <c r="B37" s="6" t="s">
        <v>25</v>
      </c>
      <c r="C37" s="7">
        <f>'[3]výdaje'!$L$76</f>
        <v>43995</v>
      </c>
      <c r="D37" s="82">
        <v>0</v>
      </c>
      <c r="E37" s="93">
        <f t="shared" si="1"/>
        <v>43995</v>
      </c>
    </row>
    <row r="38" spans="1:5" ht="15" customHeight="1">
      <c r="A38" s="18" t="s">
        <v>33</v>
      </c>
      <c r="B38" s="6" t="s">
        <v>20</v>
      </c>
      <c r="C38" s="7">
        <f>'[3]výdaje'!$M$76</f>
        <v>5278.1900000000005</v>
      </c>
      <c r="D38" s="82">
        <f>'[1]výdaje'!$L$16</f>
        <v>0</v>
      </c>
      <c r="E38" s="93">
        <f t="shared" si="1"/>
        <v>5278.1900000000005</v>
      </c>
    </row>
    <row r="39" spans="1:5" ht="15" customHeight="1">
      <c r="A39" s="18" t="s">
        <v>56</v>
      </c>
      <c r="B39" s="6" t="s">
        <v>25</v>
      </c>
      <c r="C39" s="7">
        <f>'[3]výdaje'!$N$76</f>
        <v>30734.690000000002</v>
      </c>
      <c r="D39" s="82">
        <v>0</v>
      </c>
      <c r="E39" s="93">
        <f>C39+D39</f>
        <v>30734.690000000002</v>
      </c>
    </row>
    <row r="40" spans="1:5" ht="15" customHeight="1">
      <c r="A40" s="18" t="s">
        <v>35</v>
      </c>
      <c r="B40" s="6" t="s">
        <v>25</v>
      </c>
      <c r="C40" s="7">
        <f>'[3]výdaje'!$O$76</f>
        <v>5000</v>
      </c>
      <c r="D40" s="82">
        <v>0</v>
      </c>
      <c r="E40" s="93">
        <f t="shared" si="1"/>
        <v>5000</v>
      </c>
    </row>
    <row r="41" spans="1:5" ht="15" customHeight="1">
      <c r="A41" s="18" t="s">
        <v>36</v>
      </c>
      <c r="B41" s="6" t="s">
        <v>25</v>
      </c>
      <c r="C41" s="7">
        <f>'[3]výdaje'!$P$76</f>
        <v>72712.56</v>
      </c>
      <c r="D41" s="82">
        <f>'[1]výdaje'!$N$16</f>
        <v>0</v>
      </c>
      <c r="E41" s="93">
        <f t="shared" si="1"/>
        <v>72712.56</v>
      </c>
    </row>
    <row r="42" spans="1:5" ht="15" customHeight="1">
      <c r="A42" s="18" t="s">
        <v>37</v>
      </c>
      <c r="B42" s="6" t="s">
        <v>25</v>
      </c>
      <c r="C42" s="7">
        <f>'[3]výdaje'!$R$76</f>
        <v>6.28</v>
      </c>
      <c r="D42" s="82">
        <f>'[1]výdaje'!$P$16</f>
        <v>0</v>
      </c>
      <c r="E42" s="93">
        <f t="shared" si="1"/>
        <v>6.28</v>
      </c>
    </row>
    <row r="43" spans="1:5" ht="15" customHeight="1" thickBot="1">
      <c r="A43" s="18" t="s">
        <v>38</v>
      </c>
      <c r="B43" s="6" t="s">
        <v>25</v>
      </c>
      <c r="C43" s="7">
        <f>'[3]výdaje'!$S$76</f>
        <v>121.6</v>
      </c>
      <c r="D43" s="82">
        <f>'[1]výdaje'!$Q$16</f>
        <v>0</v>
      </c>
      <c r="E43" s="93">
        <f t="shared" si="1"/>
        <v>121.6</v>
      </c>
    </row>
    <row r="44" spans="1:5" ht="15" customHeight="1" thickBot="1">
      <c r="A44" s="20" t="s">
        <v>26</v>
      </c>
      <c r="B44" s="15"/>
      <c r="C44" s="16">
        <f>C27+C28+C29+C30+C31+C32+C33+C34+C35+C36+C37+C38+C39+C40+C41+C42+C43</f>
        <v>6817045.48</v>
      </c>
      <c r="D44" s="89">
        <f>SUM(D27:D43)</f>
        <v>3899.78255</v>
      </c>
      <c r="E44" s="90">
        <f>SUM(E27:E43)</f>
        <v>6820945.26255</v>
      </c>
    </row>
    <row r="45" spans="1:3" ht="12.75">
      <c r="A45" s="100" t="s">
        <v>94</v>
      </c>
      <c r="B45" s="1"/>
      <c r="C45" s="1"/>
    </row>
    <row r="46" spans="1:5" ht="15">
      <c r="A46" s="96" t="s">
        <v>96</v>
      </c>
      <c r="B46" s="97"/>
      <c r="C46" s="97"/>
      <c r="D46" s="97"/>
      <c r="E46" s="97"/>
    </row>
    <row r="47" spans="1:5" ht="13.5">
      <c r="A47" s="102" t="s">
        <v>93</v>
      </c>
      <c r="B47" s="103"/>
      <c r="C47" s="103"/>
      <c r="D47" s="103"/>
      <c r="E47" s="103"/>
    </row>
  </sheetData>
  <sheetProtection/>
  <mergeCells count="3">
    <mergeCell ref="A1:B1"/>
    <mergeCell ref="A25:B25"/>
    <mergeCell ref="A47:E47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3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3.7109375" style="0" customWidth="1"/>
    <col min="2" max="2" width="6.8515625" style="0" customWidth="1"/>
    <col min="3" max="3" width="9.140625" style="0" hidden="1" customWidth="1"/>
    <col min="4" max="4" width="5.7109375" style="0" customWidth="1"/>
    <col min="5" max="5" width="7.140625" style="0" customWidth="1"/>
    <col min="6" max="6" width="36.00390625" style="0" customWidth="1"/>
    <col min="8" max="8" width="9.57421875" style="0" customWidth="1"/>
    <col min="9" max="9" width="10.421875" style="0" bestFit="1" customWidth="1"/>
  </cols>
  <sheetData>
    <row r="2" spans="1:10" ht="18">
      <c r="A2" s="110" t="s">
        <v>91</v>
      </c>
      <c r="B2" s="111"/>
      <c r="C2" s="111"/>
      <c r="D2" s="111"/>
      <c r="E2" s="111"/>
      <c r="F2" s="111"/>
      <c r="G2" s="111"/>
      <c r="H2" s="111"/>
      <c r="I2" s="111"/>
      <c r="J2" s="56"/>
    </row>
    <row r="3" spans="1:10" ht="12.75" customHeight="1">
      <c r="A3" s="53"/>
      <c r="B3" s="53"/>
      <c r="C3" s="53"/>
      <c r="D3" s="53"/>
      <c r="E3" s="53"/>
      <c r="F3" s="53"/>
      <c r="G3" s="53"/>
      <c r="H3" s="53"/>
      <c r="I3" s="54"/>
      <c r="J3" s="54"/>
    </row>
    <row r="4" spans="1:10" ht="15.75">
      <c r="A4" s="112" t="s">
        <v>90</v>
      </c>
      <c r="B4" s="111"/>
      <c r="C4" s="111"/>
      <c r="D4" s="111"/>
      <c r="E4" s="111"/>
      <c r="F4" s="111"/>
      <c r="G4" s="111"/>
      <c r="H4" s="111"/>
      <c r="I4" s="111"/>
      <c r="J4" s="55"/>
    </row>
    <row r="5" spans="1:10" ht="12.75">
      <c r="A5" s="53"/>
      <c r="B5" s="53"/>
      <c r="C5" s="53"/>
      <c r="D5" s="53"/>
      <c r="E5" s="53"/>
      <c r="F5" s="53"/>
      <c r="G5" s="53"/>
      <c r="H5" s="53"/>
      <c r="I5" s="54"/>
      <c r="J5" s="54"/>
    </row>
    <row r="6" spans="1:10" ht="15.75">
      <c r="A6" s="112" t="s">
        <v>92</v>
      </c>
      <c r="B6" s="111"/>
      <c r="C6" s="111"/>
      <c r="D6" s="111"/>
      <c r="E6" s="111"/>
      <c r="F6" s="111"/>
      <c r="G6" s="111"/>
      <c r="H6" s="111"/>
      <c r="I6" s="111"/>
      <c r="J6" s="55"/>
    </row>
    <row r="7" ht="13.5" thickBot="1">
      <c r="I7" s="57" t="s">
        <v>0</v>
      </c>
    </row>
    <row r="8" spans="1:9" ht="23.25" thickBot="1">
      <c r="A8" s="27" t="s">
        <v>65</v>
      </c>
      <c r="B8" s="113" t="s">
        <v>66</v>
      </c>
      <c r="C8" s="114"/>
      <c r="D8" s="28" t="s">
        <v>67</v>
      </c>
      <c r="E8" s="29" t="s">
        <v>19</v>
      </c>
      <c r="F8" s="30" t="s">
        <v>68</v>
      </c>
      <c r="G8" s="31" t="s">
        <v>69</v>
      </c>
      <c r="H8" s="65" t="s">
        <v>64</v>
      </c>
      <c r="I8" s="32" t="s">
        <v>70</v>
      </c>
    </row>
    <row r="9" spans="1:9" ht="13.5" thickBot="1">
      <c r="A9" s="33" t="s">
        <v>71</v>
      </c>
      <c r="B9" s="115" t="s">
        <v>72</v>
      </c>
      <c r="C9" s="116"/>
      <c r="D9" s="34" t="s">
        <v>72</v>
      </c>
      <c r="E9" s="35" t="s">
        <v>72</v>
      </c>
      <c r="F9" s="74" t="s">
        <v>73</v>
      </c>
      <c r="G9" s="69">
        <f>G10+G14+G18+G22+G26</f>
        <v>90000</v>
      </c>
      <c r="H9" s="58">
        <f>H10+H14+H18+H22+H26</f>
        <v>3899.78255</v>
      </c>
      <c r="I9" s="59">
        <f>G9+H9</f>
        <v>93899.78255</v>
      </c>
    </row>
    <row r="10" spans="1:9" ht="12.75">
      <c r="A10" s="36" t="s">
        <v>74</v>
      </c>
      <c r="B10" s="108" t="s">
        <v>75</v>
      </c>
      <c r="C10" s="109"/>
      <c r="D10" s="37" t="s">
        <v>72</v>
      </c>
      <c r="E10" s="38" t="s">
        <v>72</v>
      </c>
      <c r="F10" s="39" t="s">
        <v>76</v>
      </c>
      <c r="G10" s="70">
        <f>G11</f>
        <v>36106</v>
      </c>
      <c r="H10" s="60">
        <f>H11</f>
        <v>0</v>
      </c>
      <c r="I10" s="61">
        <f>G10+H10</f>
        <v>36106</v>
      </c>
    </row>
    <row r="11" spans="1:9" ht="12.75">
      <c r="A11" s="40"/>
      <c r="B11" s="106"/>
      <c r="C11" s="107"/>
      <c r="D11" s="41">
        <v>3314</v>
      </c>
      <c r="E11" s="42">
        <v>5331</v>
      </c>
      <c r="F11" s="43" t="s">
        <v>77</v>
      </c>
      <c r="G11" s="71">
        <f>G12+G13</f>
        <v>36106</v>
      </c>
      <c r="H11" s="66">
        <v>0</v>
      </c>
      <c r="I11" s="62">
        <f>G11+H11</f>
        <v>36106</v>
      </c>
    </row>
    <row r="12" spans="1:9" ht="12.75">
      <c r="A12" s="44"/>
      <c r="B12" s="106"/>
      <c r="C12" s="107"/>
      <c r="D12" s="45"/>
      <c r="E12" s="46" t="s">
        <v>78</v>
      </c>
      <c r="F12" s="47" t="s">
        <v>79</v>
      </c>
      <c r="G12" s="72">
        <v>4482.45</v>
      </c>
      <c r="H12" s="67">
        <v>0</v>
      </c>
      <c r="I12" s="62">
        <f aca="true" t="shared" si="0" ref="I12:I28">G12+H12</f>
        <v>4482.45</v>
      </c>
    </row>
    <row r="13" spans="1:9" ht="13.5" thickBot="1">
      <c r="A13" s="48"/>
      <c r="B13" s="104"/>
      <c r="C13" s="105"/>
      <c r="D13" s="49"/>
      <c r="E13" s="50"/>
      <c r="F13" s="51" t="s">
        <v>80</v>
      </c>
      <c r="G13" s="73">
        <v>31623.55</v>
      </c>
      <c r="H13" s="68">
        <v>0</v>
      </c>
      <c r="I13" s="75">
        <f t="shared" si="0"/>
        <v>31623.55</v>
      </c>
    </row>
    <row r="14" spans="1:9" ht="12.75">
      <c r="A14" s="36" t="s">
        <v>74</v>
      </c>
      <c r="B14" s="108" t="s">
        <v>81</v>
      </c>
      <c r="C14" s="109"/>
      <c r="D14" s="37" t="s">
        <v>72</v>
      </c>
      <c r="E14" s="38" t="s">
        <v>72</v>
      </c>
      <c r="F14" s="39" t="s">
        <v>82</v>
      </c>
      <c r="G14" s="70">
        <f>G15</f>
        <v>16340</v>
      </c>
      <c r="H14" s="60">
        <f>H15</f>
        <v>0</v>
      </c>
      <c r="I14" s="77">
        <f t="shared" si="0"/>
        <v>16340</v>
      </c>
    </row>
    <row r="15" spans="1:9" ht="12.75">
      <c r="A15" s="40"/>
      <c r="B15" s="106"/>
      <c r="C15" s="107"/>
      <c r="D15" s="41">
        <v>3315</v>
      </c>
      <c r="E15" s="42">
        <v>5331</v>
      </c>
      <c r="F15" s="43" t="s">
        <v>77</v>
      </c>
      <c r="G15" s="71">
        <f>G16+G17</f>
        <v>16340</v>
      </c>
      <c r="H15" s="66">
        <v>0</v>
      </c>
      <c r="I15" s="62">
        <f t="shared" si="0"/>
        <v>16340</v>
      </c>
    </row>
    <row r="16" spans="1:9" ht="12.75">
      <c r="A16" s="44"/>
      <c r="B16" s="106"/>
      <c r="C16" s="107"/>
      <c r="D16" s="45"/>
      <c r="E16" s="46" t="s">
        <v>78</v>
      </c>
      <c r="F16" s="47" t="s">
        <v>79</v>
      </c>
      <c r="G16" s="72">
        <v>1815</v>
      </c>
      <c r="H16" s="67">
        <v>0</v>
      </c>
      <c r="I16" s="62">
        <f t="shared" si="0"/>
        <v>1815</v>
      </c>
    </row>
    <row r="17" spans="1:9" ht="13.5" thickBot="1">
      <c r="A17" s="48"/>
      <c r="B17" s="104"/>
      <c r="C17" s="105"/>
      <c r="D17" s="49"/>
      <c r="E17" s="50"/>
      <c r="F17" s="51" t="s">
        <v>80</v>
      </c>
      <c r="G17" s="73">
        <v>14525</v>
      </c>
      <c r="H17" s="68">
        <v>0</v>
      </c>
      <c r="I17" s="75">
        <f t="shared" si="0"/>
        <v>14525</v>
      </c>
    </row>
    <row r="18" spans="1:9" ht="12.75">
      <c r="A18" s="36" t="s">
        <v>74</v>
      </c>
      <c r="B18" s="108" t="s">
        <v>83</v>
      </c>
      <c r="C18" s="109"/>
      <c r="D18" s="37" t="s">
        <v>72</v>
      </c>
      <c r="E18" s="38" t="s">
        <v>72</v>
      </c>
      <c r="F18" s="39" t="s">
        <v>84</v>
      </c>
      <c r="G18" s="70">
        <f>G19</f>
        <v>15600</v>
      </c>
      <c r="H18" s="60">
        <f>H19</f>
        <v>3798.82845</v>
      </c>
      <c r="I18" s="77">
        <f t="shared" si="0"/>
        <v>19398.82845</v>
      </c>
    </row>
    <row r="19" spans="1:9" ht="12.75">
      <c r="A19" s="40"/>
      <c r="B19" s="106"/>
      <c r="C19" s="107"/>
      <c r="D19" s="41">
        <v>3315</v>
      </c>
      <c r="E19" s="42">
        <v>5331</v>
      </c>
      <c r="F19" s="43" t="s">
        <v>77</v>
      </c>
      <c r="G19" s="71">
        <f>G20+G21</f>
        <v>15600</v>
      </c>
      <c r="H19" s="66">
        <f>H20+H21</f>
        <v>3798.82845</v>
      </c>
      <c r="I19" s="62">
        <f t="shared" si="0"/>
        <v>19398.82845</v>
      </c>
    </row>
    <row r="20" spans="1:9" ht="12.75">
      <c r="A20" s="44"/>
      <c r="B20" s="106"/>
      <c r="C20" s="107"/>
      <c r="D20" s="45"/>
      <c r="E20" s="46" t="s">
        <v>78</v>
      </c>
      <c r="F20" s="47" t="s">
        <v>79</v>
      </c>
      <c r="G20" s="72">
        <v>500</v>
      </c>
      <c r="H20" s="67">
        <v>0</v>
      </c>
      <c r="I20" s="62">
        <f t="shared" si="0"/>
        <v>500</v>
      </c>
    </row>
    <row r="21" spans="1:9" ht="13.5" thickBot="1">
      <c r="A21" s="48"/>
      <c r="B21" s="104"/>
      <c r="C21" s="105"/>
      <c r="D21" s="49"/>
      <c r="E21" s="50"/>
      <c r="F21" s="51" t="s">
        <v>80</v>
      </c>
      <c r="G21" s="73">
        <v>15100</v>
      </c>
      <c r="H21" s="76">
        <v>3798.82845</v>
      </c>
      <c r="I21" s="75">
        <f t="shared" si="0"/>
        <v>18898.82845</v>
      </c>
    </row>
    <row r="22" spans="1:9" ht="12.75">
      <c r="A22" s="36" t="s">
        <v>74</v>
      </c>
      <c r="B22" s="108" t="s">
        <v>85</v>
      </c>
      <c r="C22" s="109"/>
      <c r="D22" s="37" t="s">
        <v>72</v>
      </c>
      <c r="E22" s="38" t="s">
        <v>72</v>
      </c>
      <c r="F22" s="39" t="s">
        <v>86</v>
      </c>
      <c r="G22" s="70">
        <f>G23</f>
        <v>12954</v>
      </c>
      <c r="H22" s="60">
        <f>H23</f>
        <v>100.9541</v>
      </c>
      <c r="I22" s="77">
        <f t="shared" si="0"/>
        <v>13054.9541</v>
      </c>
    </row>
    <row r="23" spans="1:9" ht="12.75">
      <c r="A23" s="40"/>
      <c r="B23" s="106"/>
      <c r="C23" s="107"/>
      <c r="D23" s="41">
        <v>3315</v>
      </c>
      <c r="E23" s="42">
        <v>5331</v>
      </c>
      <c r="F23" s="43" t="s">
        <v>77</v>
      </c>
      <c r="G23" s="71">
        <f>G24+G25</f>
        <v>12954</v>
      </c>
      <c r="H23" s="66">
        <f>H25+H24</f>
        <v>100.9541</v>
      </c>
      <c r="I23" s="62">
        <f t="shared" si="0"/>
        <v>13054.9541</v>
      </c>
    </row>
    <row r="24" spans="1:9" ht="12.75">
      <c r="A24" s="44"/>
      <c r="B24" s="106"/>
      <c r="C24" s="107"/>
      <c r="D24" s="45"/>
      <c r="E24" s="46" t="s">
        <v>78</v>
      </c>
      <c r="F24" s="47" t="s">
        <v>79</v>
      </c>
      <c r="G24" s="72">
        <v>344.36</v>
      </c>
      <c r="H24" s="67">
        <v>-5.891</v>
      </c>
      <c r="I24" s="62">
        <f t="shared" si="0"/>
        <v>338.469</v>
      </c>
    </row>
    <row r="25" spans="1:12" ht="13.5" thickBot="1">
      <c r="A25" s="48"/>
      <c r="B25" s="104"/>
      <c r="C25" s="105"/>
      <c r="D25" s="49"/>
      <c r="E25" s="50"/>
      <c r="F25" s="51" t="s">
        <v>80</v>
      </c>
      <c r="G25" s="73">
        <v>12609.64</v>
      </c>
      <c r="H25" s="76">
        <v>106.8451</v>
      </c>
      <c r="I25" s="75">
        <f t="shared" si="0"/>
        <v>12716.4851</v>
      </c>
      <c r="L25" t="s">
        <v>95</v>
      </c>
    </row>
    <row r="26" spans="1:9" ht="12.75">
      <c r="A26" s="36" t="s">
        <v>74</v>
      </c>
      <c r="B26" s="108" t="s">
        <v>87</v>
      </c>
      <c r="C26" s="109"/>
      <c r="D26" s="37" t="s">
        <v>72</v>
      </c>
      <c r="E26" s="38" t="s">
        <v>72</v>
      </c>
      <c r="F26" s="39" t="s">
        <v>88</v>
      </c>
      <c r="G26" s="70">
        <f>G27</f>
        <v>9000</v>
      </c>
      <c r="H26" s="60">
        <f>H27</f>
        <v>0</v>
      </c>
      <c r="I26" s="77">
        <f t="shared" si="0"/>
        <v>9000</v>
      </c>
    </row>
    <row r="27" spans="1:9" ht="12.75">
      <c r="A27" s="40"/>
      <c r="B27" s="106"/>
      <c r="C27" s="107"/>
      <c r="D27" s="41">
        <v>3315</v>
      </c>
      <c r="E27" s="42">
        <v>5331</v>
      </c>
      <c r="F27" s="43" t="s">
        <v>77</v>
      </c>
      <c r="G27" s="71">
        <f>G28+G29</f>
        <v>9000</v>
      </c>
      <c r="H27" s="66">
        <v>0</v>
      </c>
      <c r="I27" s="62">
        <f t="shared" si="0"/>
        <v>9000</v>
      </c>
    </row>
    <row r="28" spans="1:9" ht="12.75">
      <c r="A28" s="44"/>
      <c r="B28" s="106"/>
      <c r="C28" s="107"/>
      <c r="D28" s="45"/>
      <c r="E28" s="46" t="s">
        <v>78</v>
      </c>
      <c r="F28" s="47" t="s">
        <v>79</v>
      </c>
      <c r="G28" s="72">
        <v>349</v>
      </c>
      <c r="H28" s="67">
        <v>0</v>
      </c>
      <c r="I28" s="62">
        <f t="shared" si="0"/>
        <v>349</v>
      </c>
    </row>
    <row r="29" spans="1:9" ht="13.5" thickBot="1">
      <c r="A29" s="48"/>
      <c r="B29" s="104"/>
      <c r="C29" s="105"/>
      <c r="D29" s="49"/>
      <c r="E29" s="50"/>
      <c r="F29" s="51" t="s">
        <v>80</v>
      </c>
      <c r="G29" s="52">
        <v>8651</v>
      </c>
      <c r="H29" s="63">
        <v>0</v>
      </c>
      <c r="I29" s="64">
        <f>G29+H29</f>
        <v>8651</v>
      </c>
    </row>
    <row r="43" ht="12.75">
      <c r="E43" t="s">
        <v>89</v>
      </c>
    </row>
  </sheetData>
  <sheetProtection/>
  <mergeCells count="25">
    <mergeCell ref="A2:I2"/>
    <mergeCell ref="A4:I4"/>
    <mergeCell ref="A6:I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9:C29"/>
    <mergeCell ref="B23:C23"/>
    <mergeCell ref="B24:C24"/>
    <mergeCell ref="B25:C25"/>
    <mergeCell ref="B26:C26"/>
    <mergeCell ref="B27:C27"/>
    <mergeCell ref="B28:C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Skrbkova Ivana</cp:lastModifiedBy>
  <cp:lastPrinted>2014-03-25T13:41:01Z</cp:lastPrinted>
  <dcterms:created xsi:type="dcterms:W3CDTF">2007-12-18T12:40:54Z</dcterms:created>
  <dcterms:modified xsi:type="dcterms:W3CDTF">2014-03-25T16:54:16Z</dcterms:modified>
  <cp:category/>
  <cp:version/>
  <cp:contentType/>
  <cp:contentStatus/>
</cp:coreProperties>
</file>