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<sst xmlns="http://schemas.openxmlformats.org/spreadsheetml/2006/main" count="174" uniqueCount="125">
  <si>
    <t>Registrační číslo  projektu</t>
  </si>
  <si>
    <t>1.</t>
  </si>
  <si>
    <t>2.</t>
  </si>
  <si>
    <t>3.</t>
  </si>
  <si>
    <t>4.</t>
  </si>
  <si>
    <t>5.</t>
  </si>
  <si>
    <t>6.</t>
  </si>
  <si>
    <t>poř.č.</t>
  </si>
  <si>
    <t>Mosty na silnicích II. a III. tříd v okrese Jablonec nad Nisou</t>
  </si>
  <si>
    <t>Mosty na silnicích II. tříd v okrese Semily</t>
  </si>
  <si>
    <t>Přeložka komunikace II/592 Chrastava-III. etapa</t>
  </si>
  <si>
    <t>Název projektu ROP 35.kolo výzvy</t>
  </si>
  <si>
    <t>Rekonstrukce silnice III/29024 Jablonec nad Nisou - ulice Želivského</t>
  </si>
  <si>
    <t>Rekonstrukce silnice II/290 Desná-Černá Říčka</t>
  </si>
  <si>
    <t>Rekonstrukce silnice III/29019 Horní Polubný - Kořenov</t>
  </si>
  <si>
    <t>CZ.1.13./1.1.00/35.01318</t>
  </si>
  <si>
    <t>CZ.1.13./1.1.00/35.01317</t>
  </si>
  <si>
    <t>CZ.1.13./1.1.00/35.01286</t>
  </si>
  <si>
    <t>částka způsobilých výdajů celkem = 100%</t>
  </si>
  <si>
    <t>celkem výdaje projektu</t>
  </si>
  <si>
    <t>nezpůsobilé výdaje</t>
  </si>
  <si>
    <t>CZ.1.13./1.1.00/35.01285</t>
  </si>
  <si>
    <t>CZ.1.13./1.1.00/35.01287</t>
  </si>
  <si>
    <t>CZ.1.13./1.1.00/35.01315</t>
  </si>
  <si>
    <t>částka původní v mil. Kč</t>
  </si>
  <si>
    <t xml:space="preserve">Registrační číslo </t>
  </si>
  <si>
    <t xml:space="preserve">Název žadatele </t>
  </si>
  <si>
    <t xml:space="preserve">Název projektu </t>
  </si>
  <si>
    <t xml:space="preserve">CZ.1.13/1.1.00/35.01315 </t>
  </si>
  <si>
    <t xml:space="preserve">Liberecký kraj </t>
  </si>
  <si>
    <t xml:space="preserve">Přeložka komunikace II/592 Chrastava - III. etapa </t>
  </si>
  <si>
    <t xml:space="preserve">CZ.1.13/1.1.00/35.01290 </t>
  </si>
  <si>
    <t xml:space="preserve">Pardubický kraj </t>
  </si>
  <si>
    <t xml:space="preserve">Modernizace silnice II/371 Městečko Trnávka </t>
  </si>
  <si>
    <t xml:space="preserve">CZ.1.13/1.1.00/35.01326 </t>
  </si>
  <si>
    <t xml:space="preserve">Modernizace silnice II/360 Polička - křižovatka na Sebranice, I. etapa </t>
  </si>
  <si>
    <t xml:space="preserve">CZ.1.13/1.1.00/35.01306 </t>
  </si>
  <si>
    <t xml:space="preserve">Královéhradecký kraj </t>
  </si>
  <si>
    <t xml:space="preserve">II/300 Dachovy - Miletín </t>
  </si>
  <si>
    <t xml:space="preserve">CZ.1.13/1.1.00/35.01307 </t>
  </si>
  <si>
    <t xml:space="preserve">II/567 Rtyně - Zbečník - Hronov včetně mostu </t>
  </si>
  <si>
    <t xml:space="preserve">CZ.1.13/1.1.00/35.01316 </t>
  </si>
  <si>
    <t xml:space="preserve">II/300 Dvůr Králové nad Labem </t>
  </si>
  <si>
    <t xml:space="preserve">CZ.1.13/1.1.00/35.01323 </t>
  </si>
  <si>
    <t xml:space="preserve">Modernizace silnice II/312 Králíky - křižovatka Červený Potok, km 2,350 - 4,365 </t>
  </si>
  <si>
    <t xml:space="preserve">CZ.1.13/1.1.00/35.01322 </t>
  </si>
  <si>
    <t xml:space="preserve">Modernizace silnice II/366 Jevíčko - Zadní Arnoštov </t>
  </si>
  <si>
    <t xml:space="preserve">CZ.1.13/1.1.00/35.01309 </t>
  </si>
  <si>
    <t xml:space="preserve">II/304 Velká Jesenice - průtah </t>
  </si>
  <si>
    <t xml:space="preserve">CZ.1.13/1.1.00/35.01301 </t>
  </si>
  <si>
    <t xml:space="preserve">II/281 Dolní Bousov - Sobotka </t>
  </si>
  <si>
    <t xml:space="preserve">CZ.1.13/1.1.00/35.01311 </t>
  </si>
  <si>
    <t xml:space="preserve">II/317 Borohrádek - Čermná nad Orlicí, 3. etapa </t>
  </si>
  <si>
    <t xml:space="preserve">CZ.1.13/1.1.00/35.01327 </t>
  </si>
  <si>
    <t xml:space="preserve">Modernizace silnice II/305 Horní Jelení - průtah </t>
  </si>
  <si>
    <t xml:space="preserve">CZ.1.13/1.1.00/35.01313 </t>
  </si>
  <si>
    <t xml:space="preserve">Modernizace silnice II/315 Krasíkov - Tatenice - hranice Pk </t>
  </si>
  <si>
    <t xml:space="preserve">CZ.1.13/1.1.00/35.01305 </t>
  </si>
  <si>
    <t xml:space="preserve">II/297 Čistá - Černý Důl - Svoboda nad Úpou, 3. etapa </t>
  </si>
  <si>
    <t xml:space="preserve">CZ.1.13/1.1.00/35.01302 </t>
  </si>
  <si>
    <t xml:space="preserve">II/303 Police n/Met. - Bukovice - rekonstrukce silnice </t>
  </si>
  <si>
    <t xml:space="preserve">CZ.1.13/1.1.00/35.01289 </t>
  </si>
  <si>
    <t xml:space="preserve">Modernizace silnice II/355 Hlinsko - Dřeveš </t>
  </si>
  <si>
    <t xml:space="preserve">CZ.1.13/1.1.00/35.01304 </t>
  </si>
  <si>
    <t xml:space="preserve">II/304 hranice okresů TU-RK, část 2. </t>
  </si>
  <si>
    <t xml:space="preserve">CZ.1.13/1.1.00/35.01310 </t>
  </si>
  <si>
    <t xml:space="preserve">II/316 Kostelec nad Orlicí, 2. etapa </t>
  </si>
  <si>
    <t xml:space="preserve">CZ.1.13/1.1.00/35.01312 </t>
  </si>
  <si>
    <t xml:space="preserve">II/308 Hradec Králové - Slatina, 1. etapa </t>
  </si>
  <si>
    <t xml:space="preserve">CZ.1.13/1.1.00/35.01317 </t>
  </si>
  <si>
    <t xml:space="preserve">Mosty na silnicích II.a III. tříd v okrese Jablonec nad Nisou </t>
  </si>
  <si>
    <t xml:space="preserve">CZ.1.13/1.1.00/35.01287 </t>
  </si>
  <si>
    <t xml:space="preserve">Rekonstrukce silnice II/290 Desná - Černá Říčka </t>
  </si>
  <si>
    <t xml:space="preserve">CZ.1.13/1.1.00/35.01285 </t>
  </si>
  <si>
    <t xml:space="preserve">Rekonstrukce silnice III/29019 Horní Polubný - Kořenov </t>
  </si>
  <si>
    <t xml:space="preserve">CZ.1.13/1.1.00/35.01318 </t>
  </si>
  <si>
    <t xml:space="preserve">Mosty na silnicích II. tříd v okrese Semily </t>
  </si>
  <si>
    <t xml:space="preserve">CZ.1.13/1.1.00/35.01321 </t>
  </si>
  <si>
    <t xml:space="preserve">Modernizace silnic III/34019 a III/34020 Stolany - průtah </t>
  </si>
  <si>
    <t xml:space="preserve">CZ.1.13/1.1.00/35.01303 </t>
  </si>
  <si>
    <t xml:space="preserve">II/295 Vrchlabí - Špindlerův Mlýn, rekonstrukce opěrných zdí, 2. etapa </t>
  </si>
  <si>
    <t xml:space="preserve">CZ.1.13/1.1.00/35.01288 </t>
  </si>
  <si>
    <t xml:space="preserve">Rekonstrukce mostu ev. č. 337 - 016, Starý Dvůr </t>
  </si>
  <si>
    <t xml:space="preserve">CZ.1.13/1.1.00/35.01293 </t>
  </si>
  <si>
    <t xml:space="preserve">Modernizace silnic II/311 a III/31118 v úseku Nepomuky - Výprachtice </t>
  </si>
  <si>
    <t xml:space="preserve">CZ.1.13/1.1.00/35.01286 </t>
  </si>
  <si>
    <t xml:space="preserve">Rekonstrukce silnice III/29024 Jablonec nad Nisou, ulice Želivského </t>
  </si>
  <si>
    <t>ostatní náklady</t>
  </si>
  <si>
    <t>stavební náklady</t>
  </si>
  <si>
    <t>% VŘ</t>
  </si>
  <si>
    <t>předpokladaná cena po VŘ</t>
  </si>
  <si>
    <t>úspora po VŘ</t>
  </si>
  <si>
    <t xml:space="preserve">Celkové způsobilé výdaje </t>
  </si>
  <si>
    <t xml:space="preserve">Celkové snížené způsobilé výdaje </t>
  </si>
  <si>
    <t>Celkem</t>
  </si>
  <si>
    <t>uvolněná alokace z prioritní osy 3 - cestovní ruch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</si>
  <si>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</si>
  <si>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</si>
  <si>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</si>
  <si>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</si>
  <si>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</si>
  <si>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</si>
  <si>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</si>
  <si>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</si>
  <si>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</si>
  <si>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</si>
  <si>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</si>
  <si>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</si>
  <si>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</si>
  <si>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</si>
  <si>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</si>
  <si>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</si>
  <si>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</si>
  <si>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</si>
  <si>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</si>
  <si>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</si>
  <si>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</si>
  <si>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</si>
  <si>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projekt hraniční (pozice 17.)</t>
  </si>
  <si>
    <t>projekty ve zvláštním režimu (pozice 18. - 28.)</t>
  </si>
  <si>
    <t>projekty financované ze 100 % (pozice 1. - 16.)</t>
  </si>
  <si>
    <t>snížená dotace po VŘ</t>
  </si>
  <si>
    <t>nepokryto dotací</t>
  </si>
  <si>
    <t>celkem</t>
  </si>
  <si>
    <t>Seznam dotačních akcí v rámci 35. kola výzvy ROP 1.1.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</si>
</sst>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4" fontId="27" fillId="1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4" fontId="20" fillId="10" borderId="10" xfId="0" applyNumberFormat="1" applyFont="1" applyFill="1" applyBorder="1" applyAlignment="1">
      <alignment/>
    </xf>
    <xf numFmtId="0" fontId="42" fillId="0" borderId="0" xfId="0" applyFont="1" applyAlignment="1">
      <alignment vertical="center" wrapText="1"/>
    </xf>
    <xf numFmtId="4" fontId="4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1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horizontal="right" vertical="center" wrapText="1"/>
    </xf>
    <xf numFmtId="4" fontId="42" fillId="0" borderId="17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42" fillId="0" borderId="0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4" fontId="42" fillId="0" borderId="22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/>
    </xf>
    <xf numFmtId="4" fontId="42" fillId="33" borderId="17" xfId="0" applyNumberFormat="1" applyFont="1" applyFill="1" applyBorder="1" applyAlignment="1">
      <alignment horizontal="right" vertical="center" wrapText="1"/>
    </xf>
    <xf numFmtId="4" fontId="42" fillId="0" borderId="17" xfId="0" applyNumberFormat="1" applyFont="1" applyFill="1" applyBorder="1" applyAlignment="1">
      <alignment horizontal="right" vertical="center" wrapText="1"/>
    </xf>
    <xf numFmtId="4" fontId="44" fillId="33" borderId="17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/>
    </xf>
    <xf numFmtId="4" fontId="42" fillId="0" borderId="16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/>
    </xf>
    <xf numFmtId="0" fontId="42" fillId="33" borderId="10" xfId="0" applyFont="1" applyFill="1" applyBorder="1" applyAlignment="1">
      <alignment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B1">
      <selection activeCell="H14" sqref="H14"/>
    </sheetView>
  </sheetViews>
  <sheetFormatPr defaultColWidth="9.140625" defaultRowHeight="15"/>
  <cols>
    <col min="1" max="1" width="7.421875" style="3" customWidth="1"/>
    <col min="2" max="2" width="61.421875" style="0" customWidth="1"/>
    <col min="3" max="3" width="24.7109375" style="0" customWidth="1"/>
    <col min="4" max="4" width="17.7109375" style="0" customWidth="1"/>
    <col min="5" max="5" width="23.8515625" style="0" customWidth="1"/>
    <col min="6" max="6" width="15.57421875" style="0" customWidth="1"/>
    <col min="7" max="7" width="16.28125" style="0" customWidth="1"/>
  </cols>
  <sheetData>
    <row r="1" spans="1:7" ht="53.25" customHeight="1">
      <c r="A1" s="6" t="s">
        <v>7</v>
      </c>
      <c r="B1" s="6" t="s">
        <v>11</v>
      </c>
      <c r="C1" s="7" t="s">
        <v>0</v>
      </c>
      <c r="D1" s="14" t="s">
        <v>24</v>
      </c>
      <c r="E1" s="2" t="s">
        <v>18</v>
      </c>
      <c r="F1" s="7" t="s">
        <v>20</v>
      </c>
      <c r="G1" s="7" t="s">
        <v>19</v>
      </c>
    </row>
    <row r="2" spans="1:7" ht="15">
      <c r="A2" s="1" t="s">
        <v>1</v>
      </c>
      <c r="B2" s="5" t="s">
        <v>8</v>
      </c>
      <c r="C2" s="5" t="s">
        <v>16</v>
      </c>
      <c r="D2" s="13">
        <v>52.03</v>
      </c>
      <c r="E2" s="15">
        <v>45738165</v>
      </c>
      <c r="F2" s="9">
        <v>453750</v>
      </c>
      <c r="G2" s="9">
        <f aca="true" t="shared" si="0" ref="G2:G7">SUM(E2:F2)</f>
        <v>46191915</v>
      </c>
    </row>
    <row r="3" spans="1:7" ht="15">
      <c r="A3" s="1" t="s">
        <v>2</v>
      </c>
      <c r="B3" s="5" t="s">
        <v>9</v>
      </c>
      <c r="C3" s="5" t="s">
        <v>15</v>
      </c>
      <c r="D3" s="13">
        <v>26.015</v>
      </c>
      <c r="E3" s="17">
        <v>22803145</v>
      </c>
      <c r="F3" s="16">
        <v>337711</v>
      </c>
      <c r="G3" s="16">
        <f t="shared" si="0"/>
        <v>23140856</v>
      </c>
    </row>
    <row r="4" spans="1:7" ht="15">
      <c r="A4" s="1" t="s">
        <v>3</v>
      </c>
      <c r="B4" s="5" t="s">
        <v>10</v>
      </c>
      <c r="C4" s="5" t="s">
        <v>23</v>
      </c>
      <c r="D4" s="13">
        <v>67.76</v>
      </c>
      <c r="E4" s="15">
        <v>50864260</v>
      </c>
      <c r="F4" s="9">
        <v>3824907</v>
      </c>
      <c r="G4" s="9">
        <f t="shared" si="0"/>
        <v>54689167</v>
      </c>
    </row>
    <row r="5" spans="1:7" ht="15">
      <c r="A5" s="1" t="s">
        <v>4</v>
      </c>
      <c r="B5" s="5" t="s">
        <v>12</v>
      </c>
      <c r="C5" s="5" t="s">
        <v>17</v>
      </c>
      <c r="D5" s="13">
        <v>19.36</v>
      </c>
      <c r="E5" s="15">
        <v>16138397.24</v>
      </c>
      <c r="F5" s="9">
        <v>0</v>
      </c>
      <c r="G5" s="9">
        <f t="shared" si="0"/>
        <v>16138397.24</v>
      </c>
    </row>
    <row r="6" spans="1:7" ht="15">
      <c r="A6" s="1" t="s">
        <v>5</v>
      </c>
      <c r="B6" s="5" t="s">
        <v>13</v>
      </c>
      <c r="C6" s="5" t="s">
        <v>22</v>
      </c>
      <c r="D6" s="13">
        <v>26.62</v>
      </c>
      <c r="E6" s="15">
        <v>24609113.16</v>
      </c>
      <c r="F6" s="9">
        <v>0</v>
      </c>
      <c r="G6" s="9">
        <f t="shared" si="0"/>
        <v>24609113.16</v>
      </c>
    </row>
    <row r="7" spans="1:7" ht="15">
      <c r="A7" s="1" t="s">
        <v>6</v>
      </c>
      <c r="B7" s="4" t="s">
        <v>14</v>
      </c>
      <c r="C7" s="5" t="s">
        <v>21</v>
      </c>
      <c r="D7" s="13">
        <v>29.645</v>
      </c>
      <c r="E7" s="15">
        <v>28969479.44</v>
      </c>
      <c r="F7" s="9">
        <v>0</v>
      </c>
      <c r="G7" s="9">
        <f t="shared" si="0"/>
        <v>28969479.44</v>
      </c>
    </row>
    <row r="8" spans="5:7" ht="15">
      <c r="E8" s="11">
        <f>SUM(E2:E7)</f>
        <v>189122559.84</v>
      </c>
      <c r="F8" s="11">
        <f>SUM(F2:F7)</f>
        <v>4616368</v>
      </c>
      <c r="G8" s="11">
        <f>SUM(G2:G7)</f>
        <v>193738927.84</v>
      </c>
    </row>
    <row r="9" ht="15">
      <c r="A9" s="8"/>
    </row>
    <row r="10" ht="15">
      <c r="B10" s="10"/>
    </row>
    <row r="11" spans="4:7" ht="15">
      <c r="D11" s="12"/>
      <c r="E11" s="11"/>
      <c r="F11" s="11"/>
      <c r="G11" s="11"/>
    </row>
    <row r="12" spans="4:7" ht="15">
      <c r="D12" s="12"/>
      <c r="E12" s="11"/>
      <c r="F12" s="11"/>
      <c r="G12" s="11"/>
    </row>
    <row r="13" spans="5:7" ht="15">
      <c r="E13" s="11"/>
      <c r="F13" s="11"/>
      <c r="G13" s="1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D1">
      <selection activeCell="D7" sqref="D7"/>
    </sheetView>
  </sheetViews>
  <sheetFormatPr defaultColWidth="9.140625" defaultRowHeight="15"/>
  <cols>
    <col min="1" max="1" width="3.7109375" style="0" customWidth="1"/>
    <col min="2" max="2" width="18.28125" style="0" bestFit="1" customWidth="1"/>
    <col min="3" max="3" width="16.140625" style="0" customWidth="1"/>
    <col min="4" max="4" width="57.28125" style="0" customWidth="1"/>
    <col min="5" max="5" width="14.28125" style="20" customWidth="1"/>
    <col min="6" max="6" width="10.8515625" style="0" bestFit="1" customWidth="1"/>
    <col min="7" max="7" width="11.7109375" style="0" bestFit="1" customWidth="1"/>
    <col min="8" max="8" width="5.00390625" style="0" bestFit="1" customWidth="1"/>
    <col min="9" max="9" width="13.28125" style="0" customWidth="1"/>
    <col min="10" max="10" width="11.8515625" style="0" bestFit="1" customWidth="1"/>
    <col min="11" max="13" width="12.421875" style="0" bestFit="1" customWidth="1"/>
  </cols>
  <sheetData>
    <row r="1" ht="26.25" customHeight="1">
      <c r="D1" s="57" t="s">
        <v>124</v>
      </c>
    </row>
    <row r="2" spans="2:12" ht="36">
      <c r="B2" s="23" t="s">
        <v>25</v>
      </c>
      <c r="C2" s="23" t="s">
        <v>26</v>
      </c>
      <c r="D2" s="23" t="s">
        <v>27</v>
      </c>
      <c r="E2" s="24" t="s">
        <v>92</v>
      </c>
      <c r="F2" s="24" t="s">
        <v>87</v>
      </c>
      <c r="G2" s="24" t="s">
        <v>88</v>
      </c>
      <c r="H2" s="24" t="s">
        <v>89</v>
      </c>
      <c r="I2" s="24" t="s">
        <v>90</v>
      </c>
      <c r="J2" s="24" t="s">
        <v>91</v>
      </c>
      <c r="K2" s="24" t="s">
        <v>121</v>
      </c>
      <c r="L2" s="21"/>
    </row>
    <row r="3" spans="1:11" ht="15">
      <c r="A3" s="56" t="s">
        <v>1</v>
      </c>
      <c r="B3" s="53" t="s">
        <v>28</v>
      </c>
      <c r="C3" s="53" t="s">
        <v>29</v>
      </c>
      <c r="D3" s="53" t="s">
        <v>30</v>
      </c>
      <c r="E3" s="54">
        <v>50864260</v>
      </c>
      <c r="F3" s="54">
        <f>E3-G3</f>
        <v>439260</v>
      </c>
      <c r="G3" s="54">
        <v>50425000</v>
      </c>
      <c r="H3" s="54">
        <v>0.82</v>
      </c>
      <c r="I3" s="54">
        <f>G3*H3</f>
        <v>41348500</v>
      </c>
      <c r="J3" s="54">
        <f>G3-I3</f>
        <v>9076500</v>
      </c>
      <c r="K3" s="54">
        <f>E3-J3</f>
        <v>41787760</v>
      </c>
    </row>
    <row r="4" spans="1:11" ht="15">
      <c r="A4" s="27" t="s">
        <v>2</v>
      </c>
      <c r="B4" s="25" t="s">
        <v>31</v>
      </c>
      <c r="C4" s="25" t="s">
        <v>32</v>
      </c>
      <c r="D4" s="25" t="s">
        <v>33</v>
      </c>
      <c r="E4" s="26">
        <v>26585505.38</v>
      </c>
      <c r="F4" s="26">
        <v>2000000</v>
      </c>
      <c r="G4" s="26">
        <f aca="true" t="shared" si="0" ref="G4:G18">E4-F4</f>
        <v>24585505.38</v>
      </c>
      <c r="H4" s="26">
        <v>0.82</v>
      </c>
      <c r="I4" s="26">
        <f aca="true" t="shared" si="1" ref="I4:I18">G4*H4</f>
        <v>20160114.411599997</v>
      </c>
      <c r="J4" s="26">
        <f aca="true" t="shared" si="2" ref="J4:J18">G4-I4</f>
        <v>4425390.9684000015</v>
      </c>
      <c r="K4" s="26">
        <f aca="true" t="shared" si="3" ref="K4:K18">E4-J4</f>
        <v>22160114.411599997</v>
      </c>
    </row>
    <row r="5" spans="1:11" ht="15">
      <c r="A5" s="27" t="s">
        <v>3</v>
      </c>
      <c r="B5" s="25" t="s">
        <v>34</v>
      </c>
      <c r="C5" s="25" t="s">
        <v>32</v>
      </c>
      <c r="D5" s="25" t="s">
        <v>35</v>
      </c>
      <c r="E5" s="26">
        <v>131666602.53</v>
      </c>
      <c r="F5" s="26">
        <v>2000000</v>
      </c>
      <c r="G5" s="26">
        <f t="shared" si="0"/>
        <v>129666602.53</v>
      </c>
      <c r="H5" s="26">
        <v>0.82</v>
      </c>
      <c r="I5" s="26">
        <f t="shared" si="1"/>
        <v>106326614.0746</v>
      </c>
      <c r="J5" s="26">
        <f t="shared" si="2"/>
        <v>23339988.455400005</v>
      </c>
      <c r="K5" s="26">
        <f t="shared" si="3"/>
        <v>108326614.0746</v>
      </c>
    </row>
    <row r="6" spans="1:11" ht="15">
      <c r="A6" s="27" t="s">
        <v>4</v>
      </c>
      <c r="B6" s="25" t="s">
        <v>36</v>
      </c>
      <c r="C6" s="25" t="s">
        <v>37</v>
      </c>
      <c r="D6" s="25" t="s">
        <v>38</v>
      </c>
      <c r="E6" s="26">
        <v>14344759.3</v>
      </c>
      <c r="F6" s="26">
        <v>2000000</v>
      </c>
      <c r="G6" s="26">
        <f t="shared" si="0"/>
        <v>12344759.3</v>
      </c>
      <c r="H6" s="26">
        <v>0.82</v>
      </c>
      <c r="I6" s="26">
        <f t="shared" si="1"/>
        <v>10122702.626</v>
      </c>
      <c r="J6" s="26">
        <f t="shared" si="2"/>
        <v>2222056.6740000006</v>
      </c>
      <c r="K6" s="26">
        <f t="shared" si="3"/>
        <v>12122702.626</v>
      </c>
    </row>
    <row r="7" spans="1:11" ht="15">
      <c r="A7" s="27" t="s">
        <v>5</v>
      </c>
      <c r="B7" s="25" t="s">
        <v>39</v>
      </c>
      <c r="C7" s="25" t="s">
        <v>37</v>
      </c>
      <c r="D7" s="25" t="s">
        <v>40</v>
      </c>
      <c r="E7" s="26">
        <v>54469590.9</v>
      </c>
      <c r="F7" s="26">
        <v>2000000</v>
      </c>
      <c r="G7" s="26">
        <f t="shared" si="0"/>
        <v>52469590.9</v>
      </c>
      <c r="H7" s="26">
        <v>0.82</v>
      </c>
      <c r="I7" s="26">
        <f t="shared" si="1"/>
        <v>43025064.537999995</v>
      </c>
      <c r="J7" s="26">
        <f t="shared" si="2"/>
        <v>9444526.362000003</v>
      </c>
      <c r="K7" s="26">
        <f t="shared" si="3"/>
        <v>45025064.537999995</v>
      </c>
    </row>
    <row r="8" spans="1:11" ht="15">
      <c r="A8" s="27" t="s">
        <v>6</v>
      </c>
      <c r="B8" s="25" t="s">
        <v>41</v>
      </c>
      <c r="C8" s="25" t="s">
        <v>37</v>
      </c>
      <c r="D8" s="25" t="s">
        <v>42</v>
      </c>
      <c r="E8" s="26">
        <v>28972807.85</v>
      </c>
      <c r="F8" s="26">
        <v>2000000</v>
      </c>
      <c r="G8" s="26">
        <f t="shared" si="0"/>
        <v>26972807.85</v>
      </c>
      <c r="H8" s="26">
        <v>0.82</v>
      </c>
      <c r="I8" s="26">
        <f t="shared" si="1"/>
        <v>22117702.437</v>
      </c>
      <c r="J8" s="26">
        <f t="shared" si="2"/>
        <v>4855105.4130000025</v>
      </c>
      <c r="K8" s="26">
        <f t="shared" si="3"/>
        <v>24117702.437</v>
      </c>
    </row>
    <row r="9" spans="1:11" ht="15">
      <c r="A9" s="27" t="s">
        <v>96</v>
      </c>
      <c r="B9" s="25" t="s">
        <v>43</v>
      </c>
      <c r="C9" s="25" t="s">
        <v>32</v>
      </c>
      <c r="D9" s="25" t="s">
        <v>44</v>
      </c>
      <c r="E9" s="26">
        <v>93460351.77</v>
      </c>
      <c r="F9" s="26">
        <v>2000000</v>
      </c>
      <c r="G9" s="26">
        <f t="shared" si="0"/>
        <v>91460351.77</v>
      </c>
      <c r="H9" s="26">
        <v>0.82</v>
      </c>
      <c r="I9" s="26">
        <f t="shared" si="1"/>
        <v>74997488.4514</v>
      </c>
      <c r="J9" s="26">
        <f t="shared" si="2"/>
        <v>16462863.318599999</v>
      </c>
      <c r="K9" s="26">
        <f t="shared" si="3"/>
        <v>76997488.4514</v>
      </c>
    </row>
    <row r="10" spans="1:11" ht="15">
      <c r="A10" s="27" t="s">
        <v>97</v>
      </c>
      <c r="B10" s="25" t="s">
        <v>45</v>
      </c>
      <c r="C10" s="25" t="s">
        <v>32</v>
      </c>
      <c r="D10" s="25" t="s">
        <v>46</v>
      </c>
      <c r="E10" s="26">
        <v>57922549.67</v>
      </c>
      <c r="F10" s="26">
        <v>2000000</v>
      </c>
      <c r="G10" s="26">
        <f t="shared" si="0"/>
        <v>55922549.67</v>
      </c>
      <c r="H10" s="26">
        <v>0.82</v>
      </c>
      <c r="I10" s="26">
        <f t="shared" si="1"/>
        <v>45856490.7294</v>
      </c>
      <c r="J10" s="26">
        <f t="shared" si="2"/>
        <v>10066058.9406</v>
      </c>
      <c r="K10" s="26">
        <f t="shared" si="3"/>
        <v>47856490.7294</v>
      </c>
    </row>
    <row r="11" spans="1:11" ht="15">
      <c r="A11" s="27" t="s">
        <v>98</v>
      </c>
      <c r="B11" s="25" t="s">
        <v>47</v>
      </c>
      <c r="C11" s="25" t="s">
        <v>37</v>
      </c>
      <c r="D11" s="25" t="s">
        <v>48</v>
      </c>
      <c r="E11" s="26">
        <v>38408542.26</v>
      </c>
      <c r="F11" s="26">
        <v>2000000</v>
      </c>
      <c r="G11" s="26">
        <f t="shared" si="0"/>
        <v>36408542.26</v>
      </c>
      <c r="H11" s="26">
        <v>0.82</v>
      </c>
      <c r="I11" s="26">
        <f t="shared" si="1"/>
        <v>29855004.653199997</v>
      </c>
      <c r="J11" s="26">
        <f t="shared" si="2"/>
        <v>6553537.606800001</v>
      </c>
      <c r="K11" s="26">
        <f t="shared" si="3"/>
        <v>31855004.653199997</v>
      </c>
    </row>
    <row r="12" spans="1:11" ht="15">
      <c r="A12" s="27" t="s">
        <v>99</v>
      </c>
      <c r="B12" s="25" t="s">
        <v>49</v>
      </c>
      <c r="C12" s="25" t="s">
        <v>37</v>
      </c>
      <c r="D12" s="25" t="s">
        <v>50</v>
      </c>
      <c r="E12" s="26">
        <v>18293387.03</v>
      </c>
      <c r="F12" s="26">
        <v>2000000</v>
      </c>
      <c r="G12" s="26">
        <f t="shared" si="0"/>
        <v>16293387.030000001</v>
      </c>
      <c r="H12" s="26">
        <v>0.82</v>
      </c>
      <c r="I12" s="26">
        <f t="shared" si="1"/>
        <v>13360577.3646</v>
      </c>
      <c r="J12" s="26">
        <f t="shared" si="2"/>
        <v>2932809.6654000003</v>
      </c>
      <c r="K12" s="26">
        <f t="shared" si="3"/>
        <v>15360577.3646</v>
      </c>
    </row>
    <row r="13" spans="1:11" ht="15">
      <c r="A13" s="27" t="s">
        <v>100</v>
      </c>
      <c r="B13" s="25" t="s">
        <v>51</v>
      </c>
      <c r="C13" s="25" t="s">
        <v>37</v>
      </c>
      <c r="D13" s="25" t="s">
        <v>52</v>
      </c>
      <c r="E13" s="26">
        <v>39743333.68</v>
      </c>
      <c r="F13" s="26">
        <v>2000000</v>
      </c>
      <c r="G13" s="26">
        <f t="shared" si="0"/>
        <v>37743333.68</v>
      </c>
      <c r="H13" s="26">
        <v>0.82</v>
      </c>
      <c r="I13" s="26">
        <f t="shared" si="1"/>
        <v>30949533.617599998</v>
      </c>
      <c r="J13" s="26">
        <f t="shared" si="2"/>
        <v>6793800.062400002</v>
      </c>
      <c r="K13" s="26">
        <f t="shared" si="3"/>
        <v>32949533.617599998</v>
      </c>
    </row>
    <row r="14" spans="1:11" ht="15">
      <c r="A14" s="27" t="s">
        <v>101</v>
      </c>
      <c r="B14" s="25" t="s">
        <v>53</v>
      </c>
      <c r="C14" s="25" t="s">
        <v>32</v>
      </c>
      <c r="D14" s="25" t="s">
        <v>54</v>
      </c>
      <c r="E14" s="26">
        <v>17057311.73</v>
      </c>
      <c r="F14" s="26">
        <v>2000000</v>
      </c>
      <c r="G14" s="26">
        <f t="shared" si="0"/>
        <v>15057311.73</v>
      </c>
      <c r="H14" s="26">
        <v>0.82</v>
      </c>
      <c r="I14" s="26">
        <f t="shared" si="1"/>
        <v>12346995.6186</v>
      </c>
      <c r="J14" s="26">
        <f t="shared" si="2"/>
        <v>2710316.1114000008</v>
      </c>
      <c r="K14" s="26">
        <f t="shared" si="3"/>
        <v>14346995.6186</v>
      </c>
    </row>
    <row r="15" spans="1:11" ht="15">
      <c r="A15" s="27" t="s">
        <v>102</v>
      </c>
      <c r="B15" s="25" t="s">
        <v>55</v>
      </c>
      <c r="C15" s="25" t="s">
        <v>32</v>
      </c>
      <c r="D15" s="25" t="s">
        <v>56</v>
      </c>
      <c r="E15" s="26">
        <v>145119290.17</v>
      </c>
      <c r="F15" s="26">
        <v>2000000</v>
      </c>
      <c r="G15" s="26">
        <f t="shared" si="0"/>
        <v>143119290.17</v>
      </c>
      <c r="H15" s="26">
        <v>0.82</v>
      </c>
      <c r="I15" s="26">
        <f t="shared" si="1"/>
        <v>117357817.93939999</v>
      </c>
      <c r="J15" s="26">
        <f t="shared" si="2"/>
        <v>25761472.2306</v>
      </c>
      <c r="K15" s="26">
        <f t="shared" si="3"/>
        <v>119357817.93939999</v>
      </c>
    </row>
    <row r="16" spans="1:11" ht="15">
      <c r="A16" s="27" t="s">
        <v>103</v>
      </c>
      <c r="B16" s="25" t="s">
        <v>57</v>
      </c>
      <c r="C16" s="25" t="s">
        <v>37</v>
      </c>
      <c r="D16" s="25" t="s">
        <v>58</v>
      </c>
      <c r="E16" s="26">
        <v>28518911.39</v>
      </c>
      <c r="F16" s="26">
        <v>2000000</v>
      </c>
      <c r="G16" s="26">
        <f t="shared" si="0"/>
        <v>26518911.39</v>
      </c>
      <c r="H16" s="26">
        <v>0.82</v>
      </c>
      <c r="I16" s="26">
        <f t="shared" si="1"/>
        <v>21745507.3398</v>
      </c>
      <c r="J16" s="26">
        <f t="shared" si="2"/>
        <v>4773404.0502</v>
      </c>
      <c r="K16" s="26">
        <f t="shared" si="3"/>
        <v>23745507.3398</v>
      </c>
    </row>
    <row r="17" spans="1:11" ht="15">
      <c r="A17" s="27" t="s">
        <v>104</v>
      </c>
      <c r="B17" s="25" t="s">
        <v>59</v>
      </c>
      <c r="C17" s="25" t="s">
        <v>37</v>
      </c>
      <c r="D17" s="25" t="s">
        <v>60</v>
      </c>
      <c r="E17" s="26">
        <v>19619304.23</v>
      </c>
      <c r="F17" s="26">
        <v>2000000</v>
      </c>
      <c r="G17" s="26">
        <f t="shared" si="0"/>
        <v>17619304.23</v>
      </c>
      <c r="H17" s="26">
        <v>0.82</v>
      </c>
      <c r="I17" s="26">
        <f t="shared" si="1"/>
        <v>14447829.4686</v>
      </c>
      <c r="J17" s="26">
        <f t="shared" si="2"/>
        <v>3171474.761400001</v>
      </c>
      <c r="K17" s="26">
        <f t="shared" si="3"/>
        <v>16447829.4686</v>
      </c>
    </row>
    <row r="18" spans="1:11" ht="15">
      <c r="A18" s="27" t="s">
        <v>105</v>
      </c>
      <c r="B18" s="32" t="s">
        <v>61</v>
      </c>
      <c r="C18" s="32" t="s">
        <v>32</v>
      </c>
      <c r="D18" s="32" t="s">
        <v>62</v>
      </c>
      <c r="E18" s="26">
        <v>134545176.62</v>
      </c>
      <c r="F18" s="26">
        <v>2000000</v>
      </c>
      <c r="G18" s="26">
        <f t="shared" si="0"/>
        <v>132545176.62</v>
      </c>
      <c r="H18" s="26">
        <v>0.82</v>
      </c>
      <c r="I18" s="26">
        <f t="shared" si="1"/>
        <v>108687044.8284</v>
      </c>
      <c r="J18" s="26">
        <f t="shared" si="2"/>
        <v>23858131.791600004</v>
      </c>
      <c r="K18" s="26">
        <f t="shared" si="3"/>
        <v>110687044.8284</v>
      </c>
    </row>
    <row r="19" spans="1:11" ht="15">
      <c r="A19" s="22"/>
      <c r="B19" s="33"/>
      <c r="C19" s="35" t="s">
        <v>123</v>
      </c>
      <c r="D19" s="34"/>
      <c r="E19" s="31">
        <f>SUM(E3:E18)</f>
        <v>899591684.51</v>
      </c>
      <c r="F19" s="28"/>
      <c r="G19" s="26">
        <f>SUM(G3:G18)</f>
        <v>869152424.51</v>
      </c>
      <c r="H19" s="28"/>
      <c r="I19" s="26">
        <f>SUM(I3:I18)</f>
        <v>712704988.0982</v>
      </c>
      <c r="J19" s="26">
        <f>SUM(J3:J18)</f>
        <v>156447436.41180003</v>
      </c>
      <c r="K19" s="26">
        <f>SUM(K3:K18)</f>
        <v>743144248.0982</v>
      </c>
    </row>
    <row r="20" spans="1:11" ht="15">
      <c r="A20" s="22"/>
      <c r="B20" s="18"/>
      <c r="C20" s="18"/>
      <c r="D20" s="18"/>
      <c r="E20" s="19"/>
      <c r="G20" s="19"/>
      <c r="I20" s="19"/>
      <c r="J20" s="19"/>
      <c r="K20" s="19"/>
    </row>
    <row r="21" spans="1:12" ht="36">
      <c r="A21" s="22"/>
      <c r="B21" s="29" t="s">
        <v>25</v>
      </c>
      <c r="C21" s="29" t="s">
        <v>26</v>
      </c>
      <c r="D21" s="29" t="s">
        <v>27</v>
      </c>
      <c r="E21" s="24" t="s">
        <v>92</v>
      </c>
      <c r="F21" s="24" t="s">
        <v>87</v>
      </c>
      <c r="G21" s="24" t="s">
        <v>88</v>
      </c>
      <c r="H21" s="24" t="s">
        <v>89</v>
      </c>
      <c r="I21" s="24" t="s">
        <v>90</v>
      </c>
      <c r="J21" s="24" t="s">
        <v>91</v>
      </c>
      <c r="K21" s="24" t="s">
        <v>121</v>
      </c>
      <c r="L21" s="24" t="s">
        <v>122</v>
      </c>
    </row>
    <row r="22" spans="1:12" ht="15">
      <c r="A22" s="27" t="s">
        <v>106</v>
      </c>
      <c r="B22" s="25" t="s">
        <v>63</v>
      </c>
      <c r="C22" s="25" t="s">
        <v>37</v>
      </c>
      <c r="D22" s="25" t="s">
        <v>64</v>
      </c>
      <c r="E22" s="26">
        <v>27288911.09</v>
      </c>
      <c r="F22" s="26">
        <v>2000000</v>
      </c>
      <c r="G22" s="26">
        <f>E22-F22</f>
        <v>25288911.09</v>
      </c>
      <c r="H22" s="26">
        <v>0.82</v>
      </c>
      <c r="I22" s="26">
        <f>G22*H22</f>
        <v>20736907.093799997</v>
      </c>
      <c r="J22" s="26">
        <f>G22-I22</f>
        <v>4552003.996200003</v>
      </c>
      <c r="K22" s="26">
        <f>E22-J22</f>
        <v>22736907.093799997</v>
      </c>
      <c r="L22" s="28"/>
    </row>
    <row r="23" ht="6" customHeight="1"/>
    <row r="24" spans="1:12" ht="15">
      <c r="A24" s="27" t="s">
        <v>107</v>
      </c>
      <c r="B24" s="25" t="s">
        <v>65</v>
      </c>
      <c r="C24" s="25" t="s">
        <v>37</v>
      </c>
      <c r="D24" s="25" t="s">
        <v>66</v>
      </c>
      <c r="E24" s="26">
        <v>19589244.25</v>
      </c>
      <c r="F24" s="26">
        <v>2000000</v>
      </c>
      <c r="G24" s="26">
        <f aca="true" t="shared" si="4" ref="G24:G30">E24-F24</f>
        <v>17589244.25</v>
      </c>
      <c r="H24" s="26">
        <v>0.82</v>
      </c>
      <c r="I24" s="26">
        <f aca="true" t="shared" si="5" ref="I24:I30">G24*H24</f>
        <v>14423180.284999998</v>
      </c>
      <c r="J24" s="26">
        <f aca="true" t="shared" si="6" ref="J24:J30">G24-I24</f>
        <v>3166063.9650000017</v>
      </c>
      <c r="K24" s="26">
        <f aca="true" t="shared" si="7" ref="K24:K30">E24-J24</f>
        <v>16423180.284999998</v>
      </c>
      <c r="L24" s="28"/>
    </row>
    <row r="25" spans="1:12" ht="15">
      <c r="A25" s="27" t="s">
        <v>108</v>
      </c>
      <c r="B25" s="25" t="s">
        <v>67</v>
      </c>
      <c r="C25" s="25" t="s">
        <v>37</v>
      </c>
      <c r="D25" s="25" t="s">
        <v>68</v>
      </c>
      <c r="E25" s="26">
        <v>28902802.16</v>
      </c>
      <c r="F25" s="26">
        <v>2000000</v>
      </c>
      <c r="G25" s="26">
        <f t="shared" si="4"/>
        <v>26902802.16</v>
      </c>
      <c r="H25" s="26">
        <v>0.82</v>
      </c>
      <c r="I25" s="26">
        <f t="shared" si="5"/>
        <v>22060297.771199998</v>
      </c>
      <c r="J25" s="26">
        <f t="shared" si="6"/>
        <v>4842504.388800003</v>
      </c>
      <c r="K25" s="26">
        <f t="shared" si="7"/>
        <v>24060297.771199998</v>
      </c>
      <c r="L25" s="28"/>
    </row>
    <row r="26" spans="1:12" ht="15">
      <c r="A26" s="56" t="s">
        <v>109</v>
      </c>
      <c r="B26" s="53" t="s">
        <v>69</v>
      </c>
      <c r="C26" s="53" t="s">
        <v>29</v>
      </c>
      <c r="D26" s="53" t="s">
        <v>70</v>
      </c>
      <c r="E26" s="55">
        <v>45738165</v>
      </c>
      <c r="F26" s="55">
        <v>2000000</v>
      </c>
      <c r="G26" s="55">
        <f t="shared" si="4"/>
        <v>43738165</v>
      </c>
      <c r="H26" s="55">
        <v>0.82</v>
      </c>
      <c r="I26" s="55">
        <f t="shared" si="5"/>
        <v>35865295.3</v>
      </c>
      <c r="J26" s="55">
        <f t="shared" si="6"/>
        <v>7872869.700000003</v>
      </c>
      <c r="K26" s="55">
        <f t="shared" si="7"/>
        <v>37865295.3</v>
      </c>
      <c r="L26" s="28"/>
    </row>
    <row r="27" spans="1:12" ht="15">
      <c r="A27" s="56" t="s">
        <v>110</v>
      </c>
      <c r="B27" s="53" t="s">
        <v>71</v>
      </c>
      <c r="C27" s="53" t="s">
        <v>29</v>
      </c>
      <c r="D27" s="53" t="s">
        <v>72</v>
      </c>
      <c r="E27" s="55">
        <v>24609113.16</v>
      </c>
      <c r="F27" s="55">
        <v>2000000</v>
      </c>
      <c r="G27" s="55">
        <f t="shared" si="4"/>
        <v>22609113.16</v>
      </c>
      <c r="H27" s="55">
        <v>0.82</v>
      </c>
      <c r="I27" s="55">
        <f t="shared" si="5"/>
        <v>18539472.7912</v>
      </c>
      <c r="J27" s="55">
        <f t="shared" si="6"/>
        <v>4069640.3687999994</v>
      </c>
      <c r="K27" s="55">
        <f t="shared" si="7"/>
        <v>20539472.7912</v>
      </c>
      <c r="L27" s="28"/>
    </row>
    <row r="28" spans="1:12" ht="15">
      <c r="A28" s="56" t="s">
        <v>111</v>
      </c>
      <c r="B28" s="53" t="s">
        <v>73</v>
      </c>
      <c r="C28" s="53" t="s">
        <v>29</v>
      </c>
      <c r="D28" s="53" t="s">
        <v>74</v>
      </c>
      <c r="E28" s="55">
        <v>28969479.44</v>
      </c>
      <c r="F28" s="55">
        <v>2000000</v>
      </c>
      <c r="G28" s="55">
        <f t="shared" si="4"/>
        <v>26969479.44</v>
      </c>
      <c r="H28" s="55">
        <v>0.82</v>
      </c>
      <c r="I28" s="55">
        <f t="shared" si="5"/>
        <v>22114973.1408</v>
      </c>
      <c r="J28" s="55">
        <f t="shared" si="6"/>
        <v>4854506.299200002</v>
      </c>
      <c r="K28" s="55">
        <f t="shared" si="7"/>
        <v>24114973.1408</v>
      </c>
      <c r="L28" s="28"/>
    </row>
    <row r="29" spans="1:12" ht="15">
      <c r="A29" s="56" t="s">
        <v>112</v>
      </c>
      <c r="B29" s="53" t="s">
        <v>75</v>
      </c>
      <c r="C29" s="53" t="s">
        <v>29</v>
      </c>
      <c r="D29" s="53" t="s">
        <v>76</v>
      </c>
      <c r="E29" s="55">
        <v>22803145</v>
      </c>
      <c r="F29" s="55">
        <v>2000000</v>
      </c>
      <c r="G29" s="55">
        <f t="shared" si="4"/>
        <v>20803145</v>
      </c>
      <c r="H29" s="55">
        <v>0.82</v>
      </c>
      <c r="I29" s="55">
        <f t="shared" si="5"/>
        <v>17058578.9</v>
      </c>
      <c r="J29" s="55">
        <f t="shared" si="6"/>
        <v>3744566.1000000015</v>
      </c>
      <c r="K29" s="55">
        <f t="shared" si="7"/>
        <v>19058578.9</v>
      </c>
      <c r="L29" s="28"/>
    </row>
    <row r="30" spans="1:12" ht="15">
      <c r="A30" s="27" t="s">
        <v>113</v>
      </c>
      <c r="B30" s="25" t="s">
        <v>77</v>
      </c>
      <c r="C30" s="25" t="s">
        <v>32</v>
      </c>
      <c r="D30" s="25" t="s">
        <v>78</v>
      </c>
      <c r="E30" s="26">
        <v>35902367.96</v>
      </c>
      <c r="F30" s="26">
        <v>2000000</v>
      </c>
      <c r="G30" s="26">
        <f t="shared" si="4"/>
        <v>33902367.96</v>
      </c>
      <c r="H30" s="26">
        <v>0.82</v>
      </c>
      <c r="I30" s="26">
        <f t="shared" si="5"/>
        <v>27799941.727199998</v>
      </c>
      <c r="J30" s="26">
        <f t="shared" si="6"/>
        <v>6102426.232800003</v>
      </c>
      <c r="K30" s="26">
        <f t="shared" si="7"/>
        <v>29799941.727199998</v>
      </c>
      <c r="L30" s="28"/>
    </row>
    <row r="31" spans="1:13" ht="15">
      <c r="A31" s="27" t="s">
        <v>114</v>
      </c>
      <c r="B31" s="25" t="s">
        <v>79</v>
      </c>
      <c r="C31" s="25" t="s">
        <v>37</v>
      </c>
      <c r="D31" s="25" t="s">
        <v>80</v>
      </c>
      <c r="E31" s="26">
        <v>30228580.69</v>
      </c>
      <c r="F31" s="26">
        <v>2000000</v>
      </c>
      <c r="G31" s="26">
        <f>E31-F31</f>
        <v>28228580.69</v>
      </c>
      <c r="H31" s="26">
        <v>0.82</v>
      </c>
      <c r="I31" s="26">
        <f>G31*H31</f>
        <v>23147436.1658</v>
      </c>
      <c r="J31" s="26">
        <f>G31-I31</f>
        <v>5081144.5242</v>
      </c>
      <c r="K31" s="26">
        <f>E31-J31</f>
        <v>25147436.1658</v>
      </c>
      <c r="L31" s="30"/>
      <c r="M31" s="11"/>
    </row>
    <row r="32" spans="1:12" ht="15">
      <c r="A32" s="27" t="s">
        <v>115</v>
      </c>
      <c r="B32" s="25" t="s">
        <v>81</v>
      </c>
      <c r="C32" s="25" t="s">
        <v>32</v>
      </c>
      <c r="D32" s="25" t="s">
        <v>82</v>
      </c>
      <c r="E32" s="26">
        <v>8537894.3</v>
      </c>
      <c r="F32" s="26">
        <v>2000000</v>
      </c>
      <c r="G32" s="26">
        <f>E32-F32</f>
        <v>6537894.300000001</v>
      </c>
      <c r="H32" s="26">
        <v>0.82</v>
      </c>
      <c r="I32" s="26">
        <f>G32*H32</f>
        <v>5361073.326</v>
      </c>
      <c r="J32" s="26">
        <f>G32-I32</f>
        <v>1176820.9740000004</v>
      </c>
      <c r="K32" s="26">
        <f>E32-J32</f>
        <v>7361073.326</v>
      </c>
      <c r="L32" s="28"/>
    </row>
    <row r="33" spans="1:12" ht="15">
      <c r="A33" s="27" t="s">
        <v>116</v>
      </c>
      <c r="B33" s="25" t="s">
        <v>83</v>
      </c>
      <c r="C33" s="25" t="s">
        <v>32</v>
      </c>
      <c r="D33" s="25" t="s">
        <v>84</v>
      </c>
      <c r="E33" s="26">
        <v>20602519.84</v>
      </c>
      <c r="F33" s="26">
        <v>2000000</v>
      </c>
      <c r="G33" s="26">
        <f>E33-F33</f>
        <v>18602519.84</v>
      </c>
      <c r="H33" s="26">
        <v>0.82</v>
      </c>
      <c r="I33" s="26">
        <f>G33*H33</f>
        <v>15254066.2688</v>
      </c>
      <c r="J33" s="26">
        <f>G33-I33</f>
        <v>3348453.5712</v>
      </c>
      <c r="K33" s="26">
        <f>E33-J33</f>
        <v>17254066.268799998</v>
      </c>
      <c r="L33" s="28"/>
    </row>
    <row r="34" spans="1:13" ht="15">
      <c r="A34" s="56" t="s">
        <v>117</v>
      </c>
      <c r="B34" s="53" t="s">
        <v>85</v>
      </c>
      <c r="C34" s="53" t="s">
        <v>29</v>
      </c>
      <c r="D34" s="53" t="s">
        <v>86</v>
      </c>
      <c r="E34" s="55">
        <v>16138397.24</v>
      </c>
      <c r="F34" s="55">
        <v>2000000</v>
      </c>
      <c r="G34" s="55">
        <f>E34-F34</f>
        <v>14138397.24</v>
      </c>
      <c r="H34" s="55">
        <v>0.82</v>
      </c>
      <c r="I34" s="55">
        <f>G34*H34</f>
        <v>11593485.7368</v>
      </c>
      <c r="J34" s="55">
        <f>G34-I34</f>
        <v>2544911.5032</v>
      </c>
      <c r="K34" s="55">
        <f>I34+F34-L34</f>
        <v>2086213.6420000046</v>
      </c>
      <c r="L34" s="55">
        <f>L44</f>
        <v>11507272.094799995</v>
      </c>
      <c r="M34" s="11"/>
    </row>
    <row r="35" spans="1:12" ht="15">
      <c r="A35" s="22"/>
      <c r="B35" s="36"/>
      <c r="C35" s="37" t="s">
        <v>123</v>
      </c>
      <c r="D35" s="34"/>
      <c r="E35" s="26">
        <f>SUM(E24:E34)</f>
        <v>282021709.04</v>
      </c>
      <c r="F35" s="26">
        <f>SUM(F24:F34)</f>
        <v>22000000</v>
      </c>
      <c r="G35" s="26">
        <f>SUM(G24:G34)</f>
        <v>260021709.04000002</v>
      </c>
      <c r="H35" s="28"/>
      <c r="I35" s="26">
        <f>SUM(I24:I34)</f>
        <v>213217801.4128</v>
      </c>
      <c r="J35" s="26"/>
      <c r="K35" s="26">
        <f>SUM(K24:K34)</f>
        <v>223710529.31800002</v>
      </c>
      <c r="L35" s="30">
        <f>SUM(L24:L34)</f>
        <v>11507272.094799995</v>
      </c>
    </row>
    <row r="36" spans="7:10" ht="15">
      <c r="G36" s="19"/>
      <c r="I36" s="19"/>
      <c r="J36" s="19"/>
    </row>
    <row r="37" spans="5:12" ht="36">
      <c r="E37" s="24" t="s">
        <v>93</v>
      </c>
      <c r="F37" s="24" t="s">
        <v>87</v>
      </c>
      <c r="G37" s="24" t="s">
        <v>88</v>
      </c>
      <c r="H37" s="24" t="s">
        <v>89</v>
      </c>
      <c r="I37" s="24" t="s">
        <v>90</v>
      </c>
      <c r="J37" s="24" t="s">
        <v>91</v>
      </c>
      <c r="K37" s="24" t="s">
        <v>121</v>
      </c>
      <c r="L37" s="24" t="s">
        <v>122</v>
      </c>
    </row>
    <row r="38" spans="4:12" ht="15">
      <c r="D38" s="33" t="s">
        <v>120</v>
      </c>
      <c r="E38" s="39"/>
      <c r="F38" s="40"/>
      <c r="G38" s="40"/>
      <c r="H38" s="40"/>
      <c r="I38" s="40"/>
      <c r="J38" s="26">
        <f>J19</f>
        <v>156447436.41180003</v>
      </c>
      <c r="K38" s="40"/>
      <c r="L38" s="41"/>
    </row>
    <row r="39" spans="4:12" ht="15">
      <c r="D39" s="33" t="s">
        <v>118</v>
      </c>
      <c r="E39" s="26">
        <f>F39+I39</f>
        <v>22736907.093799997</v>
      </c>
      <c r="F39" s="26">
        <f>F22</f>
        <v>2000000</v>
      </c>
      <c r="G39" s="12"/>
      <c r="H39" s="12"/>
      <c r="I39" s="26">
        <f>I22</f>
        <v>20736907.093799997</v>
      </c>
      <c r="J39" s="42"/>
      <c r="K39" s="26">
        <f>K22</f>
        <v>22736907.093799997</v>
      </c>
      <c r="L39" s="43"/>
    </row>
    <row r="40" spans="4:12" ht="15">
      <c r="D40" s="33" t="s">
        <v>119</v>
      </c>
      <c r="E40" s="26">
        <f>F40+I40</f>
        <v>235217801.4128</v>
      </c>
      <c r="F40" s="26">
        <f>F35</f>
        <v>22000000</v>
      </c>
      <c r="G40" s="12"/>
      <c r="H40" s="12"/>
      <c r="I40" s="26">
        <f>I35</f>
        <v>213217801.4128</v>
      </c>
      <c r="J40" s="42"/>
      <c r="K40" s="26">
        <f>K35</f>
        <v>223710529.31800002</v>
      </c>
      <c r="L40" s="43"/>
    </row>
    <row r="41" spans="4:12" ht="15">
      <c r="D41" s="18"/>
      <c r="E41" s="44"/>
      <c r="F41" s="42"/>
      <c r="G41" s="12"/>
      <c r="H41" s="12"/>
      <c r="I41" s="42"/>
      <c r="J41" s="42"/>
      <c r="K41" s="12"/>
      <c r="L41" s="43"/>
    </row>
    <row r="42" spans="4:12" ht="15">
      <c r="D42" s="33" t="s">
        <v>95</v>
      </c>
      <c r="E42" s="45"/>
      <c r="F42" s="12"/>
      <c r="G42" s="12"/>
      <c r="H42" s="12"/>
      <c r="I42" s="12"/>
      <c r="J42" s="26">
        <v>90000000</v>
      </c>
      <c r="K42" s="12"/>
      <c r="L42" s="43"/>
    </row>
    <row r="43" spans="4:12" ht="15">
      <c r="D43" s="18"/>
      <c r="E43" s="50"/>
      <c r="F43" s="46"/>
      <c r="G43" s="46"/>
      <c r="H43" s="46"/>
      <c r="I43" s="46"/>
      <c r="J43" s="51"/>
      <c r="K43" s="46"/>
      <c r="L43" s="52"/>
    </row>
    <row r="44" spans="4:13" ht="15">
      <c r="D44" s="33" t="s">
        <v>94</v>
      </c>
      <c r="E44" s="47">
        <f>SUM(E38:E42)</f>
        <v>257954708.50660002</v>
      </c>
      <c r="F44" s="38">
        <f>SUM(F38:F42)</f>
        <v>24000000</v>
      </c>
      <c r="G44" s="46"/>
      <c r="H44" s="46"/>
      <c r="I44" s="38">
        <f>SUM(I38:I42)</f>
        <v>233954708.50660002</v>
      </c>
      <c r="J44" s="48">
        <f>SUM(J38:J42)</f>
        <v>246447436.41180003</v>
      </c>
      <c r="K44" s="47">
        <f>SUM(K38:K42)</f>
        <v>246447436.41180003</v>
      </c>
      <c r="L44" s="49">
        <f>E44-J44</f>
        <v>11507272.094799995</v>
      </c>
      <c r="M44" s="11"/>
    </row>
    <row r="46" ht="15">
      <c r="J46" s="11"/>
    </row>
    <row r="47" ht="15">
      <c r="J47" s="1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Petera Vladimir</cp:lastModifiedBy>
  <cp:lastPrinted>2014-03-11T09:11:59Z</cp:lastPrinted>
  <dcterms:created xsi:type="dcterms:W3CDTF">2011-04-11T06:30:18Z</dcterms:created>
  <dcterms:modified xsi:type="dcterms:W3CDTF">2014-03-11T11:10:06Z</dcterms:modified>
  <cp:category/>
  <cp:version/>
  <cp:contentType/>
  <cp:contentStatus/>
</cp:coreProperties>
</file>