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19 03, 911 15" sheetId="2" r:id="rId2"/>
  </sheets>
  <externalReferences>
    <externalReference r:id="rId5"/>
    <externalReference r:id="rId6"/>
    <externalReference r:id="rId7"/>
  </externalReferences>
  <definedNames>
    <definedName name="_xlnm.Print_Area" localSheetId="1">'919 03, 911 15'!$A$1:$I$42</definedName>
  </definedNames>
  <calcPr fullCalcOnLoad="1"/>
</workbook>
</file>

<file path=xl/sharedStrings.xml><?xml version="1.0" encoding="utf-8"?>
<sst xmlns="http://schemas.openxmlformats.org/spreadsheetml/2006/main" count="187" uniqueCount="111">
  <si>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</si>
  <si>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</si>
  <si>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</si>
  <si>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</si>
  <si>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</si>
  <si>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</si>
  <si>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</si>
  <si>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</si>
  <si>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</si>
  <si>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</si>
  <si>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</si>
  <si>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</si>
  <si>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</si>
  <si>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</si>
  <si>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</si>
  <si>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</si>
  <si>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</si>
  <si>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</si>
  <si>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</si>
  <si>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</si>
  <si>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</si>
  <si>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</si>
  <si>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</si>
  <si>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</si>
  <si>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</si>
  <si>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</si>
  <si>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</si>
  <si>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</si>
  <si>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</si>
  <si>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</si>
  <si>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</si>
  <si>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</si>
  <si>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</si>
  <si>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</si>
  <si>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</si>
  <si>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</si>
  <si>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</si>
  <si>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</si>
  <si>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</si>
  <si>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</si>
  <si>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</si>
  <si>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</si>
  <si>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</si>
  <si>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</si>
  <si>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</si>
  <si>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</si>
  <si>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</si>
  <si>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</si>
  <si>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</si>
  <si>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</si>
  <si>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</si>
  <si>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</si>
  <si>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</si>
  <si>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</si>
  <si>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</si>
  <si>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</si>
  <si>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</si>
  <si>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</si>
  <si>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</si>
  <si>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</si>
  <si>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</si>
  <si>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</si>
  <si>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</si>
  <si>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</si>
  <si>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tis.Kč</t>
  </si>
  <si>
    <t>uk.</t>
  </si>
  <si>
    <t>č.a.</t>
  </si>
  <si>
    <t>§</t>
  </si>
  <si>
    <t xml:space="preserve"> P O K L A D N Í    S P R Á V A</t>
  </si>
  <si>
    <t>UR 2014</t>
  </si>
  <si>
    <t>SU</t>
  </si>
  <si>
    <t>x</t>
  </si>
  <si>
    <t>Běžné (neinvestiční) výdaje resortu celkem</t>
  </si>
  <si>
    <t>031900</t>
  </si>
  <si>
    <t>0000</t>
  </si>
  <si>
    <t>rozpočtová finanční rezerva kraje dle zásad-PS</t>
  </si>
  <si>
    <t>nespecifikované rezervy</t>
  </si>
  <si>
    <t>031908</t>
  </si>
  <si>
    <t>fin.rezerva na řešení výkonnosti krajských PO</t>
  </si>
  <si>
    <t>031909</t>
  </si>
  <si>
    <t>fin. rez. na řešení věcných fin.a org.opatření org.LK</t>
  </si>
  <si>
    <t>013920</t>
  </si>
  <si>
    <t>fin. rez. na řešení věcných fin.a org.opatř. KÚ</t>
  </si>
  <si>
    <t>013921</t>
  </si>
  <si>
    <t>fin. rez. na řešení rizik vyhodnocení projektu IP-1</t>
  </si>
  <si>
    <t>013922</t>
  </si>
  <si>
    <t>fin. rez. na řešení projektu eGovernbent ve zdravot.</t>
  </si>
  <si>
    <t>Ekonomický odbor</t>
  </si>
  <si>
    <t>Kapitola 919 03 - Pokladní správa</t>
  </si>
  <si>
    <t>Odbor kancelář ředitele</t>
  </si>
  <si>
    <t>Kapitola 911 15 - Krajský úřad</t>
  </si>
  <si>
    <t>tis. Kč</t>
  </si>
  <si>
    <t>911 15 - K R A J S K Ý   Ú Ř A D</t>
  </si>
  <si>
    <t>DU</t>
  </si>
  <si>
    <t>osobní výdaje zaměstnanců kraje</t>
  </si>
  <si>
    <t>RU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</si>
  <si>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</si>
  <si>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</si>
  <si>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</si>
  <si>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</si>
  <si>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</si>
  <si>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</si>
  <si>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</si>
  <si>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</si>
  <si>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</si>
  <si>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</si>
  <si>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Příloha č. 2 k ZR-RO č. 121/14</t>
  </si>
  <si>
    <t>Změna rozpočtu - rozpočtové opatření č. 121/14</t>
  </si>
  <si>
    <t>ZR-RO        č. 121/14</t>
  </si>
  <si>
    <t>ZR-RO         č. 121/14</t>
  </si>
  <si>
    <t>ZR-RO            č. 121/14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</si>
</sst>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00_ ;\-#,##0.00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10" fillId="0" borderId="0" xfId="51" applyFont="1" applyAlignment="1">
      <alignment horizontal="center"/>
      <protection/>
    </xf>
    <xf numFmtId="4" fontId="10" fillId="0" borderId="0" xfId="51" applyNumberFormat="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11" fillId="0" borderId="23" xfId="51" applyFont="1" applyFill="1" applyBorder="1" applyAlignment="1">
      <alignment horizontal="center" vertical="center"/>
      <protection/>
    </xf>
    <xf numFmtId="0" fontId="11" fillId="0" borderId="24" xfId="51" applyFont="1" applyFill="1" applyBorder="1" applyAlignment="1">
      <alignment horizontal="center" vertical="center"/>
      <protection/>
    </xf>
    <xf numFmtId="4" fontId="11" fillId="0" borderId="24" xfId="51" applyNumberFormat="1" applyFont="1" applyFill="1" applyBorder="1" applyAlignment="1">
      <alignment horizontal="center" vertical="center"/>
      <protection/>
    </xf>
    <xf numFmtId="0" fontId="11" fillId="0" borderId="24" xfId="51" applyFont="1" applyFill="1" applyBorder="1" applyAlignment="1">
      <alignment horizontal="center" vertical="center" wrapText="1"/>
      <protection/>
    </xf>
    <xf numFmtId="0" fontId="11" fillId="0" borderId="25" xfId="51" applyFont="1" applyFill="1" applyBorder="1" applyAlignment="1">
      <alignment horizontal="center" vertical="center" wrapText="1"/>
      <protection/>
    </xf>
    <xf numFmtId="0" fontId="11" fillId="0" borderId="26" xfId="51" applyFont="1" applyFill="1" applyBorder="1" applyAlignment="1">
      <alignment horizontal="center"/>
      <protection/>
    </xf>
    <xf numFmtId="0" fontId="11" fillId="0" borderId="27" xfId="51" applyFont="1" applyFill="1" applyBorder="1" applyAlignment="1">
      <alignment horizontal="center"/>
      <protection/>
    </xf>
    <xf numFmtId="0" fontId="9" fillId="0" borderId="27" xfId="51" applyFont="1" applyFill="1" applyBorder="1" applyAlignment="1">
      <alignment horizontal="left"/>
      <protection/>
    </xf>
    <xf numFmtId="4" fontId="9" fillId="0" borderId="27" xfId="51" applyNumberFormat="1" applyFont="1" applyFill="1" applyBorder="1">
      <alignment/>
      <protection/>
    </xf>
    <xf numFmtId="4" fontId="11" fillId="0" borderId="27" xfId="51" applyNumberFormat="1" applyFont="1" applyFill="1" applyBorder="1">
      <alignment/>
      <protection/>
    </xf>
    <xf numFmtId="4" fontId="11" fillId="0" borderId="28" xfId="51" applyNumberFormat="1" applyFont="1" applyFill="1" applyBorder="1">
      <alignment/>
      <protection/>
    </xf>
    <xf numFmtId="0" fontId="11" fillId="0" borderId="29" xfId="51" applyFont="1" applyFill="1" applyBorder="1" applyAlignment="1">
      <alignment horizontal="center"/>
      <protection/>
    </xf>
    <xf numFmtId="49" fontId="11" fillId="0" borderId="14" xfId="51" applyNumberFormat="1" applyFont="1" applyFill="1" applyBorder="1" applyAlignment="1">
      <alignment horizontal="center"/>
      <protection/>
    </xf>
    <xf numFmtId="0" fontId="11" fillId="0" borderId="14" xfId="51" applyFont="1" applyFill="1" applyBorder="1" applyAlignment="1">
      <alignment horizontal="center"/>
      <protection/>
    </xf>
    <xf numFmtId="0" fontId="11" fillId="0" borderId="14" xfId="51" applyFont="1" applyFill="1" applyBorder="1">
      <alignment/>
      <protection/>
    </xf>
    <xf numFmtId="4" fontId="11" fillId="0" borderId="14" xfId="35" applyNumberFormat="1" applyFont="1" applyFill="1" applyBorder="1" applyAlignment="1">
      <alignment horizontal="right"/>
    </xf>
    <xf numFmtId="4" fontId="11" fillId="0" borderId="14" xfId="51" applyNumberFormat="1" applyFont="1" applyFill="1" applyBorder="1">
      <alignment/>
      <protection/>
    </xf>
    <xf numFmtId="4" fontId="11" fillId="0" borderId="15" xfId="51" applyNumberFormat="1" applyFont="1" applyFill="1" applyBorder="1">
      <alignment/>
      <protection/>
    </xf>
    <xf numFmtId="0" fontId="11" fillId="0" borderId="13" xfId="51" applyFont="1" applyFill="1" applyBorder="1" applyAlignment="1">
      <alignment horizontal="center"/>
      <protection/>
    </xf>
    <xf numFmtId="49" fontId="11" fillId="0" borderId="27" xfId="51" applyNumberFormat="1" applyFont="1" applyFill="1" applyBorder="1" applyAlignment="1">
      <alignment horizontal="center"/>
      <protection/>
    </xf>
    <xf numFmtId="0" fontId="11" fillId="0" borderId="27" xfId="51" applyFont="1" applyFill="1" applyBorder="1">
      <alignment/>
      <protection/>
    </xf>
    <xf numFmtId="4" fontId="11" fillId="0" borderId="27" xfId="35" applyNumberFormat="1" applyFont="1" applyFill="1" applyBorder="1" applyAlignment="1">
      <alignment horizontal="right"/>
    </xf>
    <xf numFmtId="0" fontId="12" fillId="0" borderId="0" xfId="50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 horizontal="center"/>
      <protection/>
    </xf>
    <xf numFmtId="0" fontId="14" fillId="0" borderId="19" xfId="49" applyFont="1" applyBorder="1" applyAlignment="1">
      <alignment horizontal="center" vertical="center"/>
      <protection/>
    </xf>
    <xf numFmtId="0" fontId="14" fillId="0" borderId="30" xfId="49" applyFont="1" applyBorder="1" applyAlignment="1">
      <alignment horizontal="center" vertical="center"/>
      <protection/>
    </xf>
    <xf numFmtId="0" fontId="14" fillId="0" borderId="30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/>
      <protection/>
    </xf>
    <xf numFmtId="0" fontId="9" fillId="0" borderId="24" xfId="49" applyFont="1" applyBorder="1" applyAlignment="1">
      <alignment horizontal="center" vertical="center" wrapText="1"/>
      <protection/>
    </xf>
    <xf numFmtId="0" fontId="9" fillId="0" borderId="31" xfId="49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left" vertical="center"/>
      <protection/>
    </xf>
    <xf numFmtId="165" fontId="9" fillId="0" borderId="20" xfId="34" applyNumberFormat="1" applyFont="1" applyFill="1" applyBorder="1" applyAlignment="1">
      <alignment horizontal="right" vertical="center"/>
    </xf>
    <xf numFmtId="166" fontId="9" fillId="0" borderId="30" xfId="34" applyNumberFormat="1" applyFont="1" applyFill="1" applyBorder="1" applyAlignment="1">
      <alignment horizontal="right" vertical="center"/>
    </xf>
    <xf numFmtId="165" fontId="9" fillId="0" borderId="21" xfId="34" applyNumberFormat="1" applyFont="1" applyFill="1" applyBorder="1" applyAlignment="1">
      <alignment horizontal="right" vertical="center"/>
    </xf>
    <xf numFmtId="0" fontId="15" fillId="0" borderId="29" xfId="52" applyFont="1" applyFill="1" applyBorder="1" applyAlignment="1">
      <alignment horizontal="center" vertical="center"/>
      <protection/>
    </xf>
    <xf numFmtId="0" fontId="15" fillId="0" borderId="32" xfId="52" applyFont="1" applyFill="1" applyBorder="1" applyAlignment="1">
      <alignment horizontal="center" vertical="center"/>
      <protection/>
    </xf>
    <xf numFmtId="0" fontId="15" fillId="0" borderId="33" xfId="52" applyFont="1" applyFill="1" applyBorder="1" applyAlignment="1">
      <alignment horizontal="center" vertical="center"/>
      <protection/>
    </xf>
    <xf numFmtId="0" fontId="15" fillId="0" borderId="32" xfId="52" applyFont="1" applyFill="1" applyBorder="1" applyAlignment="1">
      <alignment vertical="center"/>
      <protection/>
    </xf>
    <xf numFmtId="165" fontId="15" fillId="0" borderId="32" xfId="34" applyNumberFormat="1" applyFont="1" applyFill="1" applyBorder="1" applyAlignment="1">
      <alignment horizontal="right" vertical="center"/>
    </xf>
    <xf numFmtId="166" fontId="15" fillId="0" borderId="33" xfId="34" applyNumberFormat="1" applyFont="1" applyFill="1" applyBorder="1" applyAlignment="1">
      <alignment vertical="center"/>
    </xf>
    <xf numFmtId="165" fontId="15" fillId="0" borderId="34" xfId="34" applyNumberFormat="1" applyFont="1" applyFill="1" applyBorder="1" applyAlignment="1">
      <alignment vertical="center"/>
    </xf>
    <xf numFmtId="0" fontId="9" fillId="0" borderId="35" xfId="49" applyFont="1" applyFill="1" applyBorder="1" applyAlignment="1">
      <alignment horizontal="center" vertical="center"/>
      <protection/>
    </xf>
    <xf numFmtId="0" fontId="9" fillId="0" borderId="36" xfId="49" applyFont="1" applyBorder="1" applyAlignment="1">
      <alignment horizontal="center" vertical="center"/>
      <protection/>
    </xf>
    <xf numFmtId="49" fontId="9" fillId="0" borderId="37" xfId="53" applyNumberFormat="1" applyFont="1" applyBorder="1" applyAlignment="1">
      <alignment horizontal="center" vertical="center"/>
      <protection/>
    </xf>
    <xf numFmtId="0" fontId="9" fillId="0" borderId="37" xfId="49" applyFont="1" applyBorder="1" applyAlignment="1">
      <alignment horizontal="center" vertical="center"/>
      <protection/>
    </xf>
    <xf numFmtId="0" fontId="9" fillId="0" borderId="14" xfId="49" applyFont="1" applyBorder="1" applyAlignment="1">
      <alignment horizontal="left" vertical="center"/>
      <protection/>
    </xf>
    <xf numFmtId="165" fontId="9" fillId="0" borderId="14" xfId="34" applyNumberFormat="1" applyFont="1" applyFill="1" applyBorder="1" applyAlignment="1">
      <alignment horizontal="right" vertical="center"/>
    </xf>
    <xf numFmtId="166" fontId="9" fillId="0" borderId="36" xfId="34" applyNumberFormat="1" applyFont="1" applyFill="1" applyBorder="1" applyAlignment="1">
      <alignment horizontal="right" vertical="center"/>
    </xf>
    <xf numFmtId="165" fontId="9" fillId="0" borderId="15" xfId="34" applyNumberFormat="1" applyFont="1" applyFill="1" applyBorder="1" applyAlignment="1">
      <alignment horizontal="right" vertical="center"/>
    </xf>
    <xf numFmtId="0" fontId="16" fillId="0" borderId="10" xfId="52" applyFont="1" applyFill="1" applyBorder="1" applyAlignment="1">
      <alignment horizontal="center" vertical="center"/>
      <protection/>
    </xf>
    <xf numFmtId="49" fontId="11" fillId="0" borderId="38" xfId="52" applyNumberFormat="1" applyFont="1" applyFill="1" applyBorder="1" applyAlignment="1">
      <alignment horizontal="center" vertical="center"/>
      <protection/>
    </xf>
    <xf numFmtId="49" fontId="17" fillId="0" borderId="39" xfId="53" applyNumberFormat="1" applyFont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vertical="center"/>
      <protection/>
    </xf>
    <xf numFmtId="165" fontId="11" fillId="0" borderId="14" xfId="34" applyNumberFormat="1" applyFont="1" applyFill="1" applyBorder="1" applyAlignment="1">
      <alignment horizontal="right" vertical="center"/>
    </xf>
    <xf numFmtId="166" fontId="11" fillId="0" borderId="36" xfId="34" applyNumberFormat="1" applyFont="1" applyFill="1" applyBorder="1" applyAlignment="1">
      <alignment vertical="center"/>
    </xf>
    <xf numFmtId="165" fontId="11" fillId="0" borderId="15" xfId="34" applyNumberFormat="1" applyFont="1" applyFill="1" applyBorder="1" applyAlignment="1">
      <alignment vertical="center"/>
    </xf>
    <xf numFmtId="0" fontId="16" fillId="0" borderId="13" xfId="52" applyFont="1" applyFill="1" applyBorder="1" applyAlignment="1">
      <alignment horizontal="center" vertical="center"/>
      <protection/>
    </xf>
    <xf numFmtId="0" fontId="11" fillId="0" borderId="14" xfId="49" applyFont="1" applyFill="1" applyBorder="1" applyAlignment="1">
      <alignment horizontal="center" vertical="center"/>
      <protection/>
    </xf>
    <xf numFmtId="0" fontId="11" fillId="0" borderId="36" xfId="49" applyFont="1" applyFill="1" applyBorder="1" applyAlignment="1">
      <alignment horizontal="center" vertical="center"/>
      <protection/>
    </xf>
    <xf numFmtId="0" fontId="11" fillId="0" borderId="17" xfId="49" applyFont="1" applyFill="1" applyBorder="1" applyAlignment="1">
      <alignment vertical="center"/>
      <protection/>
    </xf>
    <xf numFmtId="165" fontId="11" fillId="0" borderId="17" xfId="34" applyNumberFormat="1" applyFont="1" applyFill="1" applyBorder="1" applyAlignment="1">
      <alignment horizontal="right" vertical="center"/>
    </xf>
    <xf numFmtId="166" fontId="11" fillId="0" borderId="40" xfId="34" applyNumberFormat="1" applyFont="1" applyFill="1" applyBorder="1" applyAlignment="1">
      <alignment vertical="center"/>
    </xf>
    <xf numFmtId="165" fontId="11" fillId="0" borderId="18" xfId="34" applyNumberFormat="1" applyFont="1" applyFill="1" applyBorder="1" applyAlignment="1">
      <alignment vertical="center"/>
    </xf>
    <xf numFmtId="0" fontId="9" fillId="0" borderId="41" xfId="49" applyFont="1" applyBorder="1" applyAlignment="1">
      <alignment horizontal="center" vertical="center"/>
      <protection/>
    </xf>
    <xf numFmtId="0" fontId="9" fillId="0" borderId="38" xfId="49" applyFont="1" applyBorder="1" applyAlignment="1">
      <alignment horizontal="center" vertical="center"/>
      <protection/>
    </xf>
    <xf numFmtId="0" fontId="11" fillId="0" borderId="36" xfId="52" applyFont="1" applyFill="1" applyBorder="1" applyAlignment="1">
      <alignment horizontal="center" vertical="center"/>
      <protection/>
    </xf>
    <xf numFmtId="0" fontId="11" fillId="0" borderId="14" xfId="52" applyFont="1" applyFill="1" applyBorder="1" applyAlignment="1">
      <alignment vertical="center"/>
      <protection/>
    </xf>
    <xf numFmtId="0" fontId="16" fillId="0" borderId="42" xfId="52" applyFont="1" applyFill="1" applyBorder="1" applyAlignment="1">
      <alignment horizontal="center" vertical="center"/>
      <protection/>
    </xf>
    <xf numFmtId="49" fontId="11" fillId="0" borderId="43" xfId="52" applyNumberFormat="1" applyFont="1" applyFill="1" applyBorder="1" applyAlignment="1">
      <alignment horizontal="center" vertical="center"/>
      <protection/>
    </xf>
    <xf numFmtId="49" fontId="17" fillId="0" borderId="44" xfId="53" applyNumberFormat="1" applyFont="1" applyBorder="1" applyAlignment="1">
      <alignment horizontal="center" vertical="center"/>
      <protection/>
    </xf>
    <xf numFmtId="0" fontId="11" fillId="0" borderId="45" xfId="52" applyFont="1" applyFill="1" applyBorder="1" applyAlignment="1">
      <alignment horizontal="center" vertical="center"/>
      <protection/>
    </xf>
    <xf numFmtId="0" fontId="11" fillId="0" borderId="43" xfId="52" applyFont="1" applyFill="1" applyBorder="1" applyAlignment="1">
      <alignment horizontal="center" vertical="center"/>
      <protection/>
    </xf>
    <xf numFmtId="0" fontId="11" fillId="0" borderId="45" xfId="52" applyFont="1" applyFill="1" applyBorder="1" applyAlignment="1">
      <alignment vertical="center"/>
      <protection/>
    </xf>
    <xf numFmtId="165" fontId="11" fillId="0" borderId="27" xfId="34" applyNumberFormat="1" applyFont="1" applyFill="1" applyBorder="1" applyAlignment="1">
      <alignment horizontal="right" vertical="center"/>
    </xf>
    <xf numFmtId="166" fontId="11" fillId="0" borderId="46" xfId="34" applyNumberFormat="1" applyFont="1" applyFill="1" applyBorder="1" applyAlignment="1">
      <alignment vertical="center"/>
    </xf>
    <xf numFmtId="165" fontId="11" fillId="0" borderId="28" xfId="3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33" borderId="22" xfId="0" applyFont="1" applyFill="1" applyBorder="1" applyAlignment="1">
      <alignment horizontal="center"/>
    </xf>
    <xf numFmtId="0" fontId="14" fillId="0" borderId="30" xfId="49" applyFont="1" applyBorder="1" applyAlignment="1">
      <alignment horizontal="center" vertical="center"/>
      <protection/>
    </xf>
    <xf numFmtId="0" fontId="14" fillId="0" borderId="47" xfId="49" applyFont="1" applyBorder="1" applyAlignment="1">
      <alignment horizontal="center" vertical="center"/>
      <protection/>
    </xf>
    <xf numFmtId="49" fontId="15" fillId="0" borderId="33" xfId="52" applyNumberFormat="1" applyFont="1" applyFill="1" applyBorder="1" applyAlignment="1">
      <alignment horizontal="center" vertical="center"/>
      <protection/>
    </xf>
    <xf numFmtId="49" fontId="15" fillId="0" borderId="48" xfId="52" applyNumberFormat="1" applyFont="1" applyFill="1" applyBorder="1" applyAlignment="1">
      <alignment horizontal="center" vertical="center"/>
      <protection/>
    </xf>
    <xf numFmtId="0" fontId="11" fillId="0" borderId="24" xfId="51" applyFont="1" applyFill="1" applyBorder="1" applyAlignment="1">
      <alignment horizontal="center" vertical="center"/>
      <protection/>
    </xf>
    <xf numFmtId="0" fontId="11" fillId="0" borderId="27" xfId="51" applyFont="1" applyFill="1" applyBorder="1" applyAlignment="1">
      <alignment horizontal="center"/>
      <protection/>
    </xf>
    <xf numFmtId="0" fontId="13" fillId="0" borderId="0" xfId="50" applyFont="1" applyAlignment="1">
      <alignment horizontal="center"/>
      <protection/>
    </xf>
    <xf numFmtId="0" fontId="8" fillId="0" borderId="0" xfId="48" applyFont="1" applyFill="1" applyAlignment="1">
      <alignment horizontal="center"/>
      <protection/>
    </xf>
    <xf numFmtId="0" fontId="14" fillId="0" borderId="20" xfId="4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2. Rozpočet 2007 - tabulky" xfId="50"/>
    <cellStyle name="normální_Rozpis výdajů 03 bez PO" xfId="51"/>
    <cellStyle name="normální_Rozpis výdajů 03 bez PO 3" xfId="52"/>
    <cellStyle name="normální_Rozpis výdajů 03 bez PO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32">
          <cell r="C132">
            <v>2122198</v>
          </cell>
          <cell r="D132">
            <v>94764.05739999999</v>
          </cell>
          <cell r="E132">
            <v>4050</v>
          </cell>
          <cell r="H132">
            <v>3626751.6885899995</v>
          </cell>
          <cell r="I132">
            <v>0</v>
          </cell>
          <cell r="J132">
            <v>0</v>
          </cell>
          <cell r="M132">
            <v>61072</v>
          </cell>
          <cell r="O132">
            <v>88242.1</v>
          </cell>
          <cell r="P132">
            <v>202563.47</v>
          </cell>
          <cell r="Q132">
            <v>766876.74</v>
          </cell>
        </row>
      </sheetData>
      <sheetData sheetId="2">
        <row r="132">
          <cell r="B132">
            <v>27594</v>
          </cell>
          <cell r="C132">
            <v>214061.09</v>
          </cell>
          <cell r="D132">
            <v>873561.07</v>
          </cell>
          <cell r="E132">
            <v>615646.04</v>
          </cell>
          <cell r="F132">
            <v>3444302.8</v>
          </cell>
          <cell r="G132">
            <v>85072.12</v>
          </cell>
          <cell r="H132">
            <v>59477.86</v>
          </cell>
          <cell r="I132">
            <v>594616.14</v>
          </cell>
          <cell r="K132">
            <v>822233.6199999999</v>
          </cell>
          <cell r="L132">
            <v>43995</v>
          </cell>
          <cell r="M132">
            <v>5278.1900000000005</v>
          </cell>
          <cell r="N132">
            <v>30734.690000000002</v>
          </cell>
          <cell r="O132">
            <v>5000</v>
          </cell>
          <cell r="P132">
            <v>72712.56</v>
          </cell>
          <cell r="R132">
            <v>6.28</v>
          </cell>
          <cell r="S132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I28" sqref="I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1" t="s">
        <v>58</v>
      </c>
      <c r="B1" s="121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110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2221012.0574</v>
      </c>
      <c r="D3" s="26">
        <f>D4+D5+D6</f>
        <v>0</v>
      </c>
      <c r="E3" s="27">
        <f aca="true" t="shared" si="0" ref="E3:E24">C3+D3</f>
        <v>2221012.0574</v>
      </c>
    </row>
    <row r="4" spans="1:10" ht="15" customHeight="1">
      <c r="A4" s="6" t="s">
        <v>4</v>
      </c>
      <c r="B4" s="7" t="s">
        <v>5</v>
      </c>
      <c r="C4" s="8">
        <f>'[3]příjmy'!$C$132</f>
        <v>2122198</v>
      </c>
      <c r="D4" s="9">
        <f>'[1]příjmy'!$C$31</f>
        <v>0</v>
      </c>
      <c r="E4" s="10">
        <f t="shared" si="0"/>
        <v>2122198</v>
      </c>
      <c r="J4" s="1"/>
    </row>
    <row r="5" spans="1:5" ht="15" customHeight="1">
      <c r="A5" s="6" t="s">
        <v>6</v>
      </c>
      <c r="B5" s="7" t="s">
        <v>7</v>
      </c>
      <c r="C5" s="8">
        <f>'[3]příjmy'!$D$132</f>
        <v>94764.05739999999</v>
      </c>
      <c r="D5" s="4">
        <v>0</v>
      </c>
      <c r="E5" s="10">
        <f t="shared" si="0"/>
        <v>94764.05739999999</v>
      </c>
    </row>
    <row r="6" spans="1:5" ht="15" customHeight="1">
      <c r="A6" s="6" t="s">
        <v>8</v>
      </c>
      <c r="B6" s="7" t="s">
        <v>9</v>
      </c>
      <c r="C6" s="8">
        <f>'[3]příjmy'!$E$132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42</v>
      </c>
      <c r="B7" s="7" t="s">
        <v>10</v>
      </c>
      <c r="C7" s="13">
        <f>C8+C13</f>
        <v>3712593.6885899995</v>
      </c>
      <c r="D7" s="13">
        <f>D8+D13</f>
        <v>0</v>
      </c>
      <c r="E7" s="14">
        <f t="shared" si="0"/>
        <v>3712593.6885899995</v>
      </c>
    </row>
    <row r="8" spans="1:5" ht="15" customHeight="1">
      <c r="A8" s="6" t="s">
        <v>47</v>
      </c>
      <c r="B8" s="7" t="s">
        <v>11</v>
      </c>
      <c r="C8" s="8">
        <f>C9+C10+C11+C12</f>
        <v>3712593.6885899995</v>
      </c>
      <c r="D8" s="8">
        <f>D9+D10+D11+D12</f>
        <v>0</v>
      </c>
      <c r="E8" s="11">
        <f t="shared" si="0"/>
        <v>3712593.6885899995</v>
      </c>
    </row>
    <row r="9" spans="1:5" ht="15" customHeight="1">
      <c r="A9" s="6" t="s">
        <v>43</v>
      </c>
      <c r="B9" s="7" t="s">
        <v>12</v>
      </c>
      <c r="C9" s="8">
        <f>'[3]příjmy'!$M$132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'[3]příjmy'!$H$132</f>
        <v>3626751.6885899995</v>
      </c>
      <c r="D10" s="8">
        <v>0</v>
      </c>
      <c r="E10" s="11">
        <f t="shared" si="0"/>
        <v>3626751.6885899995</v>
      </c>
    </row>
    <row r="11" spans="1:5" ht="15" customHeight="1">
      <c r="A11" s="6" t="s">
        <v>44</v>
      </c>
      <c r="B11" s="7" t="s">
        <v>46</v>
      </c>
      <c r="C11" s="8">
        <f>'[3]příjmy'!$I$132</f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f>'[3]příjmy'!$J$132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5933605.745989999</v>
      </c>
      <c r="D17" s="13">
        <f>D3+D7</f>
        <v>0</v>
      </c>
      <c r="E17" s="14">
        <f t="shared" si="0"/>
        <v>5933605.745989999</v>
      </c>
    </row>
    <row r="18" spans="1:5" ht="15" customHeight="1">
      <c r="A18" s="12" t="s">
        <v>15</v>
      </c>
      <c r="B18" s="15" t="s">
        <v>16</v>
      </c>
      <c r="C18" s="13">
        <f>SUM(C19:C23)</f>
        <v>960807.31</v>
      </c>
      <c r="D18" s="13">
        <f>SUM(D19:D23)</f>
        <v>0</v>
      </c>
      <c r="E18" s="14">
        <f t="shared" si="0"/>
        <v>960807.31</v>
      </c>
    </row>
    <row r="19" spans="1:5" ht="15" customHeight="1">
      <c r="A19" s="6" t="s">
        <v>60</v>
      </c>
      <c r="B19" s="7" t="s">
        <v>17</v>
      </c>
      <c r="C19" s="8">
        <f>'[3]příjmy'!$O$132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f>'[3]příjmy'!$P$132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f>'[3]příjmy'!$Q$132</f>
        <v>766876.74</v>
      </c>
      <c r="D21" s="8">
        <v>0</v>
      </c>
      <c r="E21" s="11">
        <f t="shared" si="0"/>
        <v>766876.74</v>
      </c>
    </row>
    <row r="22" spans="1:5" ht="15" customHeight="1">
      <c r="A22" s="6" t="s">
        <v>52</v>
      </c>
      <c r="B22" s="7">
        <v>8123</v>
      </c>
      <c r="C22" s="8">
        <f>'[3]příjmy'!$S$76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6894413.055989999</v>
      </c>
      <c r="D24" s="22">
        <f>D17+D18</f>
        <v>0</v>
      </c>
      <c r="E24" s="23">
        <f t="shared" si="0"/>
        <v>6894413.055989999</v>
      </c>
    </row>
    <row r="25" spans="1:5" ht="13.5" thickBot="1">
      <c r="A25" s="121" t="s">
        <v>59</v>
      </c>
      <c r="B25" s="121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110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'[3]výdaje'!$B$132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'[3]výdaje'!$C$132</f>
        <v>214061.09</v>
      </c>
      <c r="D28" s="4">
        <v>1503</v>
      </c>
      <c r="E28" s="5">
        <f aca="true" t="shared" si="1" ref="E28:E43">C28+D28</f>
        <v>215564.09</v>
      </c>
    </row>
    <row r="29" spans="1:5" ht="15" customHeight="1">
      <c r="A29" s="25" t="s">
        <v>29</v>
      </c>
      <c r="B29" s="7" t="s">
        <v>20</v>
      </c>
      <c r="C29" s="8">
        <f>'[3]výdaje'!$D$132</f>
        <v>873561.07</v>
      </c>
      <c r="D29" s="4">
        <v>0</v>
      </c>
      <c r="E29" s="5">
        <f t="shared" si="1"/>
        <v>873561.07</v>
      </c>
    </row>
    <row r="30" spans="1:5" ht="15" customHeight="1">
      <c r="A30" s="25" t="s">
        <v>22</v>
      </c>
      <c r="B30" s="7" t="s">
        <v>20</v>
      </c>
      <c r="C30" s="8">
        <f>'[3]výdaje'!$E$132</f>
        <v>615646.04</v>
      </c>
      <c r="D30" s="4">
        <v>0</v>
      </c>
      <c r="E30" s="5">
        <f t="shared" si="1"/>
        <v>615646.04</v>
      </c>
    </row>
    <row r="31" spans="1:5" ht="15" customHeight="1">
      <c r="A31" s="25" t="s">
        <v>41</v>
      </c>
      <c r="B31" s="7" t="s">
        <v>20</v>
      </c>
      <c r="C31" s="8">
        <f>'[3]výdaje'!$F$132</f>
        <v>3444302.8</v>
      </c>
      <c r="D31" s="4">
        <v>0</v>
      </c>
      <c r="E31" s="5">
        <f>C31+D31</f>
        <v>3444302.8</v>
      </c>
    </row>
    <row r="32" spans="1:5" ht="15" customHeight="1">
      <c r="A32" s="25" t="s">
        <v>57</v>
      </c>
      <c r="B32" s="7" t="s">
        <v>25</v>
      </c>
      <c r="C32" s="8">
        <f>'[3]výdaje'!$G$132</f>
        <v>85072.12</v>
      </c>
      <c r="D32" s="4">
        <v>0</v>
      </c>
      <c r="E32" s="5">
        <f t="shared" si="1"/>
        <v>85072.12</v>
      </c>
    </row>
    <row r="33" spans="1:5" ht="15" customHeight="1">
      <c r="A33" s="25" t="s">
        <v>23</v>
      </c>
      <c r="B33" s="7" t="s">
        <v>20</v>
      </c>
      <c r="C33" s="8">
        <f>'[3]výdaje'!$H$132</f>
        <v>59477.86</v>
      </c>
      <c r="D33" s="4">
        <v>-1503</v>
      </c>
      <c r="E33" s="5">
        <f t="shared" si="1"/>
        <v>57974.86</v>
      </c>
    </row>
    <row r="34" spans="1:5" ht="15" customHeight="1">
      <c r="A34" s="25" t="s">
        <v>30</v>
      </c>
      <c r="B34" s="7" t="s">
        <v>24</v>
      </c>
      <c r="C34" s="8">
        <f>'[3]výdaje'!$I$132</f>
        <v>594616.14</v>
      </c>
      <c r="D34" s="4">
        <v>0</v>
      </c>
      <c r="E34" s="5">
        <f t="shared" si="1"/>
        <v>594616.14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'[3]výdaje'!$K$132</f>
        <v>822233.6199999999</v>
      </c>
      <c r="D36" s="4">
        <f>'[1]výdaje'!$J$16</f>
        <v>0</v>
      </c>
      <c r="E36" s="5">
        <f t="shared" si="1"/>
        <v>822233.6199999999</v>
      </c>
    </row>
    <row r="37" spans="1:5" ht="15" customHeight="1">
      <c r="A37" s="25" t="s">
        <v>34</v>
      </c>
      <c r="B37" s="7" t="s">
        <v>25</v>
      </c>
      <c r="C37" s="8">
        <f>'[3]výdaje'!$L$132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'[3]výdaje'!$M$132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56</v>
      </c>
      <c r="B39" s="7" t="s">
        <v>25</v>
      </c>
      <c r="C39" s="8">
        <f>'[3]výdaje'!$N$132</f>
        <v>30734.690000000002</v>
      </c>
      <c r="D39" s="4">
        <v>0</v>
      </c>
      <c r="E39" s="5">
        <f>C39+D39</f>
        <v>30734.690000000002</v>
      </c>
    </row>
    <row r="40" spans="1:5" ht="15" customHeight="1">
      <c r="A40" s="25" t="s">
        <v>35</v>
      </c>
      <c r="B40" s="7" t="s">
        <v>25</v>
      </c>
      <c r="C40" s="8">
        <f>'[3]výdaje'!$O$132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'[3]výdaje'!$P$132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f>'[3]výdaje'!$R$132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f>'[3]výdaje'!$S$132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6894413.0600000005</v>
      </c>
      <c r="D44" s="22">
        <f>SUM(D27:D43)</f>
        <v>0</v>
      </c>
      <c r="E44" s="23">
        <f>SUM(E27:E43)</f>
        <v>6894413.0600000005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&amp;C&amp;"Arial,Tučné"&amp;12Bilance PaV&amp;RPříloha č. 1 k ZR-RO č. 121/14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4">
      <selection activeCell="Q44" sqref="Q44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4.00390625" style="0" customWidth="1"/>
    <col min="4" max="5" width="4.421875" style="0" bestFit="1" customWidth="1"/>
    <col min="6" max="6" width="36.8515625" style="0" customWidth="1"/>
    <col min="7" max="7" width="9.140625" style="0" bestFit="1" customWidth="1"/>
    <col min="8" max="9" width="9.00390625" style="0" customWidth="1"/>
  </cols>
  <sheetData>
    <row r="1" ht="12.75">
      <c r="I1" s="120" t="s">
        <v>106</v>
      </c>
    </row>
    <row r="3" spans="1:10" ht="18">
      <c r="A3" s="128" t="s">
        <v>107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62"/>
      <c r="B4" s="62"/>
      <c r="C4" s="62"/>
      <c r="D4" s="62"/>
      <c r="E4" s="62"/>
      <c r="F4" s="62"/>
      <c r="G4" s="62"/>
      <c r="H4" s="63"/>
      <c r="I4" s="63"/>
      <c r="J4" s="63"/>
    </row>
    <row r="5" spans="1:10" ht="15.75">
      <c r="A5" s="129" t="s">
        <v>87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>
      <c r="A6" s="62"/>
      <c r="B6" s="62"/>
      <c r="C6" s="62"/>
      <c r="D6" s="62"/>
      <c r="E6" s="62"/>
      <c r="F6" s="62"/>
      <c r="G6" s="62"/>
      <c r="H6" s="63"/>
      <c r="I6" s="63"/>
      <c r="J6" s="63"/>
    </row>
    <row r="7" spans="1:10" ht="15.75">
      <c r="A7" s="129" t="s">
        <v>88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2.75">
      <c r="A8" s="62"/>
      <c r="B8" s="62"/>
      <c r="C8" s="62"/>
      <c r="D8" s="62"/>
      <c r="E8" s="62"/>
      <c r="F8" s="62"/>
      <c r="G8" s="62"/>
      <c r="H8" s="63"/>
      <c r="I8" s="63"/>
      <c r="J8" s="63"/>
    </row>
    <row r="9" spans="1:9" ht="13.5" thickBot="1">
      <c r="A9" s="37"/>
      <c r="B9" s="37"/>
      <c r="C9" s="37"/>
      <c r="D9" s="37"/>
      <c r="E9" s="37"/>
      <c r="F9" s="37"/>
      <c r="G9" s="38"/>
      <c r="H9" s="39"/>
      <c r="I9" s="39" t="s">
        <v>64</v>
      </c>
    </row>
    <row r="10" spans="1:9" ht="22.5">
      <c r="A10" s="40" t="s">
        <v>65</v>
      </c>
      <c r="B10" s="126" t="s">
        <v>66</v>
      </c>
      <c r="C10" s="126"/>
      <c r="D10" s="41" t="s">
        <v>67</v>
      </c>
      <c r="E10" s="41" t="s">
        <v>19</v>
      </c>
      <c r="F10" s="41" t="s">
        <v>68</v>
      </c>
      <c r="G10" s="42" t="s">
        <v>69</v>
      </c>
      <c r="H10" s="43" t="s">
        <v>109</v>
      </c>
      <c r="I10" s="44" t="s">
        <v>69</v>
      </c>
    </row>
    <row r="11" spans="1:9" ht="13.5" thickBot="1">
      <c r="A11" s="45" t="s">
        <v>70</v>
      </c>
      <c r="B11" s="127" t="s">
        <v>71</v>
      </c>
      <c r="C11" s="127"/>
      <c r="D11" s="46" t="s">
        <v>71</v>
      </c>
      <c r="E11" s="46" t="s">
        <v>71</v>
      </c>
      <c r="F11" s="47" t="s">
        <v>72</v>
      </c>
      <c r="G11" s="48">
        <f>G12+G14+G16+G18+G20+G22</f>
        <v>59477.850569999995</v>
      </c>
      <c r="H11" s="49">
        <f>SUM(H22+H20+H18+H16+H14+H12)</f>
        <v>-1503</v>
      </c>
      <c r="I11" s="50">
        <f>G11+H11</f>
        <v>57974.850569999995</v>
      </c>
    </row>
    <row r="12" spans="1:9" ht="12.75">
      <c r="A12" s="51" t="s">
        <v>70</v>
      </c>
      <c r="B12" s="52" t="s">
        <v>73</v>
      </c>
      <c r="C12" s="52" t="s">
        <v>74</v>
      </c>
      <c r="D12" s="53" t="s">
        <v>71</v>
      </c>
      <c r="E12" s="53" t="s">
        <v>71</v>
      </c>
      <c r="F12" s="54" t="s">
        <v>75</v>
      </c>
      <c r="G12" s="55">
        <f>G13</f>
        <v>20710</v>
      </c>
      <c r="H12" s="56">
        <v>0</v>
      </c>
      <c r="I12" s="57">
        <f>G12+H12</f>
        <v>20710</v>
      </c>
    </row>
    <row r="13" spans="1:9" ht="12.75">
      <c r="A13" s="58"/>
      <c r="B13" s="52"/>
      <c r="C13" s="52"/>
      <c r="D13" s="53">
        <v>6172</v>
      </c>
      <c r="E13" s="53">
        <v>5901</v>
      </c>
      <c r="F13" s="54" t="s">
        <v>76</v>
      </c>
      <c r="G13" s="55">
        <f>21210-500</f>
        <v>20710</v>
      </c>
      <c r="H13" s="56">
        <v>0</v>
      </c>
      <c r="I13" s="57">
        <f aca="true" t="shared" si="0" ref="I13:I23">G13+H13</f>
        <v>20710</v>
      </c>
    </row>
    <row r="14" spans="1:9" ht="12.75">
      <c r="A14" s="58" t="s">
        <v>70</v>
      </c>
      <c r="B14" s="52" t="s">
        <v>77</v>
      </c>
      <c r="C14" s="52" t="s">
        <v>74</v>
      </c>
      <c r="D14" s="53" t="s">
        <v>71</v>
      </c>
      <c r="E14" s="53" t="s">
        <v>71</v>
      </c>
      <c r="F14" s="54" t="s">
        <v>78</v>
      </c>
      <c r="G14" s="55">
        <f>G15</f>
        <v>13890</v>
      </c>
      <c r="H14" s="56">
        <v>0</v>
      </c>
      <c r="I14" s="57">
        <f t="shared" si="0"/>
        <v>13890</v>
      </c>
    </row>
    <row r="15" spans="1:9" ht="12.75">
      <c r="A15" s="58"/>
      <c r="B15" s="52"/>
      <c r="C15" s="52"/>
      <c r="D15" s="53">
        <v>6172</v>
      </c>
      <c r="E15" s="53">
        <v>5901</v>
      </c>
      <c r="F15" s="54" t="s">
        <v>76</v>
      </c>
      <c r="G15" s="55">
        <f>0+13890</f>
        <v>13890</v>
      </c>
      <c r="H15" s="56">
        <v>0</v>
      </c>
      <c r="I15" s="57">
        <f t="shared" si="0"/>
        <v>13890</v>
      </c>
    </row>
    <row r="16" spans="1:9" ht="12.75">
      <c r="A16" s="58" t="s">
        <v>70</v>
      </c>
      <c r="B16" s="52" t="s">
        <v>79</v>
      </c>
      <c r="C16" s="52" t="s">
        <v>74</v>
      </c>
      <c r="D16" s="53" t="s">
        <v>71</v>
      </c>
      <c r="E16" s="53" t="s">
        <v>71</v>
      </c>
      <c r="F16" s="54" t="s">
        <v>80</v>
      </c>
      <c r="G16" s="55">
        <f>G17</f>
        <v>4038.776</v>
      </c>
      <c r="H16" s="56">
        <v>0</v>
      </c>
      <c r="I16" s="57">
        <f t="shared" si="0"/>
        <v>4038.776</v>
      </c>
    </row>
    <row r="17" spans="1:9" ht="12.75">
      <c r="A17" s="58"/>
      <c r="B17" s="52"/>
      <c r="C17" s="52"/>
      <c r="D17" s="53">
        <v>6172</v>
      </c>
      <c r="E17" s="53">
        <v>5901</v>
      </c>
      <c r="F17" s="54" t="s">
        <v>76</v>
      </c>
      <c r="G17" s="55">
        <f>4725-4000+3500+1163.776-100-1000-250</f>
        <v>4038.776</v>
      </c>
      <c r="H17" s="56">
        <v>0</v>
      </c>
      <c r="I17" s="57">
        <f t="shared" si="0"/>
        <v>4038.776</v>
      </c>
    </row>
    <row r="18" spans="1:9" ht="12.75">
      <c r="A18" s="58" t="s">
        <v>70</v>
      </c>
      <c r="B18" s="52" t="s">
        <v>81</v>
      </c>
      <c r="C18" s="52" t="s">
        <v>74</v>
      </c>
      <c r="D18" s="53" t="s">
        <v>71</v>
      </c>
      <c r="E18" s="53" t="s">
        <v>71</v>
      </c>
      <c r="F18" s="54" t="s">
        <v>82</v>
      </c>
      <c r="G18" s="55">
        <f>G19</f>
        <v>1503.06564</v>
      </c>
      <c r="H18" s="56">
        <f>H19</f>
        <v>-1503</v>
      </c>
      <c r="I18" s="57">
        <f t="shared" si="0"/>
        <v>0.06564000000003034</v>
      </c>
    </row>
    <row r="19" spans="1:9" ht="12.75">
      <c r="A19" s="58"/>
      <c r="B19" s="52"/>
      <c r="C19" s="52"/>
      <c r="D19" s="53">
        <v>6172</v>
      </c>
      <c r="E19" s="53">
        <v>5901</v>
      </c>
      <c r="F19" s="54" t="s">
        <v>76</v>
      </c>
      <c r="G19" s="55">
        <f>3580-891.94-1184.99436</f>
        <v>1503.06564</v>
      </c>
      <c r="H19" s="56">
        <v>-1503</v>
      </c>
      <c r="I19" s="57">
        <f t="shared" si="0"/>
        <v>0.06564000000003034</v>
      </c>
    </row>
    <row r="20" spans="1:9" ht="12.75">
      <c r="A20" s="58" t="s">
        <v>70</v>
      </c>
      <c r="B20" s="52" t="s">
        <v>83</v>
      </c>
      <c r="C20" s="52" t="s">
        <v>74</v>
      </c>
      <c r="D20" s="53" t="s">
        <v>71</v>
      </c>
      <c r="E20" s="53" t="s">
        <v>71</v>
      </c>
      <c r="F20" s="54" t="s">
        <v>84</v>
      </c>
      <c r="G20" s="55">
        <f>G21</f>
        <v>15346.00893</v>
      </c>
      <c r="H20" s="56">
        <v>0</v>
      </c>
      <c r="I20" s="57">
        <f t="shared" si="0"/>
        <v>15346.00893</v>
      </c>
    </row>
    <row r="21" spans="1:9" ht="12.75">
      <c r="A21" s="58"/>
      <c r="B21" s="52"/>
      <c r="C21" s="52"/>
      <c r="D21" s="53">
        <v>6172</v>
      </c>
      <c r="E21" s="53">
        <v>5901</v>
      </c>
      <c r="F21" s="54" t="s">
        <v>76</v>
      </c>
      <c r="G21" s="55">
        <f>0+15346.00893</f>
        <v>15346.00893</v>
      </c>
      <c r="H21" s="56">
        <v>0</v>
      </c>
      <c r="I21" s="57">
        <f t="shared" si="0"/>
        <v>15346.00893</v>
      </c>
    </row>
    <row r="22" spans="1:9" ht="12.75">
      <c r="A22" s="58" t="s">
        <v>70</v>
      </c>
      <c r="B22" s="52" t="s">
        <v>85</v>
      </c>
      <c r="C22" s="52" t="s">
        <v>74</v>
      </c>
      <c r="D22" s="53" t="s">
        <v>71</v>
      </c>
      <c r="E22" s="53" t="s">
        <v>71</v>
      </c>
      <c r="F22" s="54" t="s">
        <v>86</v>
      </c>
      <c r="G22" s="55">
        <f>G23</f>
        <v>3990</v>
      </c>
      <c r="H22" s="56">
        <v>0</v>
      </c>
      <c r="I22" s="57">
        <f t="shared" si="0"/>
        <v>3990</v>
      </c>
    </row>
    <row r="23" spans="1:9" ht="12.75">
      <c r="A23" s="58"/>
      <c r="B23" s="52"/>
      <c r="C23" s="52"/>
      <c r="D23" s="53">
        <v>6172</v>
      </c>
      <c r="E23" s="53">
        <v>5901</v>
      </c>
      <c r="F23" s="54" t="s">
        <v>76</v>
      </c>
      <c r="G23" s="55">
        <f>0+3990</f>
        <v>3990</v>
      </c>
      <c r="H23" s="56">
        <v>0</v>
      </c>
      <c r="I23" s="57">
        <f t="shared" si="0"/>
        <v>3990</v>
      </c>
    </row>
    <row r="24" spans="1:9" ht="13.5" thickBot="1">
      <c r="A24" s="45"/>
      <c r="B24" s="59"/>
      <c r="C24" s="59"/>
      <c r="D24" s="46"/>
      <c r="E24" s="46"/>
      <c r="F24" s="60"/>
      <c r="G24" s="61"/>
      <c r="H24" s="49"/>
      <c r="I24" s="50"/>
    </row>
    <row r="27" spans="1:10" ht="15.75">
      <c r="A27" s="129" t="s">
        <v>89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2.75">
      <c r="A28" s="62"/>
      <c r="B28" s="62"/>
      <c r="C28" s="62"/>
      <c r="D28" s="62"/>
      <c r="E28" s="62"/>
      <c r="F28" s="62"/>
      <c r="G28" s="62"/>
      <c r="H28" s="62"/>
      <c r="I28" s="63"/>
      <c r="J28" s="63"/>
    </row>
    <row r="29" spans="1:10" ht="15.75">
      <c r="A29" s="129" t="s">
        <v>90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9" ht="13.5" thickBot="1">
      <c r="A30" s="64"/>
      <c r="B30" s="64"/>
      <c r="C30" s="64"/>
      <c r="D30" s="63"/>
      <c r="E30" s="63"/>
      <c r="F30" s="63"/>
      <c r="G30" s="65"/>
      <c r="H30" s="65"/>
      <c r="I30" s="65" t="s">
        <v>91</v>
      </c>
    </row>
    <row r="31" spans="1:9" ht="23.25" thickBot="1">
      <c r="A31" s="66" t="s">
        <v>65</v>
      </c>
      <c r="B31" s="130" t="s">
        <v>66</v>
      </c>
      <c r="C31" s="130"/>
      <c r="D31" s="67" t="s">
        <v>67</v>
      </c>
      <c r="E31" s="68" t="s">
        <v>19</v>
      </c>
      <c r="F31" s="69" t="s">
        <v>92</v>
      </c>
      <c r="G31" s="70" t="s">
        <v>69</v>
      </c>
      <c r="H31" s="70" t="s">
        <v>108</v>
      </c>
      <c r="I31" s="71" t="s">
        <v>69</v>
      </c>
    </row>
    <row r="32" spans="1:9" ht="13.5" thickBot="1">
      <c r="A32" s="66" t="s">
        <v>70</v>
      </c>
      <c r="B32" s="122" t="s">
        <v>71</v>
      </c>
      <c r="C32" s="123"/>
      <c r="D32" s="67" t="s">
        <v>71</v>
      </c>
      <c r="E32" s="68" t="s">
        <v>71</v>
      </c>
      <c r="F32" s="72" t="s">
        <v>72</v>
      </c>
      <c r="G32" s="73">
        <f>G33+H56</f>
        <v>172534.95</v>
      </c>
      <c r="H32" s="74">
        <f>H33+H56</f>
        <v>1503</v>
      </c>
      <c r="I32" s="75">
        <f>G32+H32</f>
        <v>174037.95</v>
      </c>
    </row>
    <row r="33" spans="1:9" ht="12.75">
      <c r="A33" s="76" t="s">
        <v>93</v>
      </c>
      <c r="B33" s="124" t="s">
        <v>71</v>
      </c>
      <c r="C33" s="125" t="s">
        <v>71</v>
      </c>
      <c r="D33" s="77" t="s">
        <v>71</v>
      </c>
      <c r="E33" s="78" t="s">
        <v>71</v>
      </c>
      <c r="F33" s="79" t="s">
        <v>94</v>
      </c>
      <c r="G33" s="80">
        <f>G34+G39</f>
        <v>172534.95</v>
      </c>
      <c r="H33" s="81">
        <f>H34+H39</f>
        <v>1503</v>
      </c>
      <c r="I33" s="82">
        <f>SUM(I39+I34)</f>
        <v>174037.95</v>
      </c>
    </row>
    <row r="34" spans="1:9" ht="12.75">
      <c r="A34" s="83" t="s">
        <v>95</v>
      </c>
      <c r="B34" s="84" t="s">
        <v>96</v>
      </c>
      <c r="C34" s="85" t="s">
        <v>74</v>
      </c>
      <c r="D34" s="86" t="s">
        <v>71</v>
      </c>
      <c r="E34" s="84" t="s">
        <v>71</v>
      </c>
      <c r="F34" s="87" t="s">
        <v>97</v>
      </c>
      <c r="G34" s="88">
        <v>128877.63</v>
      </c>
      <c r="H34" s="89">
        <f>SUM(H35:H38)</f>
        <v>1121.642</v>
      </c>
      <c r="I34" s="90">
        <f>SUM(I35:I38)</f>
        <v>129999.272</v>
      </c>
    </row>
    <row r="35" spans="1:9" ht="12.75">
      <c r="A35" s="91"/>
      <c r="B35" s="92"/>
      <c r="C35" s="93"/>
      <c r="D35" s="94">
        <v>6172</v>
      </c>
      <c r="E35" s="95">
        <v>5011</v>
      </c>
      <c r="F35" s="96" t="s">
        <v>98</v>
      </c>
      <c r="G35" s="97">
        <v>126322.45</v>
      </c>
      <c r="H35" s="98">
        <v>1121.642</v>
      </c>
      <c r="I35" s="99">
        <f>G35+H35</f>
        <v>127444.092</v>
      </c>
    </row>
    <row r="36" spans="1:9" ht="12.75">
      <c r="A36" s="100"/>
      <c r="B36" s="92"/>
      <c r="C36" s="93"/>
      <c r="D36" s="101">
        <v>6172</v>
      </c>
      <c r="E36" s="102">
        <v>5021</v>
      </c>
      <c r="F36" s="103" t="s">
        <v>99</v>
      </c>
      <c r="G36" s="104">
        <v>455.18</v>
      </c>
      <c r="H36" s="105">
        <v>0</v>
      </c>
      <c r="I36" s="106">
        <f>G36+H36</f>
        <v>455.18</v>
      </c>
    </row>
    <row r="37" spans="1:9" ht="12.75">
      <c r="A37" s="100"/>
      <c r="B37" s="92"/>
      <c r="C37" s="93"/>
      <c r="D37" s="101">
        <v>6172</v>
      </c>
      <c r="E37" s="102">
        <v>5024</v>
      </c>
      <c r="F37" s="103" t="s">
        <v>100</v>
      </c>
      <c r="G37" s="104">
        <v>1450</v>
      </c>
      <c r="H37" s="105">
        <v>0</v>
      </c>
      <c r="I37" s="106">
        <f>G37+H37</f>
        <v>1450</v>
      </c>
    </row>
    <row r="38" spans="1:9" ht="12.75">
      <c r="A38" s="100"/>
      <c r="B38" s="92"/>
      <c r="C38" s="93"/>
      <c r="D38" s="101">
        <v>6172</v>
      </c>
      <c r="E38" s="102">
        <v>5424</v>
      </c>
      <c r="F38" s="103" t="s">
        <v>101</v>
      </c>
      <c r="G38" s="104">
        <v>650</v>
      </c>
      <c r="H38" s="105">
        <v>0</v>
      </c>
      <c r="I38" s="106">
        <f>G38+H38</f>
        <v>650</v>
      </c>
    </row>
    <row r="39" spans="1:9" ht="12.75">
      <c r="A39" s="83" t="s">
        <v>95</v>
      </c>
      <c r="B39" s="84" t="s">
        <v>96</v>
      </c>
      <c r="C39" s="85" t="s">
        <v>74</v>
      </c>
      <c r="D39" s="107" t="s">
        <v>71</v>
      </c>
      <c r="E39" s="108" t="s">
        <v>71</v>
      </c>
      <c r="F39" s="87" t="s">
        <v>102</v>
      </c>
      <c r="G39" s="88">
        <f>SUM(G40:G42)</f>
        <v>43657.32</v>
      </c>
      <c r="H39" s="89">
        <f>SUM(H40:H42)</f>
        <v>381.358</v>
      </c>
      <c r="I39" s="90">
        <f>SUM(I40:I42)</f>
        <v>44038.678</v>
      </c>
    </row>
    <row r="40" spans="1:9" ht="12.75">
      <c r="A40" s="91"/>
      <c r="B40" s="92"/>
      <c r="C40" s="93"/>
      <c r="D40" s="94">
        <v>6172</v>
      </c>
      <c r="E40" s="109">
        <v>5031</v>
      </c>
      <c r="F40" s="110" t="s">
        <v>103</v>
      </c>
      <c r="G40" s="97">
        <v>31607.41</v>
      </c>
      <c r="H40" s="98">
        <v>280.41</v>
      </c>
      <c r="I40" s="99">
        <f>G40+H40</f>
        <v>31887.82</v>
      </c>
    </row>
    <row r="41" spans="1:9" ht="12.75">
      <c r="A41" s="91"/>
      <c r="B41" s="92"/>
      <c r="C41" s="93"/>
      <c r="D41" s="94">
        <v>6172</v>
      </c>
      <c r="E41" s="109">
        <v>5032</v>
      </c>
      <c r="F41" s="110" t="s">
        <v>104</v>
      </c>
      <c r="G41" s="97">
        <v>11349.91</v>
      </c>
      <c r="H41" s="98">
        <v>100.948</v>
      </c>
      <c r="I41" s="99">
        <f>G41+H41</f>
        <v>11450.858</v>
      </c>
    </row>
    <row r="42" spans="1:9" ht="13.5" thickBot="1">
      <c r="A42" s="111"/>
      <c r="B42" s="112"/>
      <c r="C42" s="113"/>
      <c r="D42" s="114">
        <v>6172</v>
      </c>
      <c r="E42" s="115">
        <v>5038</v>
      </c>
      <c r="F42" s="116" t="s">
        <v>105</v>
      </c>
      <c r="G42" s="117">
        <v>700</v>
      </c>
      <c r="H42" s="118">
        <v>0</v>
      </c>
      <c r="I42" s="119">
        <f>G42+H42</f>
        <v>700</v>
      </c>
    </row>
  </sheetData>
  <sheetProtection/>
  <mergeCells count="10">
    <mergeCell ref="B32:C32"/>
    <mergeCell ref="B33:C33"/>
    <mergeCell ref="B10:C10"/>
    <mergeCell ref="B11:C11"/>
    <mergeCell ref="A3:J3"/>
    <mergeCell ref="A5:J5"/>
    <mergeCell ref="A7:J7"/>
    <mergeCell ref="A27:J27"/>
    <mergeCell ref="A29:J29"/>
    <mergeCell ref="B31:C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2014-05-07T06:47:41Z</cp:lastPrinted>
  <dcterms:created xsi:type="dcterms:W3CDTF">2007-12-18T12:40:54Z</dcterms:created>
  <dcterms:modified xsi:type="dcterms:W3CDTF">2014-05-13T12:02:40Z</dcterms:modified>
  <cp:category/>
  <cp:version/>
  <cp:contentType/>
  <cp:contentStatus/>
</cp:coreProperties>
</file>