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306" sheetId="1" r:id="rId1"/>
  </sheets>
  <definedNames>
    <definedName name="_xlnm.Print_Titles" localSheetId="0">'92306'!$5:$6</definedName>
  </definedNames>
  <calcPr fullCalcOnLoad="1"/>
</workbook>
</file>

<file path=xl/sharedStrings.xml><?xml version="1.0" encoding="utf-8"?>
<sst xmlns="http://schemas.openxmlformats.org/spreadsheetml/2006/main" count="430" uniqueCount="159">
  <si>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</si>
  <si>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</si>
  <si>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</si>
  <si>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</si>
  <si>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</si>
  <si>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</si>
  <si>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</si>
  <si>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</si>
  <si>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tis.Kč</t>
  </si>
  <si>
    <t>ÚZ</t>
  </si>
  <si>
    <t>nákup materiálu</t>
  </si>
  <si>
    <t>pohoštění</t>
  </si>
  <si>
    <t>nákup ostatních služeb</t>
  </si>
  <si>
    <t>SR 2014</t>
  </si>
  <si>
    <t>UR I 2014</t>
  </si>
  <si>
    <t>UR II 2014</t>
  </si>
  <si>
    <t>06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</si>
  <si>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</si>
  <si>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</si>
  <si>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</si>
  <si>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</si>
  <si>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</si>
  <si>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</si>
  <si>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</si>
  <si>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budovy, haly a stavby</t>
  </si>
  <si>
    <t>38185501</t>
  </si>
  <si>
    <t>38585505</t>
  </si>
  <si>
    <t>služby peněžních ústavů</t>
  </si>
  <si>
    <t>0650440000</t>
  </si>
  <si>
    <t>ROP - přeložka komunikace II/592 Chrastava - II.etapa</t>
  </si>
  <si>
    <t>vypořádání minulých let mezi RRRS a krajem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</si>
  <si>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</si>
  <si>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</si>
  <si>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</si>
  <si>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</si>
  <si>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</si>
  <si>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</si>
  <si>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</si>
  <si>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</si>
  <si>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</si>
  <si>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</si>
  <si>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</si>
  <si>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</si>
  <si>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</si>
  <si>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úhrady sankcí jiným rozpočtům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</si>
  <si>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</si>
  <si>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</si>
  <si>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</si>
  <si>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</si>
  <si>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</si>
  <si>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</si>
  <si>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</si>
  <si>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</si>
  <si>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</si>
  <si>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</si>
  <si>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</si>
  <si>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</si>
  <si>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</si>
  <si>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</si>
  <si>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</si>
  <si>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</si>
  <si>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</si>
  <si>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</si>
  <si>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</si>
  <si>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</si>
  <si>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</si>
  <si>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</si>
  <si>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</si>
  <si>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</si>
  <si>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</si>
  <si>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</si>
  <si>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</si>
  <si>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</si>
  <si>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</si>
  <si>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</si>
  <si>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</si>
  <si>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</si>
  <si>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</si>
  <si>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</si>
  <si>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</si>
  <si>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0659000000</t>
  </si>
  <si>
    <t>Vratky úroků RRRS z předfinancování 3. výzvy ROP</t>
  </si>
  <si>
    <t>ostatní neinvestiční výdaje jinde nezařazené</t>
  </si>
  <si>
    <t>OP PS pro cíl EÚS</t>
  </si>
  <si>
    <t>0650570000</t>
  </si>
  <si>
    <t>Cíl 3 - LUBAHN</t>
  </si>
  <si>
    <t>41100000</t>
  </si>
  <si>
    <t>41117007</t>
  </si>
  <si>
    <t>41500000</t>
  </si>
  <si>
    <t>cestovné</t>
  </si>
  <si>
    <t>0650710000</t>
  </si>
  <si>
    <t>IROP (2014 - 2020) - rekonstrukce silnic II. a III. třídy - PD</t>
  </si>
  <si>
    <t>0650740000</t>
  </si>
  <si>
    <t>0650731601</t>
  </si>
  <si>
    <t>OP EU - III/2719 Hrádek n. N. - Oldřichov na Hranicích - PD</t>
  </si>
  <si>
    <t>0650750000</t>
  </si>
  <si>
    <t>OP EU - III/27110 Oldřichov na Hranicích - PD</t>
  </si>
  <si>
    <t>0650760000</t>
  </si>
  <si>
    <t>OP EU - II/273 úsek hranice kraje - Okna - PD</t>
  </si>
  <si>
    <t>0650770000</t>
  </si>
  <si>
    <t>OP EU - II/263 Heřmanice - PD</t>
  </si>
  <si>
    <t>0650780000</t>
  </si>
  <si>
    <t>OP EU - II/282 Loktuše - Loučky - PD</t>
  </si>
  <si>
    <t>0650790000</t>
  </si>
  <si>
    <t>OP EU - II/286 Dolní Mísečky - PD</t>
  </si>
  <si>
    <t>0650800000</t>
  </si>
  <si>
    <t>OP EU - II/288 Podbozkov - Cimbál - PD</t>
  </si>
  <si>
    <t>0650810000</t>
  </si>
  <si>
    <t>0650820000</t>
  </si>
  <si>
    <t>OP EU - III/29011 Ludvíkov - nové Město p. Smrkem - PD</t>
  </si>
  <si>
    <t>OP EU - III/29013 a III/29015 Raspenava - Hajniště - PD</t>
  </si>
  <si>
    <t>0650830000</t>
  </si>
  <si>
    <t>OP EU - III/03520 Dlouhý Most - Javorník - PD</t>
  </si>
  <si>
    <t>0650840000</t>
  </si>
  <si>
    <t>OP EU - II/270 Doksy - Mimoň - PD</t>
  </si>
  <si>
    <t>0650850000</t>
  </si>
  <si>
    <t>0650860000</t>
  </si>
  <si>
    <t>OP EU - III/26318 od I/13 - Polevsko - PD</t>
  </si>
  <si>
    <t>OP EU - III/26317 Prysk - křižovatka s III/26318 - PD</t>
  </si>
  <si>
    <t>0650870000</t>
  </si>
  <si>
    <t>0650880000</t>
  </si>
  <si>
    <t>0650890000</t>
  </si>
  <si>
    <t>0650900000</t>
  </si>
  <si>
    <t>0650910000</t>
  </si>
  <si>
    <t>0650920000</t>
  </si>
  <si>
    <t>OP EU - III/27019, úsek od křiž. s III/27014 po křiž. s II/270 - PD</t>
  </si>
  <si>
    <t>OP EU - III/27019, úsek od křiž. s I/13 po křiž. s III/27014 - PD</t>
  </si>
  <si>
    <t>OP EU - II/270 úsek od mostu 270-014 po křiž. s III/27019 - PD</t>
  </si>
  <si>
    <t>OP EU - II/270 úsek od úrov. přejezdu po křiž. s I/13 - PD</t>
  </si>
  <si>
    <t>OP EU - II/270 úsek od křiž. s III/27019 po úrov. přejezd - PD</t>
  </si>
  <si>
    <t>OP EU - III/27015 Jablonné v Podještědí - PD</t>
  </si>
  <si>
    <t>0650930000</t>
  </si>
  <si>
    <t>OP EU - III/28721 Malá Skála - Sněhov - PD</t>
  </si>
  <si>
    <t>0650940000</t>
  </si>
  <si>
    <t>0650950000</t>
  </si>
  <si>
    <t>0650960000</t>
  </si>
  <si>
    <t>OP EU - III/28115 Troskovice (Krčák, Vidlák) - PD</t>
  </si>
  <si>
    <t>OP EU - III/28116 Borek - Troskovice - PD</t>
  </si>
  <si>
    <t>OP EU - III/28115 hranice LB kraje - Troskovice - PD</t>
  </si>
  <si>
    <t>0650970000</t>
  </si>
  <si>
    <t>0650980000</t>
  </si>
  <si>
    <t>OP EU - III/2892 Semily - Bítouchov - PD</t>
  </si>
  <si>
    <t>OP EU - III/2923 Chuchelna - PD</t>
  </si>
  <si>
    <t>0650990000</t>
  </si>
  <si>
    <t>0651000000</t>
  </si>
  <si>
    <t>0651010000</t>
  </si>
  <si>
    <t>OP EU - III/29022 Josefův Důl - PD</t>
  </si>
  <si>
    <t>OP EU - III/29022 Bedřichov - Hrabětice - PD</t>
  </si>
  <si>
    <t>OP EU - III/29022 Hrabětice - Josefův Důl - PD</t>
  </si>
  <si>
    <t>0651020000</t>
  </si>
  <si>
    <t>0651030000</t>
  </si>
  <si>
    <t>OP EU - III/28611 Ploužnice – Žďár u Kumburku - PD</t>
  </si>
  <si>
    <t>OP EU - III/28043 Lomnice nad Popelkou - Rváčov - Bítouchov - PD</t>
  </si>
  <si>
    <t>0651040000</t>
  </si>
  <si>
    <t>12.změna-RO č. 139/14</t>
  </si>
  <si>
    <t>Cíl 3 – ČR-PL (2014 – 2020) - rekonstrukce silnic II. a III. třídy</t>
  </si>
  <si>
    <t>Cíl 3 – Od zámku Frýdlant k zámku Czocha – PD</t>
  </si>
  <si>
    <t>41117883</t>
  </si>
  <si>
    <t>41595823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</si>
</sst>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  <numFmt numFmtId="176" formatCode="00000000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22">
    <xf numFmtId="0" fontId="0" fillId="0" borderId="0" xfId="0" applyAlignment="1">
      <alignment/>
    </xf>
    <xf numFmtId="4" fontId="4" fillId="0" borderId="10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49" fontId="1" fillId="0" borderId="15" xfId="52" applyNumberFormat="1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 vertical="center"/>
      <protection/>
    </xf>
    <xf numFmtId="4" fontId="1" fillId="0" borderId="18" xfId="52" applyNumberFormat="1" applyFont="1" applyFill="1" applyBorder="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vertical="center"/>
      <protection/>
    </xf>
    <xf numFmtId="0" fontId="1" fillId="0" borderId="23" xfId="52" applyFont="1" applyBorder="1" applyAlignment="1">
      <alignment horizontal="center" vertical="center"/>
      <protection/>
    </xf>
    <xf numFmtId="4" fontId="1" fillId="0" borderId="24" xfId="52" applyNumberFormat="1" applyFont="1" applyFill="1" applyBorder="1" applyAlignment="1">
      <alignment vertical="center"/>
      <protection/>
    </xf>
    <xf numFmtId="0" fontId="1" fillId="0" borderId="25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26" xfId="52" applyFont="1" applyBorder="1" applyAlignment="1">
      <alignment horizontal="center" vertical="center"/>
      <protection/>
    </xf>
    <xf numFmtId="0" fontId="27" fillId="0" borderId="27" xfId="52" applyFont="1" applyBorder="1" applyAlignment="1">
      <alignment horizontal="center" vertical="center"/>
      <protection/>
    </xf>
    <xf numFmtId="49" fontId="27" fillId="0" borderId="28" xfId="52" applyNumberFormat="1" applyFont="1" applyBorder="1" applyAlignment="1">
      <alignment horizontal="center" vertical="center"/>
      <protection/>
    </xf>
    <xf numFmtId="0" fontId="27" fillId="0" borderId="28" xfId="52" applyFont="1" applyBorder="1" applyAlignment="1">
      <alignment horizontal="center" vertical="center"/>
      <protection/>
    </xf>
    <xf numFmtId="4" fontId="27" fillId="0" borderId="29" xfId="52" applyNumberFormat="1" applyFont="1" applyFill="1" applyBorder="1" applyAlignment="1">
      <alignment vertical="center"/>
      <protection/>
    </xf>
    <xf numFmtId="4" fontId="27" fillId="0" borderId="10" xfId="52" applyNumberFormat="1" applyFont="1" applyFill="1" applyBorder="1" applyAlignment="1">
      <alignment vertical="center"/>
      <protection/>
    </xf>
    <xf numFmtId="0" fontId="26" fillId="0" borderId="30" xfId="52" applyFont="1" applyFill="1" applyBorder="1" applyAlignment="1">
      <alignment horizontal="center" vertical="center"/>
      <protection/>
    </xf>
    <xf numFmtId="49" fontId="26" fillId="0" borderId="30" xfId="52" applyNumberFormat="1" applyFont="1" applyFill="1" applyBorder="1" applyAlignment="1">
      <alignment horizontal="center" vertical="center"/>
      <protection/>
    </xf>
    <xf numFmtId="4" fontId="26" fillId="0" borderId="31" xfId="52" applyNumberFormat="1" applyFont="1" applyFill="1" applyBorder="1" applyAlignment="1">
      <alignment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49" fontId="1" fillId="0" borderId="33" xfId="52" applyNumberFormat="1" applyFont="1" applyFill="1" applyBorder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49" fontId="31" fillId="0" borderId="0" xfId="50" applyNumberFormat="1" applyFont="1" applyBorder="1" applyAlignment="1">
      <alignment vertical="center" textRotation="90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176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10" xfId="54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49" fontId="4" fillId="0" borderId="35" xfId="52" applyNumberFormat="1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27" fillId="0" borderId="28" xfId="52" applyFont="1" applyBorder="1" applyAlignment="1">
      <alignment horizontal="center" vertical="center"/>
      <protection/>
    </xf>
    <xf numFmtId="49" fontId="27" fillId="0" borderId="35" xfId="52" applyNumberFormat="1" applyFont="1" applyBorder="1" applyAlignment="1">
      <alignment horizontal="center" vertical="center"/>
      <protection/>
    </xf>
    <xf numFmtId="0" fontId="32" fillId="0" borderId="36" xfId="48" applyFont="1" applyBorder="1" applyAlignment="1">
      <alignment vertical="center"/>
      <protection/>
    </xf>
    <xf numFmtId="0" fontId="26" fillId="0" borderId="37" xfId="52" applyFont="1" applyFill="1" applyBorder="1" applyAlignment="1">
      <alignment horizontal="center" vertical="center"/>
      <protection/>
    </xf>
    <xf numFmtId="0" fontId="26" fillId="0" borderId="30" xfId="52" applyFont="1" applyFill="1" applyBorder="1" applyAlignment="1">
      <alignment horizontal="center" vertical="center"/>
      <protection/>
    </xf>
    <xf numFmtId="49" fontId="26" fillId="0" borderId="38" xfId="52" applyNumberFormat="1" applyFont="1" applyFill="1" applyBorder="1" applyAlignment="1">
      <alignment horizontal="center" vertical="center"/>
      <protection/>
    </xf>
    <xf numFmtId="0" fontId="28" fillId="0" borderId="39" xfId="48" applyFont="1" applyFill="1" applyBorder="1" applyAlignment="1">
      <alignment vertical="center"/>
      <protection/>
    </xf>
    <xf numFmtId="4" fontId="26" fillId="0" borderId="40" xfId="52" applyNumberFormat="1" applyFont="1" applyFill="1" applyBorder="1" applyAlignment="1">
      <alignment vertical="center"/>
      <protection/>
    </xf>
    <xf numFmtId="0" fontId="27" fillId="0" borderId="41" xfId="52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4" fontId="33" fillId="24" borderId="23" xfId="52" applyNumberFormat="1" applyFont="1" applyFill="1" applyBorder="1" applyAlignment="1">
      <alignment vertical="center"/>
      <protection/>
    </xf>
    <xf numFmtId="4" fontId="33" fillId="24" borderId="13" xfId="52" applyNumberFormat="1" applyFont="1" applyFill="1" applyBorder="1" applyAlignment="1">
      <alignment vertical="center"/>
      <protection/>
    </xf>
    <xf numFmtId="4" fontId="1" fillId="0" borderId="13" xfId="54" applyNumberFormat="1" applyFont="1" applyFill="1" applyBorder="1" applyAlignment="1">
      <alignment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49" fontId="1" fillId="0" borderId="23" xfId="52" applyNumberFormat="1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29" fillId="0" borderId="42" xfId="48" applyFont="1" applyFill="1" applyBorder="1" applyAlignment="1">
      <alignment vertical="center" wrapText="1"/>
      <protection/>
    </xf>
    <xf numFmtId="0" fontId="1" fillId="0" borderId="43" xfId="52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0" fontId="29" fillId="0" borderId="44" xfId="48" applyFont="1" applyFill="1" applyBorder="1" applyAlignment="1">
      <alignment vertical="center" wrapText="1"/>
      <protection/>
    </xf>
    <xf numFmtId="4" fontId="33" fillId="0" borderId="24" xfId="52" applyNumberFormat="1" applyFont="1" applyFill="1" applyBorder="1" applyAlignment="1">
      <alignment vertical="center"/>
      <protection/>
    </xf>
    <xf numFmtId="4" fontId="33" fillId="0" borderId="13" xfId="52" applyNumberFormat="1" applyFont="1" applyFill="1" applyBorder="1" applyAlignment="1">
      <alignment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horizontal="center" vertical="center"/>
      <protection/>
    </xf>
    <xf numFmtId="49" fontId="1" fillId="0" borderId="23" xfId="52" applyNumberFormat="1" applyFont="1" applyFill="1" applyBorder="1" applyAlignment="1">
      <alignment horizontal="center" vertical="center"/>
      <protection/>
    </xf>
    <xf numFmtId="4" fontId="33" fillId="0" borderId="13" xfId="53" applyNumberFormat="1" applyFont="1" applyFill="1" applyBorder="1" applyAlignment="1">
      <alignment vertical="center"/>
      <protection/>
    </xf>
    <xf numFmtId="0" fontId="1" fillId="0" borderId="26" xfId="52" applyFont="1" applyFill="1" applyBorder="1" applyAlignment="1">
      <alignment horizontal="center" vertical="center"/>
      <protection/>
    </xf>
    <xf numFmtId="49" fontId="26" fillId="0" borderId="32" xfId="52" applyNumberFormat="1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49" fontId="1" fillId="0" borderId="45" xfId="52" applyNumberFormat="1" applyFont="1" applyFill="1" applyBorder="1" applyAlignment="1">
      <alignment horizontal="center" vertical="center"/>
      <protection/>
    </xf>
    <xf numFmtId="0" fontId="29" fillId="0" borderId="46" xfId="48" applyFont="1" applyFill="1" applyBorder="1" applyAlignment="1">
      <alignment vertical="center"/>
      <protection/>
    </xf>
    <xf numFmtId="4" fontId="1" fillId="0" borderId="34" xfId="52" applyNumberFormat="1" applyFont="1" applyFill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4" fontId="1" fillId="0" borderId="14" xfId="54" applyNumberFormat="1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49" fontId="1" fillId="0" borderId="25" xfId="52" applyNumberFormat="1" applyFont="1" applyFill="1" applyBorder="1" applyAlignment="1">
      <alignment horizontal="center" vertical="center"/>
      <protection/>
    </xf>
    <xf numFmtId="0" fontId="29" fillId="0" borderId="49" xfId="48" applyFont="1" applyFill="1" applyBorder="1" applyAlignment="1">
      <alignment vertical="center" wrapText="1"/>
      <protection/>
    </xf>
    <xf numFmtId="4" fontId="33" fillId="0" borderId="14" xfId="53" applyNumberFormat="1" applyFont="1" applyFill="1" applyBorder="1" applyAlignment="1">
      <alignment vertical="center"/>
      <protection/>
    </xf>
    <xf numFmtId="4" fontId="1" fillId="24" borderId="23" xfId="52" applyNumberFormat="1" applyFont="1" applyFill="1" applyBorder="1" applyAlignment="1">
      <alignment vertical="center"/>
      <protection/>
    </xf>
    <xf numFmtId="4" fontId="1" fillId="24" borderId="13" xfId="52" applyNumberFormat="1" applyFont="1" applyFill="1" applyBorder="1" applyAlignment="1">
      <alignment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33" fillId="24" borderId="24" xfId="52" applyNumberFormat="1" applyFont="1" applyFill="1" applyBorder="1" applyAlignment="1">
      <alignment vertical="center"/>
      <protection/>
    </xf>
    <xf numFmtId="4" fontId="33" fillId="0" borderId="11" xfId="53" applyNumberFormat="1" applyFont="1" applyFill="1" applyBorder="1" applyAlignment="1">
      <alignment vertical="center"/>
      <protection/>
    </xf>
    <xf numFmtId="0" fontId="26" fillId="0" borderId="50" xfId="52" applyFont="1" applyFill="1" applyBorder="1" applyAlignment="1">
      <alignment horizontal="center"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49" fontId="5" fillId="0" borderId="32" xfId="52" applyNumberFormat="1" applyFont="1" applyFill="1" applyBorder="1" applyAlignment="1">
      <alignment horizontal="center" vertical="center"/>
      <protection/>
    </xf>
    <xf numFmtId="0" fontId="1" fillId="0" borderId="45" xfId="52" applyFont="1" applyFill="1" applyBorder="1" applyAlignment="1">
      <alignment horizontal="center" vertical="center"/>
      <protection/>
    </xf>
    <xf numFmtId="0" fontId="29" fillId="0" borderId="46" xfId="48" applyFont="1" applyFill="1" applyBorder="1" applyAlignment="1">
      <alignment vertical="center" wrapText="1"/>
      <protection/>
    </xf>
    <xf numFmtId="4" fontId="33" fillId="0" borderId="11" xfId="52" applyNumberFormat="1" applyFont="1" applyFill="1" applyBorder="1" applyAlignment="1">
      <alignment vertical="center"/>
      <protection/>
    </xf>
    <xf numFmtId="4" fontId="1" fillId="0" borderId="11" xfId="54" applyNumberFormat="1" applyFont="1" applyFill="1" applyBorder="1" applyAlignment="1">
      <alignment vertical="center"/>
      <protection/>
    </xf>
    <xf numFmtId="0" fontId="26" fillId="0" borderId="20" xfId="52" applyFont="1" applyFill="1" applyBorder="1" applyAlignment="1">
      <alignment horizontal="center" vertical="center"/>
      <protection/>
    </xf>
    <xf numFmtId="49" fontId="26" fillId="0" borderId="21" xfId="52" applyNumberFormat="1" applyFont="1" applyFill="1" applyBorder="1" applyAlignment="1">
      <alignment horizontal="center" vertical="center"/>
      <protection/>
    </xf>
    <xf numFmtId="0" fontId="26" fillId="0" borderId="21" xfId="52" applyFont="1" applyFill="1" applyBorder="1" applyAlignment="1">
      <alignment horizontal="center" vertical="center"/>
      <protection/>
    </xf>
    <xf numFmtId="0" fontId="26" fillId="0" borderId="21" xfId="52" applyFont="1" applyFill="1" applyBorder="1" applyAlignment="1">
      <alignment horizontal="center" vertical="center"/>
      <protection/>
    </xf>
    <xf numFmtId="49" fontId="26" fillId="0" borderId="25" xfId="52" applyNumberFormat="1" applyFont="1" applyFill="1" applyBorder="1" applyAlignment="1">
      <alignment horizontal="center" vertical="center"/>
      <protection/>
    </xf>
    <xf numFmtId="0" fontId="28" fillId="0" borderId="49" xfId="48" applyFont="1" applyFill="1" applyBorder="1" applyAlignment="1">
      <alignment vertical="center"/>
      <protection/>
    </xf>
    <xf numFmtId="4" fontId="26" fillId="0" borderId="47" xfId="52" applyNumberFormat="1" applyFont="1" applyFill="1" applyBorder="1" applyAlignment="1">
      <alignment vertical="center"/>
      <protection/>
    </xf>
    <xf numFmtId="4" fontId="26" fillId="0" borderId="14" xfId="52" applyNumberFormat="1" applyFont="1" applyFill="1" applyBorder="1" applyAlignment="1">
      <alignment vertical="center"/>
      <protection/>
    </xf>
    <xf numFmtId="49" fontId="1" fillId="0" borderId="25" xfId="54" applyNumberFormat="1" applyFont="1" applyFill="1" applyBorder="1" applyAlignment="1">
      <alignment horizontal="center" vertical="center"/>
      <protection/>
    </xf>
    <xf numFmtId="49" fontId="1" fillId="0" borderId="25" xfId="52" applyNumberFormat="1" applyFont="1" applyFill="1" applyBorder="1" applyAlignment="1">
      <alignment horizontal="center" vertical="center"/>
      <protection/>
    </xf>
    <xf numFmtId="0" fontId="29" fillId="0" borderId="25" xfId="48" applyFont="1" applyFill="1" applyBorder="1" applyAlignment="1">
      <alignment vertical="center" wrapText="1"/>
      <protection/>
    </xf>
    <xf numFmtId="0" fontId="28" fillId="0" borderId="39" xfId="48" applyFont="1" applyFill="1" applyBorder="1" applyAlignment="1">
      <alignment vertical="center" wrapText="1"/>
      <protection/>
    </xf>
    <xf numFmtId="171" fontId="33" fillId="24" borderId="13" xfId="52" applyNumberFormat="1" applyFont="1" applyFill="1" applyBorder="1" applyAlignment="1">
      <alignment vertical="center"/>
      <protection/>
    </xf>
    <xf numFmtId="0" fontId="27" fillId="0" borderId="43" xfId="52" applyFont="1" applyFill="1" applyBorder="1" applyAlignment="1">
      <alignment horizontal="center" vertical="center"/>
      <protection/>
    </xf>
    <xf numFmtId="4" fontId="33" fillId="0" borderId="14" xfId="52" applyNumberFormat="1" applyFont="1" applyFill="1" applyBorder="1" applyAlignment="1">
      <alignment vertical="center"/>
      <protection/>
    </xf>
    <xf numFmtId="0" fontId="1" fillId="0" borderId="52" xfId="52" applyFont="1" applyFill="1" applyBorder="1" applyAlignment="1">
      <alignment horizontal="center" vertical="center"/>
      <protection/>
    </xf>
    <xf numFmtId="0" fontId="1" fillId="0" borderId="51" xfId="52" applyFont="1" applyBorder="1" applyAlignment="1">
      <alignment horizontal="center" vertical="center"/>
      <protection/>
    </xf>
    <xf numFmtId="0" fontId="1" fillId="0" borderId="53" xfId="52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49" fontId="1" fillId="0" borderId="54" xfId="52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left" vertical="center" wrapText="1"/>
      <protection/>
    </xf>
    <xf numFmtId="4" fontId="33" fillId="24" borderId="55" xfId="52" applyNumberFormat="1" applyFont="1" applyFill="1" applyBorder="1" applyAlignment="1">
      <alignment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1" fillId="0" borderId="15" xfId="54" applyNumberFormat="1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4" fontId="33" fillId="24" borderId="11" xfId="52" applyNumberFormat="1" applyFont="1" applyFill="1" applyBorder="1" applyAlignment="1">
      <alignment vertical="center"/>
      <protection/>
    </xf>
    <xf numFmtId="0" fontId="26" fillId="0" borderId="50" xfId="52" applyFont="1" applyFill="1" applyBorder="1" applyAlignment="1">
      <alignment vertical="center"/>
      <protection/>
    </xf>
    <xf numFmtId="0" fontId="28" fillId="0" borderId="39" xfId="49" applyFont="1" applyFill="1" applyBorder="1" applyAlignment="1">
      <alignment vertical="center"/>
      <protection/>
    </xf>
    <xf numFmtId="0" fontId="1" fillId="0" borderId="43" xfId="52" applyFont="1" applyFill="1" applyBorder="1" applyAlignment="1">
      <alignment vertical="center"/>
      <protection/>
    </xf>
    <xf numFmtId="0" fontId="29" fillId="0" borderId="44" xfId="49" applyFont="1" applyFill="1" applyBorder="1" applyAlignment="1">
      <alignment vertical="center" wrapText="1"/>
      <protection/>
    </xf>
    <xf numFmtId="0" fontId="1" fillId="0" borderId="56" xfId="52" applyFont="1" applyFill="1" applyBorder="1" applyAlignment="1">
      <alignment horizontal="center"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49" fontId="1" fillId="0" borderId="45" xfId="52" applyNumberFormat="1" applyFont="1" applyFill="1" applyBorder="1" applyAlignment="1">
      <alignment horizontal="center" vertical="center"/>
      <protection/>
    </xf>
    <xf numFmtId="4" fontId="1" fillId="0" borderId="12" xfId="54" applyNumberFormat="1" applyFont="1" applyFill="1" applyBorder="1" applyAlignment="1">
      <alignment vertical="center"/>
      <protection/>
    </xf>
    <xf numFmtId="0" fontId="26" fillId="0" borderId="52" xfId="52" applyFont="1" applyFill="1" applyBorder="1" applyAlignment="1">
      <alignment vertical="center"/>
      <protection/>
    </xf>
    <xf numFmtId="0" fontId="28" fillId="0" borderId="49" xfId="49" applyFont="1" applyFill="1" applyBorder="1" applyAlignment="1">
      <alignment vertical="center"/>
      <protection/>
    </xf>
    <xf numFmtId="0" fontId="1" fillId="0" borderId="52" xfId="52" applyFont="1" applyFill="1" applyBorder="1" applyAlignment="1">
      <alignment vertical="center"/>
      <protection/>
    </xf>
    <xf numFmtId="0" fontId="29" fillId="0" borderId="49" xfId="49" applyFont="1" applyFill="1" applyBorder="1" applyAlignment="1">
      <alignment vertical="center" wrapText="1"/>
      <protection/>
    </xf>
    <xf numFmtId="49" fontId="1" fillId="0" borderId="17" xfId="52" applyNumberFormat="1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 vertical="center"/>
      <protection/>
    </xf>
    <xf numFmtId="49" fontId="1" fillId="0" borderId="57" xfId="52" applyNumberFormat="1" applyFont="1" applyFill="1" applyBorder="1" applyAlignment="1">
      <alignment horizontal="center" vertical="center"/>
      <protection/>
    </xf>
    <xf numFmtId="0" fontId="29" fillId="0" borderId="58" xfId="48" applyFont="1" applyFill="1" applyBorder="1" applyAlignment="1">
      <alignment vertical="center" wrapText="1"/>
      <protection/>
    </xf>
    <xf numFmtId="4" fontId="1" fillId="0" borderId="59" xfId="54" applyNumberFormat="1" applyFont="1" applyFill="1" applyBorder="1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0" fontId="1" fillId="0" borderId="56" xfId="52" applyFont="1" applyFill="1" applyBorder="1" applyAlignment="1">
      <alignment vertical="center"/>
      <protection/>
    </xf>
    <xf numFmtId="2" fontId="1" fillId="0" borderId="33" xfId="52" applyNumberFormat="1" applyFont="1" applyFill="1" applyBorder="1" applyAlignment="1">
      <alignment horizontal="left" vertical="center"/>
      <protection/>
    </xf>
    <xf numFmtId="0" fontId="1" fillId="0" borderId="44" xfId="52" applyFont="1" applyFill="1" applyBorder="1" applyAlignment="1">
      <alignment vertical="center"/>
      <protection/>
    </xf>
    <xf numFmtId="0" fontId="1" fillId="0" borderId="42" xfId="52" applyFont="1" applyFill="1" applyBorder="1" applyAlignment="1">
      <alignment vertical="center"/>
      <protection/>
    </xf>
    <xf numFmtId="0" fontId="26" fillId="0" borderId="20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49" fontId="26" fillId="0" borderId="25" xfId="52" applyNumberFormat="1" applyFont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33" xfId="54" applyFont="1" applyFill="1" applyBorder="1" applyAlignment="1">
      <alignment horizontal="center" vertical="center"/>
      <protection/>
    </xf>
    <xf numFmtId="0" fontId="1" fillId="0" borderId="42" xfId="54" applyFont="1" applyFill="1" applyBorder="1" applyAlignment="1">
      <alignment horizontal="left" vertical="center"/>
      <protection/>
    </xf>
    <xf numFmtId="0" fontId="34" fillId="0" borderId="0" xfId="54" applyFont="1" applyAlignment="1">
      <alignment vertical="center"/>
      <protection/>
    </xf>
    <xf numFmtId="0" fontId="26" fillId="0" borderId="37" xfId="52" applyFont="1" applyBorder="1" applyAlignment="1">
      <alignment horizontal="center" vertical="center"/>
      <protection/>
    </xf>
    <xf numFmtId="0" fontId="26" fillId="0" borderId="30" xfId="52" applyFont="1" applyBorder="1" applyAlignment="1">
      <alignment horizontal="center" vertical="center"/>
      <protection/>
    </xf>
    <xf numFmtId="0" fontId="26" fillId="0" borderId="30" xfId="52" applyFont="1" applyBorder="1" applyAlignment="1">
      <alignment horizontal="center" vertical="center"/>
      <protection/>
    </xf>
    <xf numFmtId="49" fontId="26" fillId="0" borderId="38" xfId="52" applyNumberFormat="1" applyFont="1" applyBorder="1" applyAlignment="1">
      <alignment horizontal="center" vertical="center"/>
      <protection/>
    </xf>
    <xf numFmtId="0" fontId="0" fillId="0" borderId="60" xfId="52" applyFont="1" applyBorder="1" applyAlignment="1">
      <alignment vertical="center"/>
      <protection/>
    </xf>
    <xf numFmtId="0" fontId="1" fillId="0" borderId="61" xfId="52" applyFont="1" applyBorder="1" applyAlignment="1">
      <alignment vertical="center"/>
      <protection/>
    </xf>
    <xf numFmtId="4" fontId="1" fillId="0" borderId="23" xfId="55" applyNumberFormat="1" applyFont="1" applyFill="1" applyBorder="1" applyAlignment="1">
      <alignment vertical="center"/>
      <protection/>
    </xf>
    <xf numFmtId="4" fontId="1" fillId="0" borderId="13" xfId="55" applyNumberFormat="1" applyFont="1" applyFill="1" applyBorder="1" applyAlignment="1">
      <alignment vertical="center"/>
      <protection/>
    </xf>
    <xf numFmtId="4" fontId="1" fillId="0" borderId="25" xfId="55" applyNumberFormat="1" applyFont="1" applyFill="1" applyBorder="1" applyAlignment="1">
      <alignment vertical="center"/>
      <protection/>
    </xf>
    <xf numFmtId="4" fontId="1" fillId="0" borderId="14" xfId="55" applyNumberFormat="1" applyFont="1" applyFill="1" applyBorder="1" applyAlignment="1">
      <alignment vertical="center"/>
      <protection/>
    </xf>
    <xf numFmtId="0" fontId="1" fillId="0" borderId="25" xfId="52" applyFont="1" applyBorder="1" applyAlignment="1">
      <alignment horizontal="center" vertical="center"/>
      <protection/>
    </xf>
    <xf numFmtId="0" fontId="1" fillId="0" borderId="44" xfId="52" applyFont="1" applyBorder="1" applyAlignment="1">
      <alignment vertical="center"/>
      <protection/>
    </xf>
    <xf numFmtId="0" fontId="0" fillId="0" borderId="62" xfId="52" applyFont="1" applyBorder="1" applyAlignment="1">
      <alignment vertical="center"/>
      <protection/>
    </xf>
    <xf numFmtId="0" fontId="1" fillId="0" borderId="33" xfId="52" applyFont="1" applyBorder="1" applyAlignment="1">
      <alignment horizontal="center" vertical="center"/>
      <protection/>
    </xf>
    <xf numFmtId="0" fontId="1" fillId="0" borderId="42" xfId="52" applyFont="1" applyBorder="1" applyAlignment="1">
      <alignment vertical="center"/>
      <protection/>
    </xf>
    <xf numFmtId="4" fontId="1" fillId="0" borderId="63" xfId="52" applyNumberFormat="1" applyFont="1" applyFill="1" applyBorder="1" applyAlignment="1">
      <alignment vertical="center"/>
      <protection/>
    </xf>
    <xf numFmtId="4" fontId="1" fillId="0" borderId="64" xfId="53" applyNumberFormat="1" applyFont="1" applyFill="1" applyBorder="1" applyAlignment="1">
      <alignment vertical="center"/>
      <protection/>
    </xf>
    <xf numFmtId="171" fontId="26" fillId="0" borderId="31" xfId="52" applyNumberFormat="1" applyFont="1" applyFill="1" applyBorder="1" applyAlignment="1">
      <alignment vertical="center"/>
      <protection/>
    </xf>
    <xf numFmtId="171" fontId="1" fillId="0" borderId="11" xfId="52" applyNumberFormat="1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4" fillId="0" borderId="66" xfId="54" applyFont="1" applyBorder="1" applyAlignment="1">
      <alignment horizontal="center" vertical="center"/>
      <protection/>
    </xf>
    <xf numFmtId="0" fontId="4" fillId="0" borderId="62" xfId="54" applyFont="1" applyBorder="1" applyAlignment="1">
      <alignment horizontal="center" vertical="center"/>
      <protection/>
    </xf>
    <xf numFmtId="0" fontId="4" fillId="0" borderId="67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0" fontId="1" fillId="0" borderId="67" xfId="54" applyFont="1" applyBorder="1" applyAlignment="1">
      <alignment horizontal="center" vertical="center" textRotation="90" wrapText="1"/>
      <protection/>
    </xf>
    <xf numFmtId="0" fontId="1" fillId="0" borderId="59" xfId="54" applyFont="1" applyBorder="1" applyAlignment="1">
      <alignment horizontal="center" vertical="center" textRotation="90" wrapText="1"/>
      <protection/>
    </xf>
    <xf numFmtId="0" fontId="1" fillId="0" borderId="12" xfId="54" applyFont="1" applyBorder="1" applyAlignment="1">
      <alignment horizontal="center" vertical="center" textRotation="90" wrapText="1"/>
      <protection/>
    </xf>
    <xf numFmtId="49" fontId="4" fillId="0" borderId="67" xfId="54" applyNumberFormat="1" applyFont="1" applyBorder="1" applyAlignment="1">
      <alignment horizontal="center" vertical="center"/>
      <protection/>
    </xf>
    <xf numFmtId="49" fontId="4" fillId="0" borderId="12" xfId="54" applyNumberFormat="1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32" xfId="54" applyFont="1" applyBorder="1" applyAlignment="1">
      <alignment horizontal="center" vertical="center"/>
      <protection/>
    </xf>
    <xf numFmtId="0" fontId="30" fillId="0" borderId="0" xfId="50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1" fillId="0" borderId="52" xfId="51" applyFont="1" applyBorder="1" applyAlignment="1">
      <alignment horizontal="center" vertical="center"/>
      <protection/>
    </xf>
    <xf numFmtId="0" fontId="0" fillId="0" borderId="60" xfId="51" applyFont="1" applyBorder="1" applyAlignment="1">
      <alignment vertical="center"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0" fontId="29" fillId="0" borderId="25" xfId="48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0" fontId="29" fillId="0" borderId="23" xfId="48" applyFont="1" applyFill="1" applyBorder="1" applyAlignment="1">
      <alignment vertical="center"/>
      <protection/>
    </xf>
    <xf numFmtId="0" fontId="1" fillId="0" borderId="51" xfId="51" applyFont="1" applyBorder="1" applyAlignment="1">
      <alignment horizontal="center" vertical="center"/>
      <protection/>
    </xf>
    <xf numFmtId="0" fontId="0" fillId="0" borderId="70" xfId="51" applyFont="1" applyBorder="1" applyAlignment="1">
      <alignment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29" fillId="0" borderId="33" xfId="48" applyFont="1" applyFill="1" applyBorder="1" applyAlignment="1">
      <alignment vertical="center"/>
      <protection/>
    </xf>
    <xf numFmtId="4" fontId="1" fillId="0" borderId="19" xfId="51" applyNumberFormat="1" applyFont="1" applyFill="1" applyBorder="1" applyAlignment="1">
      <alignment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4 - OSMTVS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7"/>
  <sheetViews>
    <sheetView tabSelected="1" zoomScalePageLayoutView="0" workbookViewId="0" topLeftCell="A1">
      <pane xSplit="1" ySplit="7" topLeftCell="B1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8" sqref="J168"/>
    </sheetView>
  </sheetViews>
  <sheetFormatPr defaultColWidth="9.140625" defaultRowHeight="12.75"/>
  <cols>
    <col min="1" max="2" width="3.00390625" style="43" customWidth="1"/>
    <col min="3" max="3" width="9.140625" style="43" customWidth="1"/>
    <col min="4" max="4" width="4.28125" style="43" customWidth="1"/>
    <col min="5" max="5" width="5.28125" style="43" customWidth="1"/>
    <col min="6" max="6" width="7.8515625" style="43" bestFit="1" customWidth="1"/>
    <col min="7" max="7" width="43.7109375" style="43" customWidth="1"/>
    <col min="8" max="8" width="8.140625" style="43" customWidth="1"/>
    <col min="9" max="9" width="8.7109375" style="43" customWidth="1"/>
    <col min="10" max="10" width="9.00390625" style="43" customWidth="1"/>
    <col min="11" max="11" width="9.421875" style="43" customWidth="1"/>
    <col min="12" max="16384" width="9.140625" style="43" customWidth="1"/>
  </cols>
  <sheetData>
    <row r="1" spans="1:11" s="32" customFormat="1" ht="17.25">
      <c r="A1" s="201" t="s">
        <v>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40" customFormat="1" ht="12.75">
      <c r="A2" s="33"/>
      <c r="B2" s="34"/>
      <c r="C2" s="35"/>
      <c r="D2" s="34"/>
      <c r="E2" s="34"/>
      <c r="F2" s="36"/>
      <c r="G2" s="37"/>
      <c r="H2" s="38"/>
      <c r="I2" s="38"/>
      <c r="J2" s="38"/>
      <c r="K2" s="39"/>
    </row>
    <row r="3" spans="1:11" s="40" customFormat="1" ht="15.75" customHeight="1">
      <c r="A3" s="202" t="s">
        <v>18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3.5" thickBot="1">
      <c r="A4" s="41"/>
      <c r="B4" s="41"/>
      <c r="C4" s="41"/>
      <c r="D4" s="41"/>
      <c r="E4" s="41"/>
      <c r="F4" s="41"/>
      <c r="G4" s="41"/>
      <c r="H4" s="41"/>
      <c r="I4" s="42"/>
      <c r="K4" s="42" t="s">
        <v>8</v>
      </c>
    </row>
    <row r="5" spans="1:11" ht="12.75" customHeight="1" thickBot="1">
      <c r="A5" s="195" t="s">
        <v>16</v>
      </c>
      <c r="B5" s="197" t="s">
        <v>1</v>
      </c>
      <c r="C5" s="199" t="s">
        <v>3</v>
      </c>
      <c r="D5" s="199" t="s">
        <v>4</v>
      </c>
      <c r="E5" s="199" t="s">
        <v>5</v>
      </c>
      <c r="F5" s="186" t="s">
        <v>9</v>
      </c>
      <c r="G5" s="188" t="s">
        <v>19</v>
      </c>
      <c r="H5" s="190" t="s">
        <v>13</v>
      </c>
      <c r="I5" s="188" t="s">
        <v>14</v>
      </c>
      <c r="J5" s="203" t="s">
        <v>154</v>
      </c>
      <c r="K5" s="204"/>
    </row>
    <row r="6" spans="1:11" ht="12.75" customHeight="1" thickBot="1">
      <c r="A6" s="196"/>
      <c r="B6" s="198"/>
      <c r="C6" s="200"/>
      <c r="D6" s="200"/>
      <c r="E6" s="200"/>
      <c r="F6" s="187"/>
      <c r="G6" s="189"/>
      <c r="H6" s="191"/>
      <c r="I6" s="189"/>
      <c r="J6" s="44" t="s">
        <v>6</v>
      </c>
      <c r="K6" s="45" t="s">
        <v>15</v>
      </c>
    </row>
    <row r="7" spans="1:11" s="40" customFormat="1" ht="12.75" customHeight="1" thickBot="1">
      <c r="A7" s="192" t="s">
        <v>7</v>
      </c>
      <c r="B7" s="46" t="s">
        <v>2</v>
      </c>
      <c r="C7" s="47" t="s">
        <v>3</v>
      </c>
      <c r="D7" s="47" t="s">
        <v>4</v>
      </c>
      <c r="E7" s="47" t="s">
        <v>5</v>
      </c>
      <c r="F7" s="48"/>
      <c r="G7" s="49" t="s">
        <v>20</v>
      </c>
      <c r="H7" s="1">
        <f>H8+H151</f>
        <v>16362</v>
      </c>
      <c r="I7" s="1">
        <f>I8+I151</f>
        <v>229105.19</v>
      </c>
      <c r="J7" s="1">
        <f>J8+J151</f>
        <v>0</v>
      </c>
      <c r="K7" s="1">
        <f>K8+K151</f>
        <v>229105.19</v>
      </c>
    </row>
    <row r="8" spans="1:11" ht="12.75" customHeight="1" thickBot="1">
      <c r="A8" s="193"/>
      <c r="B8" s="22" t="s">
        <v>2</v>
      </c>
      <c r="C8" s="23" t="s">
        <v>0</v>
      </c>
      <c r="D8" s="24" t="s">
        <v>0</v>
      </c>
      <c r="E8" s="50" t="s">
        <v>0</v>
      </c>
      <c r="F8" s="51"/>
      <c r="G8" s="52" t="s">
        <v>21</v>
      </c>
      <c r="H8" s="25">
        <f>H9+H14+H18+H22+H31+H41+H43+H45+H49+H53+H56+H59+H62+H65+H68+H72+H75+H78+H81+H83+H85+H89+H91+H93+H95+H97+H99+H101+H103+H105+H107+H109+H111+H113+H115+H117+H119+H121+H123+H125+H127+H129+H131+H133+H135+H137+H139+H141+H143+H145+H147+H149</f>
        <v>16017</v>
      </c>
      <c r="I8" s="25">
        <f>I9+I14+I18+I22+I31+I41+I43+I45+I49+I53+I56+I59+I62+I65+I68+I72+I75+I78+I81+I83+I85+I89+I91+I93+I95+I97+I99+I101+I103+I105+I107+I109+I111+I113+I115+I117+I119+I121+I123+I125+I127+I129+I131+I133+I135+I137+I139+I141+I143+I145+I147+I149</f>
        <v>225560.19</v>
      </c>
      <c r="J8" s="25">
        <f>J9+J14+J18+J22+J31+J41+J43+J45+J49+J53+J56+J59+J62+J65+J68+J72+J75+J78+J81+J83+J85+J89+J91+J93+J95+J97+J99+J101+J103+J105+J107+J109+J111+J113+J115+J117+J119+J121+J123+J125+J127+J129+J131+J133+J135+J137+J139+J141+J143+J145+J147+J149</f>
        <v>0</v>
      </c>
      <c r="K8" s="26">
        <f>K9+K14+K18+K22+K31+K41+K43+K45+K49+K53+K56+K59+K62+K65+K68+K72+K75+K78+K81+K83+K85+K89+K91+K93+K95+K97+K99+K101+K103+K105+K107+K109+K111+K113+K115+K117+K119+K121+K123+K125+K127+K129+K131+K133+K135+K137+K139+K141+K143+K145+K147+K149</f>
        <v>225560.19</v>
      </c>
    </row>
    <row r="9" spans="1:11" ht="12.75" customHeight="1">
      <c r="A9" s="193"/>
      <c r="B9" s="53" t="s">
        <v>2</v>
      </c>
      <c r="C9" s="28" t="s">
        <v>22</v>
      </c>
      <c r="D9" s="27"/>
      <c r="E9" s="54" t="s">
        <v>0</v>
      </c>
      <c r="F9" s="55"/>
      <c r="G9" s="56" t="s">
        <v>23</v>
      </c>
      <c r="H9" s="29">
        <f>SUM(H10:H13)</f>
        <v>0</v>
      </c>
      <c r="I9" s="57">
        <f>SUM(I10:I13)</f>
        <v>3158</v>
      </c>
      <c r="J9" s="57">
        <f>SUM(J10:J13)</f>
        <v>0</v>
      </c>
      <c r="K9" s="29">
        <f>SUM(K10:K13)</f>
        <v>3158</v>
      </c>
    </row>
    <row r="10" spans="1:11" ht="12.75" customHeight="1">
      <c r="A10" s="193"/>
      <c r="B10" s="58"/>
      <c r="C10" s="59"/>
      <c r="D10" s="60">
        <v>2212</v>
      </c>
      <c r="E10" s="61">
        <v>6121</v>
      </c>
      <c r="F10" s="62">
        <v>38100000</v>
      </c>
      <c r="G10" s="63" t="s">
        <v>24</v>
      </c>
      <c r="H10" s="4">
        <v>0</v>
      </c>
      <c r="I10" s="64">
        <v>237</v>
      </c>
      <c r="J10" s="65"/>
      <c r="K10" s="66">
        <f>I10+J10</f>
        <v>237</v>
      </c>
    </row>
    <row r="11" spans="1:11" ht="12.75" customHeight="1">
      <c r="A11" s="193"/>
      <c r="B11" s="67"/>
      <c r="C11" s="59"/>
      <c r="D11" s="60">
        <v>2212</v>
      </c>
      <c r="E11" s="61">
        <v>6121</v>
      </c>
      <c r="F11" s="68" t="s">
        <v>25</v>
      </c>
      <c r="G11" s="63" t="s">
        <v>24</v>
      </c>
      <c r="H11" s="4">
        <v>0</v>
      </c>
      <c r="I11" s="64">
        <v>236</v>
      </c>
      <c r="J11" s="65"/>
      <c r="K11" s="66">
        <f>I11+J11</f>
        <v>236</v>
      </c>
    </row>
    <row r="12" spans="1:11" ht="12.75" customHeight="1">
      <c r="A12" s="193"/>
      <c r="B12" s="67"/>
      <c r="C12" s="59"/>
      <c r="D12" s="60">
        <v>2212</v>
      </c>
      <c r="E12" s="61">
        <v>6121</v>
      </c>
      <c r="F12" s="68" t="s">
        <v>26</v>
      </c>
      <c r="G12" s="63" t="s">
        <v>24</v>
      </c>
      <c r="H12" s="4">
        <v>0</v>
      </c>
      <c r="I12" s="64">
        <v>2680</v>
      </c>
      <c r="J12" s="65"/>
      <c r="K12" s="66">
        <f>I12+J12</f>
        <v>2680</v>
      </c>
    </row>
    <row r="13" spans="1:11" ht="12.75" customHeight="1" thickBot="1">
      <c r="A13" s="193"/>
      <c r="B13" s="7"/>
      <c r="C13" s="8"/>
      <c r="D13" s="6">
        <v>6310</v>
      </c>
      <c r="E13" s="69">
        <v>5163</v>
      </c>
      <c r="F13" s="31"/>
      <c r="G13" s="70" t="s">
        <v>27</v>
      </c>
      <c r="H13" s="2">
        <v>0</v>
      </c>
      <c r="I13" s="11">
        <v>5</v>
      </c>
      <c r="J13" s="2"/>
      <c r="K13" s="66">
        <f>I13+J13</f>
        <v>5</v>
      </c>
    </row>
    <row r="14" spans="1:11" ht="12.75" customHeight="1">
      <c r="A14" s="193"/>
      <c r="B14" s="53" t="s">
        <v>2</v>
      </c>
      <c r="C14" s="28" t="s">
        <v>28</v>
      </c>
      <c r="D14" s="27"/>
      <c r="E14" s="54" t="s">
        <v>0</v>
      </c>
      <c r="F14" s="55"/>
      <c r="G14" s="56" t="s">
        <v>29</v>
      </c>
      <c r="H14" s="57">
        <f>SUM(H15:H17)</f>
        <v>0</v>
      </c>
      <c r="I14" s="57">
        <f>SUM(I15:I17)</f>
        <v>359.94</v>
      </c>
      <c r="J14" s="57">
        <f>SUM(J15:J17)</f>
        <v>0</v>
      </c>
      <c r="K14" s="29">
        <f>SUM(K15:K17)</f>
        <v>359.94</v>
      </c>
    </row>
    <row r="15" spans="1:11" ht="12.75" customHeight="1">
      <c r="A15" s="193"/>
      <c r="B15" s="71"/>
      <c r="C15" s="72"/>
      <c r="D15" s="60">
        <v>6310</v>
      </c>
      <c r="E15" s="61">
        <v>5163</v>
      </c>
      <c r="F15" s="68"/>
      <c r="G15" s="73" t="s">
        <v>27</v>
      </c>
      <c r="H15" s="17">
        <v>0</v>
      </c>
      <c r="I15" s="74">
        <v>5</v>
      </c>
      <c r="J15" s="75"/>
      <c r="K15" s="66">
        <f>I15+J15</f>
        <v>5</v>
      </c>
    </row>
    <row r="16" spans="1:11" ht="12.75" customHeight="1">
      <c r="A16" s="193"/>
      <c r="B16" s="71"/>
      <c r="C16" s="76"/>
      <c r="D16" s="60">
        <v>6402</v>
      </c>
      <c r="E16" s="77">
        <v>5368</v>
      </c>
      <c r="F16" s="78"/>
      <c r="G16" s="73" t="s">
        <v>30</v>
      </c>
      <c r="H16" s="17">
        <v>0</v>
      </c>
      <c r="I16" s="79">
        <v>269.94</v>
      </c>
      <c r="J16" s="79"/>
      <c r="K16" s="66">
        <f>I16+J16</f>
        <v>269.94</v>
      </c>
    </row>
    <row r="17" spans="1:11" ht="12.75" customHeight="1" thickBot="1">
      <c r="A17" s="193"/>
      <c r="B17" s="80"/>
      <c r="C17" s="81" t="s">
        <v>31</v>
      </c>
      <c r="D17" s="30">
        <v>2212</v>
      </c>
      <c r="E17" s="82">
        <v>6351</v>
      </c>
      <c r="F17" s="83" t="s">
        <v>32</v>
      </c>
      <c r="G17" s="84" t="s">
        <v>33</v>
      </c>
      <c r="H17" s="85">
        <v>0</v>
      </c>
      <c r="I17" s="86">
        <v>85</v>
      </c>
      <c r="J17" s="5"/>
      <c r="K17" s="87">
        <f>I17+J17</f>
        <v>85</v>
      </c>
    </row>
    <row r="18" spans="1:11" ht="12.75" customHeight="1">
      <c r="A18" s="193"/>
      <c r="B18" s="53" t="s">
        <v>2</v>
      </c>
      <c r="C18" s="28" t="s">
        <v>34</v>
      </c>
      <c r="D18" s="27"/>
      <c r="E18" s="54" t="s">
        <v>0</v>
      </c>
      <c r="F18" s="55"/>
      <c r="G18" s="56" t="s">
        <v>35</v>
      </c>
      <c r="H18" s="57">
        <f>SUM(H19:H21)</f>
        <v>0</v>
      </c>
      <c r="I18" s="57">
        <f>SUM(I19:I21)</f>
        <v>288.81</v>
      </c>
      <c r="J18" s="57">
        <f>SUM(J19:J21)</f>
        <v>0</v>
      </c>
      <c r="K18" s="29">
        <f>SUM(K19:K21)</f>
        <v>288.81</v>
      </c>
    </row>
    <row r="19" spans="1:11" ht="12.75" customHeight="1">
      <c r="A19" s="193"/>
      <c r="B19" s="71"/>
      <c r="C19" s="59"/>
      <c r="D19" s="60">
        <v>6310</v>
      </c>
      <c r="E19" s="61">
        <v>5163</v>
      </c>
      <c r="F19" s="68"/>
      <c r="G19" s="73" t="s">
        <v>27</v>
      </c>
      <c r="H19" s="17">
        <v>0</v>
      </c>
      <c r="I19" s="17">
        <v>5</v>
      </c>
      <c r="J19" s="4"/>
      <c r="K19" s="66">
        <f>I19+J19</f>
        <v>5</v>
      </c>
    </row>
    <row r="20" spans="1:11" ht="12.75" customHeight="1">
      <c r="A20" s="193"/>
      <c r="B20" s="71"/>
      <c r="C20" s="76"/>
      <c r="D20" s="60">
        <v>6402</v>
      </c>
      <c r="E20" s="77">
        <v>5368</v>
      </c>
      <c r="F20" s="78"/>
      <c r="G20" s="73" t="s">
        <v>30</v>
      </c>
      <c r="H20" s="17">
        <v>0</v>
      </c>
      <c r="I20" s="94">
        <f>283.81-0.3411</f>
        <v>283.4689</v>
      </c>
      <c r="J20" s="79"/>
      <c r="K20" s="66">
        <f>I20+J20</f>
        <v>283.4689</v>
      </c>
    </row>
    <row r="21" spans="1:11" ht="12.75" customHeight="1" thickBot="1">
      <c r="A21" s="193"/>
      <c r="B21" s="88"/>
      <c r="C21" s="116"/>
      <c r="D21" s="90">
        <v>6409</v>
      </c>
      <c r="E21" s="97">
        <v>5363</v>
      </c>
      <c r="F21" s="117"/>
      <c r="G21" s="118" t="s">
        <v>44</v>
      </c>
      <c r="H21" s="5">
        <v>0</v>
      </c>
      <c r="I21" s="182">
        <v>0.3411</v>
      </c>
      <c r="J21" s="85"/>
      <c r="K21" s="87">
        <f>I21+J21</f>
        <v>0.3411</v>
      </c>
    </row>
    <row r="22" spans="1:11" ht="12.75" customHeight="1">
      <c r="A22" s="193"/>
      <c r="B22" s="53" t="s">
        <v>2</v>
      </c>
      <c r="C22" s="28" t="s">
        <v>36</v>
      </c>
      <c r="D22" s="27"/>
      <c r="E22" s="54" t="s">
        <v>0</v>
      </c>
      <c r="F22" s="55"/>
      <c r="G22" s="56" t="s">
        <v>37</v>
      </c>
      <c r="H22" s="29">
        <f>SUM(H23:H30)</f>
        <v>0</v>
      </c>
      <c r="I22" s="57">
        <f>SUM(I23:I30)</f>
        <v>36760</v>
      </c>
      <c r="J22" s="57">
        <f>SUM(J23:J30)</f>
        <v>0</v>
      </c>
      <c r="K22" s="29">
        <f>SUM(K23:K30)</f>
        <v>36760</v>
      </c>
    </row>
    <row r="23" spans="1:11" ht="12.75" customHeight="1">
      <c r="A23" s="193"/>
      <c r="B23" s="58"/>
      <c r="C23" s="59"/>
      <c r="D23" s="60">
        <v>2212</v>
      </c>
      <c r="E23" s="61">
        <v>6121</v>
      </c>
      <c r="F23" s="62">
        <v>38100000</v>
      </c>
      <c r="G23" s="63" t="s">
        <v>24</v>
      </c>
      <c r="H23" s="4">
        <v>0</v>
      </c>
      <c r="I23" s="95">
        <v>2752</v>
      </c>
      <c r="J23" s="96"/>
      <c r="K23" s="66">
        <f aca="true" t="shared" si="0" ref="K23:K30">I23+J23</f>
        <v>2752</v>
      </c>
    </row>
    <row r="24" spans="1:11" ht="12.75" customHeight="1">
      <c r="A24" s="193"/>
      <c r="B24" s="67"/>
      <c r="C24" s="59"/>
      <c r="D24" s="60">
        <v>2212</v>
      </c>
      <c r="E24" s="61">
        <v>6121</v>
      </c>
      <c r="F24" s="68" t="s">
        <v>25</v>
      </c>
      <c r="G24" s="63" t="s">
        <v>24</v>
      </c>
      <c r="H24" s="4">
        <v>0</v>
      </c>
      <c r="I24" s="95">
        <v>2752</v>
      </c>
      <c r="J24" s="96"/>
      <c r="K24" s="66">
        <f t="shared" si="0"/>
        <v>2752</v>
      </c>
    </row>
    <row r="25" spans="1:11" ht="12.75" customHeight="1">
      <c r="A25" s="193"/>
      <c r="B25" s="67"/>
      <c r="C25" s="59"/>
      <c r="D25" s="60">
        <v>2212</v>
      </c>
      <c r="E25" s="61">
        <v>6121</v>
      </c>
      <c r="F25" s="68" t="s">
        <v>26</v>
      </c>
      <c r="G25" s="63" t="s">
        <v>24</v>
      </c>
      <c r="H25" s="4">
        <v>0</v>
      </c>
      <c r="I25" s="95">
        <v>31191</v>
      </c>
      <c r="J25" s="96"/>
      <c r="K25" s="66">
        <f t="shared" si="0"/>
        <v>31191</v>
      </c>
    </row>
    <row r="26" spans="1:11" ht="12.75" customHeight="1">
      <c r="A26" s="193"/>
      <c r="B26" s="67"/>
      <c r="C26" s="59"/>
      <c r="D26" s="90">
        <v>2212</v>
      </c>
      <c r="E26" s="97">
        <v>5139</v>
      </c>
      <c r="F26" s="98">
        <v>38100000</v>
      </c>
      <c r="G26" s="18" t="s">
        <v>10</v>
      </c>
      <c r="H26" s="17">
        <v>0</v>
      </c>
      <c r="I26" s="99">
        <v>1.5</v>
      </c>
      <c r="J26" s="65"/>
      <c r="K26" s="66">
        <f t="shared" si="0"/>
        <v>1.5</v>
      </c>
    </row>
    <row r="27" spans="1:11" ht="12.75" customHeight="1">
      <c r="A27" s="193"/>
      <c r="B27" s="67"/>
      <c r="C27" s="59"/>
      <c r="D27" s="60">
        <v>2212</v>
      </c>
      <c r="E27" s="97">
        <v>5139</v>
      </c>
      <c r="F27" s="13">
        <v>38585005</v>
      </c>
      <c r="G27" s="18" t="s">
        <v>10</v>
      </c>
      <c r="H27" s="17">
        <v>0</v>
      </c>
      <c r="I27" s="99">
        <f>10*0.85</f>
        <v>8.5</v>
      </c>
      <c r="J27" s="65"/>
      <c r="K27" s="66">
        <f t="shared" si="0"/>
        <v>8.5</v>
      </c>
    </row>
    <row r="28" spans="1:11" ht="12.75" customHeight="1">
      <c r="A28" s="193"/>
      <c r="B28" s="67"/>
      <c r="C28" s="59"/>
      <c r="D28" s="60">
        <v>2212</v>
      </c>
      <c r="E28" s="97">
        <v>5169</v>
      </c>
      <c r="F28" s="62">
        <v>38100000</v>
      </c>
      <c r="G28" s="15" t="s">
        <v>12</v>
      </c>
      <c r="H28" s="17">
        <v>0</v>
      </c>
      <c r="I28" s="99">
        <v>7.5</v>
      </c>
      <c r="J28" s="65"/>
      <c r="K28" s="66">
        <f t="shared" si="0"/>
        <v>7.5</v>
      </c>
    </row>
    <row r="29" spans="1:11" ht="12.75" customHeight="1">
      <c r="A29" s="193"/>
      <c r="B29" s="71"/>
      <c r="C29" s="72"/>
      <c r="D29" s="60">
        <v>2212</v>
      </c>
      <c r="E29" s="61">
        <v>5169</v>
      </c>
      <c r="F29" s="14">
        <v>38585005</v>
      </c>
      <c r="G29" s="15" t="s">
        <v>12</v>
      </c>
      <c r="H29" s="17">
        <v>0</v>
      </c>
      <c r="I29" s="99">
        <f>50*0.85</f>
        <v>42.5</v>
      </c>
      <c r="J29" s="65"/>
      <c r="K29" s="66">
        <f t="shared" si="0"/>
        <v>42.5</v>
      </c>
    </row>
    <row r="30" spans="1:11" ht="12.75" customHeight="1" thickBot="1">
      <c r="A30" s="193"/>
      <c r="B30" s="71"/>
      <c r="C30" s="76"/>
      <c r="D30" s="60">
        <v>6310</v>
      </c>
      <c r="E30" s="61">
        <v>5163</v>
      </c>
      <c r="F30" s="68"/>
      <c r="G30" s="73" t="s">
        <v>27</v>
      </c>
      <c r="H30" s="4">
        <v>0</v>
      </c>
      <c r="I30" s="17">
        <v>5</v>
      </c>
      <c r="J30" s="2"/>
      <c r="K30" s="66">
        <f t="shared" si="0"/>
        <v>5</v>
      </c>
    </row>
    <row r="31" spans="1:11" ht="12.75" customHeight="1">
      <c r="A31" s="193"/>
      <c r="B31" s="53" t="s">
        <v>2</v>
      </c>
      <c r="C31" s="28" t="s">
        <v>38</v>
      </c>
      <c r="D31" s="27"/>
      <c r="E31" s="54" t="s">
        <v>0</v>
      </c>
      <c r="F31" s="55"/>
      <c r="G31" s="56" t="s">
        <v>39</v>
      </c>
      <c r="H31" s="57">
        <f>SUM(H32:H40)</f>
        <v>0</v>
      </c>
      <c r="I31" s="57">
        <f>SUM(I32:I40)</f>
        <v>35730</v>
      </c>
      <c r="J31" s="57">
        <f>SUM(J32:J40)</f>
        <v>0</v>
      </c>
      <c r="K31" s="29">
        <f>SUM(K32:K40)</f>
        <v>35730</v>
      </c>
    </row>
    <row r="32" spans="1:11" ht="12.75" customHeight="1">
      <c r="A32" s="193"/>
      <c r="B32" s="58"/>
      <c r="C32" s="59"/>
      <c r="D32" s="60">
        <v>2212</v>
      </c>
      <c r="E32" s="61">
        <v>6121</v>
      </c>
      <c r="F32" s="62">
        <v>38100000</v>
      </c>
      <c r="G32" s="63" t="s">
        <v>24</v>
      </c>
      <c r="H32" s="17">
        <v>0</v>
      </c>
      <c r="I32" s="65">
        <v>2675</v>
      </c>
      <c r="J32" s="17"/>
      <c r="K32" s="66">
        <f aca="true" t="shared" si="1" ref="K32:K40">I32+J32</f>
        <v>2675</v>
      </c>
    </row>
    <row r="33" spans="1:11" ht="12.75" customHeight="1">
      <c r="A33" s="193"/>
      <c r="B33" s="67"/>
      <c r="C33" s="59"/>
      <c r="D33" s="60">
        <v>2212</v>
      </c>
      <c r="E33" s="61">
        <v>6121</v>
      </c>
      <c r="F33" s="68" t="s">
        <v>25</v>
      </c>
      <c r="G33" s="63" t="s">
        <v>24</v>
      </c>
      <c r="H33" s="17">
        <v>0</v>
      </c>
      <c r="I33" s="65">
        <f>2675-753.16</f>
        <v>1921.8400000000001</v>
      </c>
      <c r="J33" s="17"/>
      <c r="K33" s="66">
        <f t="shared" si="1"/>
        <v>1921.8400000000001</v>
      </c>
    </row>
    <row r="34" spans="1:11" ht="12.75" customHeight="1">
      <c r="A34" s="193"/>
      <c r="B34" s="67"/>
      <c r="C34" s="59"/>
      <c r="D34" s="60">
        <v>2212</v>
      </c>
      <c r="E34" s="61">
        <v>6121</v>
      </c>
      <c r="F34" s="68" t="s">
        <v>26</v>
      </c>
      <c r="G34" s="63" t="s">
        <v>24</v>
      </c>
      <c r="H34" s="17">
        <v>0</v>
      </c>
      <c r="I34" s="65">
        <f>30315-8535.76</f>
        <v>21779.239999999998</v>
      </c>
      <c r="J34" s="17"/>
      <c r="K34" s="66">
        <f t="shared" si="1"/>
        <v>21779.239999999998</v>
      </c>
    </row>
    <row r="35" spans="1:11" ht="12.75" customHeight="1">
      <c r="A35" s="193"/>
      <c r="B35" s="67"/>
      <c r="C35" s="59"/>
      <c r="D35" s="90">
        <v>2212</v>
      </c>
      <c r="E35" s="97">
        <v>5139</v>
      </c>
      <c r="F35" s="98">
        <v>38100000</v>
      </c>
      <c r="G35" s="18" t="s">
        <v>10</v>
      </c>
      <c r="H35" s="17">
        <v>0</v>
      </c>
      <c r="I35" s="65">
        <v>1.5</v>
      </c>
      <c r="J35" s="17"/>
      <c r="K35" s="66">
        <f t="shared" si="1"/>
        <v>1.5</v>
      </c>
    </row>
    <row r="36" spans="1:11" ht="12.75" customHeight="1">
      <c r="A36" s="193"/>
      <c r="B36" s="67"/>
      <c r="C36" s="59"/>
      <c r="D36" s="60">
        <v>2212</v>
      </c>
      <c r="E36" s="97">
        <v>5139</v>
      </c>
      <c r="F36" s="13">
        <v>38585005</v>
      </c>
      <c r="G36" s="18" t="s">
        <v>10</v>
      </c>
      <c r="H36" s="17">
        <v>0</v>
      </c>
      <c r="I36" s="65">
        <f>10*0.85</f>
        <v>8.5</v>
      </c>
      <c r="J36" s="17"/>
      <c r="K36" s="66">
        <f t="shared" si="1"/>
        <v>8.5</v>
      </c>
    </row>
    <row r="37" spans="1:11" ht="12.75" customHeight="1">
      <c r="A37" s="193"/>
      <c r="B37" s="67"/>
      <c r="C37" s="59"/>
      <c r="D37" s="60">
        <v>2212</v>
      </c>
      <c r="E37" s="97">
        <v>5169</v>
      </c>
      <c r="F37" s="62">
        <v>38100000</v>
      </c>
      <c r="G37" s="15" t="s">
        <v>12</v>
      </c>
      <c r="H37" s="17">
        <v>0</v>
      </c>
      <c r="I37" s="65">
        <v>7.5</v>
      </c>
      <c r="J37" s="17"/>
      <c r="K37" s="66">
        <f t="shared" si="1"/>
        <v>7.5</v>
      </c>
    </row>
    <row r="38" spans="1:11" ht="12.75" customHeight="1">
      <c r="A38" s="193"/>
      <c r="B38" s="67"/>
      <c r="C38" s="59"/>
      <c r="D38" s="60">
        <v>2212</v>
      </c>
      <c r="E38" s="97">
        <v>5169</v>
      </c>
      <c r="F38" s="13">
        <v>38585005</v>
      </c>
      <c r="G38" s="15" t="s">
        <v>12</v>
      </c>
      <c r="H38" s="17">
        <v>0</v>
      </c>
      <c r="I38" s="65">
        <f>50*0.85</f>
        <v>42.5</v>
      </c>
      <c r="J38" s="17"/>
      <c r="K38" s="66">
        <f t="shared" si="1"/>
        <v>42.5</v>
      </c>
    </row>
    <row r="39" spans="1:11" ht="12.75" customHeight="1">
      <c r="A39" s="193"/>
      <c r="B39" s="71"/>
      <c r="C39" s="76"/>
      <c r="D39" s="60">
        <v>6310</v>
      </c>
      <c r="E39" s="61">
        <v>5163</v>
      </c>
      <c r="F39" s="68"/>
      <c r="G39" s="73" t="s">
        <v>27</v>
      </c>
      <c r="H39" s="17">
        <v>0</v>
      </c>
      <c r="I39" s="4">
        <v>5</v>
      </c>
      <c r="J39" s="17"/>
      <c r="K39" s="66">
        <f t="shared" si="1"/>
        <v>5</v>
      </c>
    </row>
    <row r="40" spans="1:11" ht="12.75" customHeight="1" thickBot="1">
      <c r="A40" s="193"/>
      <c r="B40" s="88"/>
      <c r="C40" s="89"/>
      <c r="D40" s="90">
        <v>6402</v>
      </c>
      <c r="E40" s="91">
        <v>5368</v>
      </c>
      <c r="F40" s="92"/>
      <c r="G40" s="93" t="s">
        <v>30</v>
      </c>
      <c r="H40" s="85">
        <v>0</v>
      </c>
      <c r="I40" s="100">
        <v>9288.92</v>
      </c>
      <c r="J40" s="85"/>
      <c r="K40" s="66">
        <f t="shared" si="1"/>
        <v>9288.92</v>
      </c>
    </row>
    <row r="41" spans="1:11" ht="12.75" customHeight="1">
      <c r="A41" s="193"/>
      <c r="B41" s="101" t="s">
        <v>2</v>
      </c>
      <c r="C41" s="28" t="s">
        <v>40</v>
      </c>
      <c r="D41" s="27"/>
      <c r="E41" s="54" t="s">
        <v>0</v>
      </c>
      <c r="F41" s="55"/>
      <c r="G41" s="56" t="s">
        <v>41</v>
      </c>
      <c r="H41" s="57">
        <f>SUM(H42:H42)</f>
        <v>0</v>
      </c>
      <c r="I41" s="29">
        <f>SUM(I42:I42)</f>
        <v>181.7</v>
      </c>
      <c r="J41" s="29">
        <f>SUM(J42:J42)</f>
        <v>0</v>
      </c>
      <c r="K41" s="29">
        <f>SUM(K42:K42)</f>
        <v>181.7</v>
      </c>
    </row>
    <row r="42" spans="1:11" ht="12.75" customHeight="1" thickBot="1">
      <c r="A42" s="193"/>
      <c r="B42" s="102"/>
      <c r="C42" s="103"/>
      <c r="D42" s="30">
        <v>6402</v>
      </c>
      <c r="E42" s="104">
        <v>5368</v>
      </c>
      <c r="F42" s="83"/>
      <c r="G42" s="105" t="s">
        <v>30</v>
      </c>
      <c r="H42" s="11">
        <v>0</v>
      </c>
      <c r="I42" s="100">
        <v>181.7</v>
      </c>
      <c r="J42" s="106"/>
      <c r="K42" s="107">
        <f>I42+J42</f>
        <v>181.7</v>
      </c>
    </row>
    <row r="43" spans="1:11" ht="12.75" customHeight="1">
      <c r="A43" s="193"/>
      <c r="B43" s="108" t="s">
        <v>2</v>
      </c>
      <c r="C43" s="109" t="s">
        <v>42</v>
      </c>
      <c r="D43" s="110"/>
      <c r="E43" s="111" t="s">
        <v>0</v>
      </c>
      <c r="F43" s="112"/>
      <c r="G43" s="113" t="s">
        <v>43</v>
      </c>
      <c r="H43" s="114">
        <f>SUM(H44:H44)</f>
        <v>0</v>
      </c>
      <c r="I43" s="114">
        <f>SUM(I44:I44)</f>
        <v>2.17</v>
      </c>
      <c r="J43" s="115">
        <f>SUM(J44:J44)</f>
        <v>0</v>
      </c>
      <c r="K43" s="115">
        <f>SUM(K44:K44)</f>
        <v>2.17</v>
      </c>
    </row>
    <row r="44" spans="1:11" ht="12.75" customHeight="1" thickBot="1">
      <c r="A44" s="193"/>
      <c r="B44" s="88"/>
      <c r="C44" s="116"/>
      <c r="D44" s="90">
        <v>6409</v>
      </c>
      <c r="E44" s="97">
        <v>5363</v>
      </c>
      <c r="F44" s="117"/>
      <c r="G44" s="118" t="s">
        <v>44</v>
      </c>
      <c r="H44" s="5">
        <v>0</v>
      </c>
      <c r="I44" s="11">
        <v>2.17</v>
      </c>
      <c r="J44" s="11"/>
      <c r="K44" s="87">
        <f>I44+J44</f>
        <v>2.17</v>
      </c>
    </row>
    <row r="45" spans="1:11" ht="26.25" customHeight="1">
      <c r="A45" s="193"/>
      <c r="B45" s="53" t="s">
        <v>2</v>
      </c>
      <c r="C45" s="28" t="s">
        <v>45</v>
      </c>
      <c r="D45" s="27"/>
      <c r="E45" s="54" t="s">
        <v>0</v>
      </c>
      <c r="F45" s="55"/>
      <c r="G45" s="119" t="s">
        <v>46</v>
      </c>
      <c r="H45" s="57">
        <f>SUM(H46:H48)</f>
        <v>14521</v>
      </c>
      <c r="I45" s="29">
        <f>SUM(I46:I48)</f>
        <v>40250</v>
      </c>
      <c r="J45" s="57">
        <f>SUM(J46:J48)</f>
        <v>0</v>
      </c>
      <c r="K45" s="29">
        <f>SUM(K46:K48)</f>
        <v>40250</v>
      </c>
    </row>
    <row r="46" spans="1:11" ht="12.75" customHeight="1">
      <c r="A46" s="193"/>
      <c r="B46" s="58"/>
      <c r="C46" s="59"/>
      <c r="D46" s="60">
        <v>2212</v>
      </c>
      <c r="E46" s="61">
        <v>6121</v>
      </c>
      <c r="F46" s="62">
        <v>38100000</v>
      </c>
      <c r="G46" s="73" t="s">
        <v>24</v>
      </c>
      <c r="H46" s="17">
        <v>2177</v>
      </c>
      <c r="I46" s="4">
        <f>2177+3860</f>
        <v>6037</v>
      </c>
      <c r="J46" s="120"/>
      <c r="K46" s="66">
        <f>I46+J46</f>
        <v>6037</v>
      </c>
    </row>
    <row r="47" spans="1:11" ht="12.75" customHeight="1">
      <c r="A47" s="193"/>
      <c r="B47" s="67"/>
      <c r="C47" s="59"/>
      <c r="D47" s="90">
        <v>2212</v>
      </c>
      <c r="E47" s="97">
        <v>6121</v>
      </c>
      <c r="F47" s="68" t="s">
        <v>26</v>
      </c>
      <c r="G47" s="73" t="s">
        <v>24</v>
      </c>
      <c r="H47" s="86">
        <v>12339</v>
      </c>
      <c r="I47" s="5">
        <f>12339+21870</f>
        <v>34209</v>
      </c>
      <c r="J47" s="65"/>
      <c r="K47" s="66">
        <f>I47+J47</f>
        <v>34209</v>
      </c>
    </row>
    <row r="48" spans="1:11" ht="12.75" customHeight="1" thickBot="1">
      <c r="A48" s="193"/>
      <c r="B48" s="71"/>
      <c r="C48" s="76"/>
      <c r="D48" s="60">
        <v>6310</v>
      </c>
      <c r="E48" s="61">
        <v>5163</v>
      </c>
      <c r="F48" s="117" t="s">
        <v>32</v>
      </c>
      <c r="G48" s="73" t="s">
        <v>27</v>
      </c>
      <c r="H48" s="11">
        <v>5</v>
      </c>
      <c r="I48" s="2">
        <f>5+5-6</f>
        <v>4</v>
      </c>
      <c r="J48" s="106"/>
      <c r="K48" s="107">
        <f>I48+J48</f>
        <v>4</v>
      </c>
    </row>
    <row r="49" spans="1:11" ht="12.75" customHeight="1">
      <c r="A49" s="193"/>
      <c r="B49" s="101" t="s">
        <v>2</v>
      </c>
      <c r="C49" s="28" t="s">
        <v>47</v>
      </c>
      <c r="D49" s="27"/>
      <c r="E49" s="54" t="s">
        <v>0</v>
      </c>
      <c r="F49" s="55"/>
      <c r="G49" s="56" t="s">
        <v>48</v>
      </c>
      <c r="H49" s="57">
        <f>SUM(H50:H52)</f>
        <v>0</v>
      </c>
      <c r="I49" s="29">
        <f>SUM(I50:I52)</f>
        <v>32340</v>
      </c>
      <c r="J49" s="29">
        <f>SUM(J50:J52)</f>
        <v>0</v>
      </c>
      <c r="K49" s="29">
        <f>SUM(K50:K52)</f>
        <v>32340</v>
      </c>
    </row>
    <row r="50" spans="1:11" ht="12.75" customHeight="1">
      <c r="A50" s="193"/>
      <c r="B50" s="121"/>
      <c r="C50" s="59"/>
      <c r="D50" s="60">
        <v>2212</v>
      </c>
      <c r="E50" s="61">
        <v>6121</v>
      </c>
      <c r="F50" s="62">
        <v>38100000</v>
      </c>
      <c r="G50" s="63" t="s">
        <v>24</v>
      </c>
      <c r="H50" s="17">
        <v>0</v>
      </c>
      <c r="I50" s="4">
        <v>4850</v>
      </c>
      <c r="J50" s="122"/>
      <c r="K50" s="66">
        <f>I50+J50</f>
        <v>4850</v>
      </c>
    </row>
    <row r="51" spans="1:11" ht="12.75" customHeight="1">
      <c r="A51" s="193"/>
      <c r="B51" s="123"/>
      <c r="C51" s="59"/>
      <c r="D51" s="90">
        <v>2212</v>
      </c>
      <c r="E51" s="97">
        <v>6121</v>
      </c>
      <c r="F51" s="68" t="s">
        <v>26</v>
      </c>
      <c r="G51" s="63" t="s">
        <v>24</v>
      </c>
      <c r="H51" s="86">
        <v>0</v>
      </c>
      <c r="I51" s="5">
        <v>27485</v>
      </c>
      <c r="J51" s="122"/>
      <c r="K51" s="66">
        <f>I51+J51</f>
        <v>27485</v>
      </c>
    </row>
    <row r="52" spans="1:11" ht="12.75" customHeight="1" thickBot="1">
      <c r="A52" s="193"/>
      <c r="B52" s="124"/>
      <c r="C52" s="8"/>
      <c r="D52" s="6">
        <v>6310</v>
      </c>
      <c r="E52" s="69">
        <v>5163</v>
      </c>
      <c r="F52" s="31"/>
      <c r="G52" s="70" t="s">
        <v>27</v>
      </c>
      <c r="H52" s="11">
        <v>0</v>
      </c>
      <c r="I52" s="2">
        <v>5</v>
      </c>
      <c r="J52" s="122"/>
      <c r="K52" s="107">
        <f>I52+J52</f>
        <v>5</v>
      </c>
    </row>
    <row r="53" spans="1:11" ht="26.25" customHeight="1">
      <c r="A53" s="193"/>
      <c r="B53" s="53" t="s">
        <v>2</v>
      </c>
      <c r="C53" s="28" t="s">
        <v>49</v>
      </c>
      <c r="D53" s="27"/>
      <c r="E53" s="54" t="s">
        <v>0</v>
      </c>
      <c r="F53" s="55"/>
      <c r="G53" s="119" t="s">
        <v>50</v>
      </c>
      <c r="H53" s="57">
        <f>SUM(H54:H55)</f>
        <v>148</v>
      </c>
      <c r="I53" s="29">
        <f>SUM(I54:I55)</f>
        <v>148</v>
      </c>
      <c r="J53" s="29">
        <f>SUM(J54:J55)</f>
        <v>0</v>
      </c>
      <c r="K53" s="29">
        <f>SUM(K54:K55)</f>
        <v>148</v>
      </c>
    </row>
    <row r="54" spans="1:11" ht="12.75" customHeight="1">
      <c r="A54" s="193"/>
      <c r="B54" s="58"/>
      <c r="C54" s="59"/>
      <c r="D54" s="60">
        <v>2299</v>
      </c>
      <c r="E54" s="60">
        <v>5213</v>
      </c>
      <c r="F54" s="76">
        <v>38100000</v>
      </c>
      <c r="G54" s="63" t="s">
        <v>51</v>
      </c>
      <c r="H54" s="17">
        <v>40</v>
      </c>
      <c r="I54" s="65">
        <v>40</v>
      </c>
      <c r="J54" s="65"/>
      <c r="K54" s="66">
        <f aca="true" t="shared" si="2" ref="K54:K61">I54+J54</f>
        <v>40</v>
      </c>
    </row>
    <row r="55" spans="1:11" ht="12.75" customHeight="1" thickBot="1">
      <c r="A55" s="193"/>
      <c r="B55" s="67"/>
      <c r="C55" s="59"/>
      <c r="D55" s="60">
        <v>2299</v>
      </c>
      <c r="E55" s="60">
        <v>6313</v>
      </c>
      <c r="F55" s="76">
        <v>38100000</v>
      </c>
      <c r="G55" s="63" t="s">
        <v>52</v>
      </c>
      <c r="H55" s="86">
        <v>108</v>
      </c>
      <c r="I55" s="65">
        <v>108</v>
      </c>
      <c r="J55" s="65"/>
      <c r="K55" s="66">
        <f t="shared" si="2"/>
        <v>108</v>
      </c>
    </row>
    <row r="56" spans="1:11" ht="26.25" customHeight="1">
      <c r="A56" s="193"/>
      <c r="B56" s="101" t="s">
        <v>2</v>
      </c>
      <c r="C56" s="28" t="s">
        <v>53</v>
      </c>
      <c r="D56" s="27"/>
      <c r="E56" s="54" t="s">
        <v>0</v>
      </c>
      <c r="F56" s="55"/>
      <c r="G56" s="119" t="s">
        <v>54</v>
      </c>
      <c r="H56" s="57">
        <f>SUM(H57:H58)</f>
        <v>840</v>
      </c>
      <c r="I56" s="29">
        <f>SUM(I57:I58)</f>
        <v>8894</v>
      </c>
      <c r="J56" s="29">
        <f>SUM(J57:J58)</f>
        <v>0</v>
      </c>
      <c r="K56" s="29">
        <f>SUM(K57:K58)</f>
        <v>8894</v>
      </c>
    </row>
    <row r="57" spans="1:11" ht="12.75" customHeight="1">
      <c r="A57" s="193"/>
      <c r="B57" s="121"/>
      <c r="C57" s="59"/>
      <c r="D57" s="60">
        <v>2299</v>
      </c>
      <c r="E57" s="60">
        <v>5613</v>
      </c>
      <c r="F57" s="76">
        <v>38100000</v>
      </c>
      <c r="G57" s="63" t="s">
        <v>55</v>
      </c>
      <c r="H57" s="17">
        <v>225</v>
      </c>
      <c r="I57" s="65">
        <f>225+2162</f>
        <v>2387</v>
      </c>
      <c r="J57" s="65"/>
      <c r="K57" s="66">
        <f t="shared" si="2"/>
        <v>2387</v>
      </c>
    </row>
    <row r="58" spans="1:11" ht="12.75" customHeight="1" thickBot="1">
      <c r="A58" s="193"/>
      <c r="B58" s="125"/>
      <c r="C58" s="126"/>
      <c r="D58" s="127">
        <v>2299</v>
      </c>
      <c r="E58" s="127">
        <v>6413</v>
      </c>
      <c r="F58" s="128">
        <v>38100000</v>
      </c>
      <c r="G58" s="129" t="s">
        <v>56</v>
      </c>
      <c r="H58" s="10">
        <v>615</v>
      </c>
      <c r="I58" s="130">
        <f>615+5892</f>
        <v>6507</v>
      </c>
      <c r="J58" s="130"/>
      <c r="K58" s="66">
        <f t="shared" si="2"/>
        <v>6507</v>
      </c>
    </row>
    <row r="59" spans="1:11" ht="26.25" customHeight="1">
      <c r="A59" s="193"/>
      <c r="B59" s="101" t="s">
        <v>2</v>
      </c>
      <c r="C59" s="28" t="s">
        <v>57</v>
      </c>
      <c r="D59" s="27"/>
      <c r="E59" s="54" t="s">
        <v>0</v>
      </c>
      <c r="F59" s="55"/>
      <c r="G59" s="119" t="s">
        <v>58</v>
      </c>
      <c r="H59" s="57">
        <f>SUM(H60:H61)</f>
        <v>208</v>
      </c>
      <c r="I59" s="29">
        <f>SUM(I60:I61)</f>
        <v>2198</v>
      </c>
      <c r="J59" s="29">
        <f>SUM(J60:J61)</f>
        <v>0</v>
      </c>
      <c r="K59" s="29">
        <f>SUM(K60:K61)</f>
        <v>2198</v>
      </c>
    </row>
    <row r="60" spans="1:11" ht="12.75" customHeight="1">
      <c r="A60" s="193"/>
      <c r="B60" s="121"/>
      <c r="C60" s="59"/>
      <c r="D60" s="60">
        <v>2299</v>
      </c>
      <c r="E60" s="60">
        <v>5613</v>
      </c>
      <c r="F60" s="131" t="s">
        <v>32</v>
      </c>
      <c r="G60" s="63" t="s">
        <v>55</v>
      </c>
      <c r="H60" s="17">
        <v>56</v>
      </c>
      <c r="I60" s="65">
        <f>56+534</f>
        <v>590</v>
      </c>
      <c r="J60" s="65"/>
      <c r="K60" s="66">
        <f t="shared" si="2"/>
        <v>590</v>
      </c>
    </row>
    <row r="61" spans="1:11" ht="12.75" customHeight="1" thickBot="1">
      <c r="A61" s="193"/>
      <c r="B61" s="102"/>
      <c r="C61" s="132"/>
      <c r="D61" s="6">
        <v>2299</v>
      </c>
      <c r="E61" s="6">
        <v>6413</v>
      </c>
      <c r="F61" s="133" t="s">
        <v>32</v>
      </c>
      <c r="G61" s="134" t="s">
        <v>56</v>
      </c>
      <c r="H61" s="11">
        <v>152</v>
      </c>
      <c r="I61" s="135">
        <f>152+1456</f>
        <v>1608</v>
      </c>
      <c r="J61" s="135"/>
      <c r="K61" s="107">
        <f t="shared" si="2"/>
        <v>1608</v>
      </c>
    </row>
    <row r="62" spans="1:11" s="19" customFormat="1" ht="12" customHeight="1">
      <c r="A62" s="193"/>
      <c r="B62" s="136" t="s">
        <v>2</v>
      </c>
      <c r="C62" s="28" t="s">
        <v>59</v>
      </c>
      <c r="D62" s="27"/>
      <c r="E62" s="54" t="s">
        <v>0</v>
      </c>
      <c r="F62" s="55"/>
      <c r="G62" s="137" t="s">
        <v>60</v>
      </c>
      <c r="H62" s="57">
        <f>SUM(H63:H64)</f>
        <v>0</v>
      </c>
      <c r="I62" s="29">
        <f>SUM(I63:I64)</f>
        <v>1351</v>
      </c>
      <c r="J62" s="29">
        <f>SUM(J63:J64)</f>
        <v>0</v>
      </c>
      <c r="K62" s="29">
        <f>SUM(K63:K64)</f>
        <v>1351</v>
      </c>
    </row>
    <row r="63" spans="1:11" s="19" customFormat="1" ht="12" customHeight="1">
      <c r="A63" s="193"/>
      <c r="B63" s="138"/>
      <c r="C63" s="72"/>
      <c r="D63" s="60">
        <v>2212</v>
      </c>
      <c r="E63" s="61">
        <v>6121</v>
      </c>
      <c r="F63" s="68" t="s">
        <v>26</v>
      </c>
      <c r="G63" s="139" t="s">
        <v>24</v>
      </c>
      <c r="H63" s="4">
        <v>0</v>
      </c>
      <c r="I63" s="4">
        <v>1350</v>
      </c>
      <c r="J63" s="4"/>
      <c r="K63" s="4">
        <f>I63+J63</f>
        <v>1350</v>
      </c>
    </row>
    <row r="64" spans="1:11" ht="12.75" customHeight="1" thickBot="1">
      <c r="A64" s="193"/>
      <c r="B64" s="140"/>
      <c r="C64" s="141"/>
      <c r="D64" s="30">
        <v>6310</v>
      </c>
      <c r="E64" s="82">
        <v>5163</v>
      </c>
      <c r="F64" s="142" t="s">
        <v>32</v>
      </c>
      <c r="G64" s="105" t="s">
        <v>27</v>
      </c>
      <c r="H64" s="85">
        <v>0</v>
      </c>
      <c r="I64" s="3">
        <v>1</v>
      </c>
      <c r="J64" s="3"/>
      <c r="K64" s="143">
        <f>I64+J64</f>
        <v>1</v>
      </c>
    </row>
    <row r="65" spans="1:11" s="19" customFormat="1" ht="12" customHeight="1">
      <c r="A65" s="193"/>
      <c r="B65" s="144" t="s">
        <v>2</v>
      </c>
      <c r="C65" s="109" t="s">
        <v>61</v>
      </c>
      <c r="D65" s="110"/>
      <c r="E65" s="111" t="s">
        <v>0</v>
      </c>
      <c r="F65" s="112"/>
      <c r="G65" s="145" t="s">
        <v>62</v>
      </c>
      <c r="H65" s="57">
        <f>SUM(H66:H67)</f>
        <v>0</v>
      </c>
      <c r="I65" s="29">
        <f>SUM(I66:I67)</f>
        <v>1351</v>
      </c>
      <c r="J65" s="29">
        <f>SUM(J66:J67)</f>
        <v>0</v>
      </c>
      <c r="K65" s="29">
        <f>SUM(K66:K67)</f>
        <v>1351</v>
      </c>
    </row>
    <row r="66" spans="1:11" s="19" customFormat="1" ht="12" customHeight="1">
      <c r="A66" s="193"/>
      <c r="B66" s="138"/>
      <c r="C66" s="72"/>
      <c r="D66" s="60">
        <v>2212</v>
      </c>
      <c r="E66" s="61">
        <v>6121</v>
      </c>
      <c r="F66" s="68" t="s">
        <v>26</v>
      </c>
      <c r="G66" s="139" t="s">
        <v>24</v>
      </c>
      <c r="H66" s="4">
        <v>0</v>
      </c>
      <c r="I66" s="4">
        <v>1350</v>
      </c>
      <c r="J66" s="4"/>
      <c r="K66" s="4">
        <f>I66+J66</f>
        <v>1350</v>
      </c>
    </row>
    <row r="67" spans="1:11" ht="12.75" customHeight="1" thickBot="1">
      <c r="A67" s="193"/>
      <c r="B67" s="140"/>
      <c r="C67" s="141"/>
      <c r="D67" s="30">
        <v>6310</v>
      </c>
      <c r="E67" s="82">
        <v>5163</v>
      </c>
      <c r="F67" s="142" t="s">
        <v>32</v>
      </c>
      <c r="G67" s="105" t="s">
        <v>27</v>
      </c>
      <c r="H67" s="85">
        <v>0</v>
      </c>
      <c r="I67" s="3">
        <v>1</v>
      </c>
      <c r="J67" s="3"/>
      <c r="K67" s="143">
        <f>I67+J67</f>
        <v>1</v>
      </c>
    </row>
    <row r="68" spans="1:11" s="19" customFormat="1" ht="12" customHeight="1">
      <c r="A68" s="193"/>
      <c r="B68" s="136" t="s">
        <v>2</v>
      </c>
      <c r="C68" s="28" t="s">
        <v>63</v>
      </c>
      <c r="D68" s="27"/>
      <c r="E68" s="54" t="s">
        <v>0</v>
      </c>
      <c r="F68" s="55"/>
      <c r="G68" s="137" t="s">
        <v>64</v>
      </c>
      <c r="H68" s="57">
        <f>SUM(H69:H71)</f>
        <v>0</v>
      </c>
      <c r="I68" s="29">
        <f>SUM(I69:I71)</f>
        <v>32501</v>
      </c>
      <c r="J68" s="57">
        <f>SUM(J69:J71)</f>
        <v>0</v>
      </c>
      <c r="K68" s="29">
        <f>SUM(K69:K71)</f>
        <v>32501</v>
      </c>
    </row>
    <row r="69" spans="1:11" ht="12.75" customHeight="1">
      <c r="A69" s="193"/>
      <c r="B69" s="58"/>
      <c r="C69" s="59"/>
      <c r="D69" s="60">
        <v>2212</v>
      </c>
      <c r="E69" s="61">
        <v>6121</v>
      </c>
      <c r="F69" s="131" t="s">
        <v>32</v>
      </c>
      <c r="G69" s="63" t="s">
        <v>24</v>
      </c>
      <c r="H69" s="4">
        <v>0</v>
      </c>
      <c r="I69" s="64">
        <v>1500</v>
      </c>
      <c r="J69" s="65"/>
      <c r="K69" s="66">
        <f>I69+J69</f>
        <v>1500</v>
      </c>
    </row>
    <row r="70" spans="1:12" s="19" customFormat="1" ht="12" customHeight="1">
      <c r="A70" s="193"/>
      <c r="B70" s="146"/>
      <c r="C70" s="59"/>
      <c r="D70" s="60">
        <v>2212</v>
      </c>
      <c r="E70" s="61">
        <v>6121</v>
      </c>
      <c r="F70" s="68" t="s">
        <v>26</v>
      </c>
      <c r="G70" s="147" t="s">
        <v>24</v>
      </c>
      <c r="H70" s="4">
        <v>0</v>
      </c>
      <c r="I70" s="4">
        <f>2000+8000+21000</f>
        <v>31000</v>
      </c>
      <c r="J70" s="4"/>
      <c r="K70" s="5">
        <f>I70+J70</f>
        <v>31000</v>
      </c>
      <c r="L70" s="153"/>
    </row>
    <row r="71" spans="1:11" ht="12.75" customHeight="1" thickBot="1">
      <c r="A71" s="193"/>
      <c r="B71" s="140"/>
      <c r="C71" s="141"/>
      <c r="D71" s="30">
        <v>6310</v>
      </c>
      <c r="E71" s="82">
        <v>5163</v>
      </c>
      <c r="F71" s="142" t="s">
        <v>32</v>
      </c>
      <c r="G71" s="105" t="s">
        <v>27</v>
      </c>
      <c r="H71" s="85">
        <v>0</v>
      </c>
      <c r="I71" s="3">
        <v>1</v>
      </c>
      <c r="J71" s="3"/>
      <c r="K71" s="143">
        <f>I71+J71</f>
        <v>1</v>
      </c>
    </row>
    <row r="72" spans="1:11" s="19" customFormat="1" ht="12" customHeight="1">
      <c r="A72" s="193"/>
      <c r="B72" s="136" t="s">
        <v>2</v>
      </c>
      <c r="C72" s="28" t="s">
        <v>65</v>
      </c>
      <c r="D72" s="27"/>
      <c r="E72" s="54" t="s">
        <v>0</v>
      </c>
      <c r="F72" s="55"/>
      <c r="G72" s="137" t="s">
        <v>66</v>
      </c>
      <c r="H72" s="57">
        <f>SUM(H73:H74)</f>
        <v>0</v>
      </c>
      <c r="I72" s="29">
        <f>SUM(I73:I74)</f>
        <v>1301</v>
      </c>
      <c r="J72" s="29">
        <f>SUM(J73:J74)</f>
        <v>0</v>
      </c>
      <c r="K72" s="29">
        <f>SUM(K73:K74)</f>
        <v>1301</v>
      </c>
    </row>
    <row r="73" spans="1:11" s="19" customFormat="1" ht="12" customHeight="1">
      <c r="A73" s="193"/>
      <c r="B73" s="138"/>
      <c r="C73" s="72"/>
      <c r="D73" s="60">
        <v>2212</v>
      </c>
      <c r="E73" s="61">
        <v>6121</v>
      </c>
      <c r="F73" s="68" t="s">
        <v>26</v>
      </c>
      <c r="G73" s="139" t="s">
        <v>24</v>
      </c>
      <c r="H73" s="4">
        <v>0</v>
      </c>
      <c r="I73" s="4">
        <v>1300</v>
      </c>
      <c r="J73" s="4"/>
      <c r="K73" s="4">
        <f>I73+J73</f>
        <v>1300</v>
      </c>
    </row>
    <row r="74" spans="1:11" ht="12.75" customHeight="1" thickBot="1">
      <c r="A74" s="193"/>
      <c r="B74" s="140"/>
      <c r="C74" s="141"/>
      <c r="D74" s="30">
        <v>6310</v>
      </c>
      <c r="E74" s="82">
        <v>5163</v>
      </c>
      <c r="F74" s="142" t="s">
        <v>32</v>
      </c>
      <c r="G74" s="105" t="s">
        <v>27</v>
      </c>
      <c r="H74" s="85">
        <v>0</v>
      </c>
      <c r="I74" s="3">
        <v>1</v>
      </c>
      <c r="J74" s="3"/>
      <c r="K74" s="143">
        <f>I74+J74</f>
        <v>1</v>
      </c>
    </row>
    <row r="75" spans="1:11" s="19" customFormat="1" ht="12" customHeight="1">
      <c r="A75" s="193"/>
      <c r="B75" s="136" t="s">
        <v>2</v>
      </c>
      <c r="C75" s="28" t="s">
        <v>67</v>
      </c>
      <c r="D75" s="27"/>
      <c r="E75" s="54" t="s">
        <v>0</v>
      </c>
      <c r="F75" s="55"/>
      <c r="G75" s="137" t="s">
        <v>68</v>
      </c>
      <c r="H75" s="57">
        <f>SUM(H76:H77)</f>
        <v>0</v>
      </c>
      <c r="I75" s="29">
        <f>SUM(I76:I77)</f>
        <v>2001</v>
      </c>
      <c r="J75" s="29">
        <f>SUM(J76:J77)</f>
        <v>0</v>
      </c>
      <c r="K75" s="29">
        <f>SUM(K76:K77)</f>
        <v>2001</v>
      </c>
    </row>
    <row r="76" spans="1:11" s="19" customFormat="1" ht="12" customHeight="1">
      <c r="A76" s="193"/>
      <c r="B76" s="138"/>
      <c r="C76" s="72"/>
      <c r="D76" s="60">
        <v>2212</v>
      </c>
      <c r="E76" s="61">
        <v>6121</v>
      </c>
      <c r="F76" s="68" t="s">
        <v>26</v>
      </c>
      <c r="G76" s="139" t="s">
        <v>24</v>
      </c>
      <c r="H76" s="4">
        <v>0</v>
      </c>
      <c r="I76" s="4">
        <v>2000</v>
      </c>
      <c r="J76" s="4"/>
      <c r="K76" s="4">
        <f>I76+J76</f>
        <v>2000</v>
      </c>
    </row>
    <row r="77" spans="1:11" ht="12.75" customHeight="1" thickBot="1">
      <c r="A77" s="193"/>
      <c r="B77" s="140"/>
      <c r="C77" s="141"/>
      <c r="D77" s="30">
        <v>6310</v>
      </c>
      <c r="E77" s="82">
        <v>5163</v>
      </c>
      <c r="F77" s="142" t="s">
        <v>32</v>
      </c>
      <c r="G77" s="105" t="s">
        <v>27</v>
      </c>
      <c r="H77" s="85">
        <v>0</v>
      </c>
      <c r="I77" s="3">
        <v>1</v>
      </c>
      <c r="J77" s="3"/>
      <c r="K77" s="143">
        <f>I77+J77</f>
        <v>1</v>
      </c>
    </row>
    <row r="78" spans="1:11" s="19" customFormat="1" ht="12" customHeight="1">
      <c r="A78" s="193"/>
      <c r="B78" s="144" t="s">
        <v>2</v>
      </c>
      <c r="C78" s="109" t="s">
        <v>69</v>
      </c>
      <c r="D78" s="110"/>
      <c r="E78" s="111" t="s">
        <v>0</v>
      </c>
      <c r="F78" s="112"/>
      <c r="G78" s="145" t="s">
        <v>70</v>
      </c>
      <c r="H78" s="57">
        <f>SUM(H79:H80)</f>
        <v>0</v>
      </c>
      <c r="I78" s="29">
        <f>SUM(I79:I80)</f>
        <v>2001</v>
      </c>
      <c r="J78" s="29">
        <f>SUM(J79:J80)</f>
        <v>0</v>
      </c>
      <c r="K78" s="29">
        <f>SUM(K79:K80)</f>
        <v>2001</v>
      </c>
    </row>
    <row r="79" spans="1:11" s="19" customFormat="1" ht="11.25" customHeight="1">
      <c r="A79" s="193"/>
      <c r="B79" s="146"/>
      <c r="C79" s="59"/>
      <c r="D79" s="60">
        <v>2212</v>
      </c>
      <c r="E79" s="61">
        <v>6121</v>
      </c>
      <c r="F79" s="68" t="s">
        <v>26</v>
      </c>
      <c r="G79" s="147" t="s">
        <v>24</v>
      </c>
      <c r="H79" s="4">
        <v>0</v>
      </c>
      <c r="I79" s="4">
        <v>2000</v>
      </c>
      <c r="J79" s="4"/>
      <c r="K79" s="5">
        <f>I79+J79</f>
        <v>2000</v>
      </c>
    </row>
    <row r="80" spans="1:11" ht="12.75" customHeight="1" thickBot="1">
      <c r="A80" s="193"/>
      <c r="B80" s="125"/>
      <c r="C80" s="148"/>
      <c r="D80" s="9">
        <v>6310</v>
      </c>
      <c r="E80" s="149">
        <v>5163</v>
      </c>
      <c r="F80" s="150" t="s">
        <v>32</v>
      </c>
      <c r="G80" s="151" t="s">
        <v>27</v>
      </c>
      <c r="H80" s="10">
        <v>0</v>
      </c>
      <c r="I80" s="3">
        <v>1</v>
      </c>
      <c r="J80" s="3"/>
      <c r="K80" s="152">
        <f>I80+J80</f>
        <v>1</v>
      </c>
    </row>
    <row r="81" spans="1:11" s="19" customFormat="1" ht="12" customHeight="1">
      <c r="A81" s="193"/>
      <c r="B81" s="136" t="s">
        <v>2</v>
      </c>
      <c r="C81" s="28" t="s">
        <v>71</v>
      </c>
      <c r="D81" s="27"/>
      <c r="E81" s="54" t="s">
        <v>0</v>
      </c>
      <c r="F81" s="55"/>
      <c r="G81" s="137" t="s">
        <v>72</v>
      </c>
      <c r="H81" s="29">
        <f>SUM(H82:H82)</f>
        <v>0</v>
      </c>
      <c r="I81" s="29">
        <f>SUM(I82:I82)</f>
        <v>526.0609999999997</v>
      </c>
      <c r="J81" s="29">
        <f>SUM(J82:J82)</f>
        <v>0</v>
      </c>
      <c r="K81" s="29">
        <f>SUM(K82:K82)</f>
        <v>526.0609999999997</v>
      </c>
    </row>
    <row r="82" spans="1:11" s="19" customFormat="1" ht="12" customHeight="1" thickBot="1">
      <c r="A82" s="193"/>
      <c r="B82" s="154"/>
      <c r="C82" s="103"/>
      <c r="D82" s="6">
        <v>2212</v>
      </c>
      <c r="E82" s="69">
        <v>5901</v>
      </c>
      <c r="F82" s="31" t="s">
        <v>32</v>
      </c>
      <c r="G82" s="155" t="s">
        <v>73</v>
      </c>
      <c r="H82" s="2">
        <v>0</v>
      </c>
      <c r="I82" s="2">
        <f>7000+8533.57-15007.509</f>
        <v>526.0609999999997</v>
      </c>
      <c r="J82" s="2"/>
      <c r="K82" s="3">
        <f>I82+J82</f>
        <v>526.0609999999997</v>
      </c>
    </row>
    <row r="83" spans="1:11" s="19" customFormat="1" ht="12" customHeight="1">
      <c r="A83" s="193"/>
      <c r="B83" s="136" t="s">
        <v>2</v>
      </c>
      <c r="C83" s="28" t="s">
        <v>74</v>
      </c>
      <c r="D83" s="27"/>
      <c r="E83" s="54" t="s">
        <v>0</v>
      </c>
      <c r="F83" s="55"/>
      <c r="G83" s="137" t="s">
        <v>91</v>
      </c>
      <c r="H83" s="115">
        <f>SUM(H84:H84)</f>
        <v>0</v>
      </c>
      <c r="I83" s="115">
        <f>SUM(I84:I84)</f>
        <v>3000</v>
      </c>
      <c r="J83" s="115">
        <f>SUM(J84:J84)</f>
        <v>0</v>
      </c>
      <c r="K83" s="115">
        <f>SUM(K84:K84)</f>
        <v>3000</v>
      </c>
    </row>
    <row r="84" spans="1:11" s="19" customFormat="1" ht="12" customHeight="1" thickBot="1">
      <c r="A84" s="193"/>
      <c r="B84" s="154"/>
      <c r="C84" s="103"/>
      <c r="D84" s="6">
        <v>2212</v>
      </c>
      <c r="E84" s="69">
        <v>5901</v>
      </c>
      <c r="F84" s="31" t="s">
        <v>32</v>
      </c>
      <c r="G84" s="155" t="s">
        <v>73</v>
      </c>
      <c r="H84" s="2">
        <v>0</v>
      </c>
      <c r="I84" s="2">
        <v>3000</v>
      </c>
      <c r="J84" s="2"/>
      <c r="K84" s="3">
        <f>I84+J84</f>
        <v>3000</v>
      </c>
    </row>
    <row r="85" spans="1:11" s="19" customFormat="1" ht="12" customHeight="1">
      <c r="A85" s="193"/>
      <c r="B85" s="136" t="s">
        <v>2</v>
      </c>
      <c r="C85" s="28" t="s">
        <v>93</v>
      </c>
      <c r="D85" s="27"/>
      <c r="E85" s="54" t="s">
        <v>0</v>
      </c>
      <c r="F85" s="55"/>
      <c r="G85" s="137" t="s">
        <v>75</v>
      </c>
      <c r="H85" s="29">
        <f>SUM(H86:H88)</f>
        <v>0</v>
      </c>
      <c r="I85" s="29">
        <f>SUM(I86:I88)</f>
        <v>5000</v>
      </c>
      <c r="J85" s="29">
        <f>SUM(J86:J88)</f>
        <v>0</v>
      </c>
      <c r="K85" s="29">
        <f>SUM(K86:K88)</f>
        <v>5000</v>
      </c>
    </row>
    <row r="86" spans="1:11" s="19" customFormat="1" ht="12" customHeight="1">
      <c r="A86" s="193"/>
      <c r="B86" s="138"/>
      <c r="C86" s="76"/>
      <c r="D86" s="60">
        <v>2212</v>
      </c>
      <c r="E86" s="61">
        <v>6351</v>
      </c>
      <c r="F86" s="68" t="s">
        <v>76</v>
      </c>
      <c r="G86" s="156" t="s">
        <v>33</v>
      </c>
      <c r="H86" s="4">
        <v>0</v>
      </c>
      <c r="I86" s="4">
        <v>0</v>
      </c>
      <c r="J86" s="4"/>
      <c r="K86" s="66">
        <f>I86+J86</f>
        <v>0</v>
      </c>
    </row>
    <row r="87" spans="1:11" s="19" customFormat="1" ht="12" customHeight="1">
      <c r="A87" s="193"/>
      <c r="B87" s="146"/>
      <c r="C87" s="89"/>
      <c r="D87" s="90">
        <v>2212</v>
      </c>
      <c r="E87" s="97">
        <v>6356</v>
      </c>
      <c r="F87" s="117" t="s">
        <v>77</v>
      </c>
      <c r="G87" s="156" t="s">
        <v>78</v>
      </c>
      <c r="H87" s="5">
        <v>0</v>
      </c>
      <c r="I87" s="5">
        <v>0</v>
      </c>
      <c r="J87" s="5"/>
      <c r="K87" s="66">
        <f>I87+J87</f>
        <v>0</v>
      </c>
    </row>
    <row r="88" spans="1:11" s="19" customFormat="1" ht="12" customHeight="1" thickBot="1">
      <c r="A88" s="193"/>
      <c r="B88" s="154"/>
      <c r="C88" s="103"/>
      <c r="D88" s="30">
        <v>2212</v>
      </c>
      <c r="E88" s="82">
        <v>6356</v>
      </c>
      <c r="F88" s="142" t="s">
        <v>79</v>
      </c>
      <c r="G88" s="157" t="s">
        <v>78</v>
      </c>
      <c r="H88" s="3">
        <v>0</v>
      </c>
      <c r="I88" s="3">
        <v>5000</v>
      </c>
      <c r="J88" s="3"/>
      <c r="K88" s="3">
        <f>I88+J88</f>
        <v>5000</v>
      </c>
    </row>
    <row r="89" spans="1:11" s="19" customFormat="1" ht="12" customHeight="1">
      <c r="A89" s="193"/>
      <c r="B89" s="136" t="s">
        <v>2</v>
      </c>
      <c r="C89" s="28" t="s">
        <v>92</v>
      </c>
      <c r="D89" s="27"/>
      <c r="E89" s="54" t="s">
        <v>0</v>
      </c>
      <c r="F89" s="55"/>
      <c r="G89" s="137" t="s">
        <v>94</v>
      </c>
      <c r="H89" s="29">
        <f>SUM(H90:H90)</f>
        <v>0</v>
      </c>
      <c r="I89" s="183">
        <f>SUM(I90:I90)</f>
        <v>264.385</v>
      </c>
      <c r="J89" s="115">
        <f>SUM(J90:J90)</f>
        <v>0</v>
      </c>
      <c r="K89" s="29">
        <f>SUM(K90:K90)</f>
        <v>264.385</v>
      </c>
    </row>
    <row r="90" spans="1:11" s="19" customFormat="1" ht="12" customHeight="1" thickBot="1">
      <c r="A90" s="193"/>
      <c r="B90" s="154"/>
      <c r="C90" s="103"/>
      <c r="D90" s="6">
        <v>2212</v>
      </c>
      <c r="E90" s="69">
        <v>5169</v>
      </c>
      <c r="F90" s="133" t="s">
        <v>32</v>
      </c>
      <c r="G90" s="180" t="s">
        <v>12</v>
      </c>
      <c r="H90" s="2">
        <v>0</v>
      </c>
      <c r="I90" s="184">
        <v>264.385</v>
      </c>
      <c r="J90" s="2"/>
      <c r="K90" s="3">
        <f>I90+J90</f>
        <v>264.385</v>
      </c>
    </row>
    <row r="91" spans="1:11" s="19" customFormat="1" ht="12" customHeight="1">
      <c r="A91" s="193"/>
      <c r="B91" s="136" t="s">
        <v>2</v>
      </c>
      <c r="C91" s="28" t="s">
        <v>95</v>
      </c>
      <c r="D91" s="27"/>
      <c r="E91" s="54" t="s">
        <v>0</v>
      </c>
      <c r="F91" s="55"/>
      <c r="G91" s="137" t="s">
        <v>96</v>
      </c>
      <c r="H91" s="29">
        <f>SUM(H92:H92)</f>
        <v>0</v>
      </c>
      <c r="I91" s="183">
        <f>SUM(I92:I92)</f>
        <v>554.785</v>
      </c>
      <c r="J91" s="115">
        <f>SUM(J92:J92)</f>
        <v>0</v>
      </c>
      <c r="K91" s="29">
        <f>SUM(K92:K92)</f>
        <v>554.785</v>
      </c>
    </row>
    <row r="92" spans="1:11" s="19" customFormat="1" ht="12" customHeight="1" thickBot="1">
      <c r="A92" s="193"/>
      <c r="B92" s="154"/>
      <c r="C92" s="103"/>
      <c r="D92" s="6">
        <v>2212</v>
      </c>
      <c r="E92" s="69">
        <v>5169</v>
      </c>
      <c r="F92" s="133" t="s">
        <v>32</v>
      </c>
      <c r="G92" s="180" t="s">
        <v>12</v>
      </c>
      <c r="H92" s="2">
        <v>0</v>
      </c>
      <c r="I92" s="184">
        <v>554.785</v>
      </c>
      <c r="J92" s="2"/>
      <c r="K92" s="3">
        <f>I92+J92</f>
        <v>554.785</v>
      </c>
    </row>
    <row r="93" spans="1:11" s="19" customFormat="1" ht="12" customHeight="1">
      <c r="A93" s="193"/>
      <c r="B93" s="136" t="s">
        <v>2</v>
      </c>
      <c r="C93" s="28" t="s">
        <v>97</v>
      </c>
      <c r="D93" s="27"/>
      <c r="E93" s="54" t="s">
        <v>0</v>
      </c>
      <c r="F93" s="55"/>
      <c r="G93" s="137" t="s">
        <v>98</v>
      </c>
      <c r="H93" s="29">
        <f>SUM(H94:H94)</f>
        <v>0</v>
      </c>
      <c r="I93" s="183">
        <f>SUM(I94:I94)</f>
        <v>769.56</v>
      </c>
      <c r="J93" s="115">
        <f>SUM(J94:J94)</f>
        <v>0</v>
      </c>
      <c r="K93" s="29">
        <f>SUM(K94:K94)</f>
        <v>769.56</v>
      </c>
    </row>
    <row r="94" spans="1:11" s="19" customFormat="1" ht="12" customHeight="1" thickBot="1">
      <c r="A94" s="193"/>
      <c r="B94" s="154"/>
      <c r="C94" s="103"/>
      <c r="D94" s="6">
        <v>2212</v>
      </c>
      <c r="E94" s="69">
        <v>5169</v>
      </c>
      <c r="F94" s="133" t="s">
        <v>32</v>
      </c>
      <c r="G94" s="180" t="s">
        <v>12</v>
      </c>
      <c r="H94" s="2">
        <v>0</v>
      </c>
      <c r="I94" s="184">
        <v>769.56</v>
      </c>
      <c r="J94" s="2"/>
      <c r="K94" s="3">
        <f>I94+J94</f>
        <v>769.56</v>
      </c>
    </row>
    <row r="95" spans="1:11" s="19" customFormat="1" ht="12" customHeight="1">
      <c r="A95" s="193"/>
      <c r="B95" s="136" t="s">
        <v>2</v>
      </c>
      <c r="C95" s="28" t="s">
        <v>99</v>
      </c>
      <c r="D95" s="27"/>
      <c r="E95" s="54" t="s">
        <v>0</v>
      </c>
      <c r="F95" s="55"/>
      <c r="G95" s="137" t="s">
        <v>100</v>
      </c>
      <c r="H95" s="29">
        <f>SUM(H96:H96)</f>
        <v>0</v>
      </c>
      <c r="I95" s="183">
        <f>SUM(I96:I96)</f>
        <v>99.22</v>
      </c>
      <c r="J95" s="115">
        <f>SUM(J96:J96)</f>
        <v>0</v>
      </c>
      <c r="K95" s="29">
        <f>SUM(K96:K96)</f>
        <v>99.22</v>
      </c>
    </row>
    <row r="96" spans="1:11" s="19" customFormat="1" ht="12" customHeight="1" thickBot="1">
      <c r="A96" s="193"/>
      <c r="B96" s="154"/>
      <c r="C96" s="103"/>
      <c r="D96" s="6">
        <v>2212</v>
      </c>
      <c r="E96" s="69">
        <v>5169</v>
      </c>
      <c r="F96" s="133" t="s">
        <v>32</v>
      </c>
      <c r="G96" s="180" t="s">
        <v>12</v>
      </c>
      <c r="H96" s="2">
        <v>0</v>
      </c>
      <c r="I96" s="184">
        <v>99.22</v>
      </c>
      <c r="J96" s="2"/>
      <c r="K96" s="3">
        <f>I96+J96</f>
        <v>99.22</v>
      </c>
    </row>
    <row r="97" spans="1:11" s="19" customFormat="1" ht="12" customHeight="1">
      <c r="A97" s="193"/>
      <c r="B97" s="136" t="s">
        <v>2</v>
      </c>
      <c r="C97" s="28" t="s">
        <v>101</v>
      </c>
      <c r="D97" s="27"/>
      <c r="E97" s="54" t="s">
        <v>0</v>
      </c>
      <c r="F97" s="55"/>
      <c r="G97" s="137" t="s">
        <v>102</v>
      </c>
      <c r="H97" s="29">
        <f>SUM(H98:H98)</f>
        <v>0</v>
      </c>
      <c r="I97" s="183">
        <f>SUM(I98:I98)</f>
        <v>531.19</v>
      </c>
      <c r="J97" s="115">
        <f>SUM(J98:J98)</f>
        <v>0</v>
      </c>
      <c r="K97" s="29">
        <f>SUM(K98:K98)</f>
        <v>531.19</v>
      </c>
    </row>
    <row r="98" spans="1:11" s="19" customFormat="1" ht="12" customHeight="1" thickBot="1">
      <c r="A98" s="193"/>
      <c r="B98" s="154"/>
      <c r="C98" s="103"/>
      <c r="D98" s="6">
        <v>2212</v>
      </c>
      <c r="E98" s="69">
        <v>5169</v>
      </c>
      <c r="F98" s="133" t="s">
        <v>32</v>
      </c>
      <c r="G98" s="180" t="s">
        <v>12</v>
      </c>
      <c r="H98" s="2">
        <v>0</v>
      </c>
      <c r="I98" s="184">
        <v>531.19</v>
      </c>
      <c r="J98" s="2"/>
      <c r="K98" s="3">
        <f>I98+J98</f>
        <v>531.19</v>
      </c>
    </row>
    <row r="99" spans="1:11" s="19" customFormat="1" ht="12" customHeight="1">
      <c r="A99" s="193"/>
      <c r="B99" s="136" t="s">
        <v>2</v>
      </c>
      <c r="C99" s="28" t="s">
        <v>103</v>
      </c>
      <c r="D99" s="27"/>
      <c r="E99" s="54" t="s">
        <v>0</v>
      </c>
      <c r="F99" s="55"/>
      <c r="G99" s="137" t="s">
        <v>104</v>
      </c>
      <c r="H99" s="29">
        <f>SUM(H100:H100)</f>
        <v>0</v>
      </c>
      <c r="I99" s="183">
        <f>SUM(I100:I100)</f>
        <v>598.95</v>
      </c>
      <c r="J99" s="115">
        <f>SUM(J100:J100)</f>
        <v>0</v>
      </c>
      <c r="K99" s="29">
        <f>SUM(K100:K100)</f>
        <v>598.95</v>
      </c>
    </row>
    <row r="100" spans="1:11" s="19" customFormat="1" ht="12" customHeight="1" thickBot="1">
      <c r="A100" s="193"/>
      <c r="B100" s="154"/>
      <c r="C100" s="103"/>
      <c r="D100" s="6">
        <v>2212</v>
      </c>
      <c r="E100" s="69">
        <v>5169</v>
      </c>
      <c r="F100" s="133" t="s">
        <v>32</v>
      </c>
      <c r="G100" s="180" t="s">
        <v>12</v>
      </c>
      <c r="H100" s="2">
        <v>0</v>
      </c>
      <c r="I100" s="184">
        <v>598.95</v>
      </c>
      <c r="J100" s="2"/>
      <c r="K100" s="3">
        <f>I100+J100</f>
        <v>598.95</v>
      </c>
    </row>
    <row r="101" spans="1:11" s="19" customFormat="1" ht="12" customHeight="1">
      <c r="A101" s="193"/>
      <c r="B101" s="136" t="s">
        <v>2</v>
      </c>
      <c r="C101" s="28" t="s">
        <v>105</v>
      </c>
      <c r="D101" s="27"/>
      <c r="E101" s="54" t="s">
        <v>0</v>
      </c>
      <c r="F101" s="55"/>
      <c r="G101" s="137" t="s">
        <v>106</v>
      </c>
      <c r="H101" s="29">
        <f>SUM(H102:H102)</f>
        <v>0</v>
      </c>
      <c r="I101" s="183">
        <f>SUM(I102:I102)</f>
        <v>505.78</v>
      </c>
      <c r="J101" s="115">
        <f>SUM(J102:J102)</f>
        <v>0</v>
      </c>
      <c r="K101" s="29">
        <f>SUM(K102:K102)</f>
        <v>505.78</v>
      </c>
    </row>
    <row r="102" spans="1:11" s="19" customFormat="1" ht="12" customHeight="1" thickBot="1">
      <c r="A102" s="193"/>
      <c r="B102" s="154"/>
      <c r="C102" s="103"/>
      <c r="D102" s="6">
        <v>2212</v>
      </c>
      <c r="E102" s="69">
        <v>5169</v>
      </c>
      <c r="F102" s="133" t="s">
        <v>32</v>
      </c>
      <c r="G102" s="180" t="s">
        <v>12</v>
      </c>
      <c r="H102" s="2">
        <v>0</v>
      </c>
      <c r="I102" s="184">
        <v>505.78</v>
      </c>
      <c r="J102" s="2"/>
      <c r="K102" s="3">
        <f>I102+J102</f>
        <v>505.78</v>
      </c>
    </row>
    <row r="103" spans="1:11" s="19" customFormat="1" ht="12" customHeight="1">
      <c r="A103" s="193"/>
      <c r="B103" s="136" t="s">
        <v>2</v>
      </c>
      <c r="C103" s="28" t="s">
        <v>107</v>
      </c>
      <c r="D103" s="27"/>
      <c r="E103" s="54" t="s">
        <v>0</v>
      </c>
      <c r="F103" s="55"/>
      <c r="G103" s="137" t="s">
        <v>109</v>
      </c>
      <c r="H103" s="29">
        <f>SUM(H104:H104)</f>
        <v>0</v>
      </c>
      <c r="I103" s="183">
        <f>SUM(I104:I104)</f>
        <v>638.88</v>
      </c>
      <c r="J103" s="115">
        <f>SUM(J104:J104)</f>
        <v>0</v>
      </c>
      <c r="K103" s="29">
        <f>SUM(K104:K104)</f>
        <v>638.88</v>
      </c>
    </row>
    <row r="104" spans="1:11" s="19" customFormat="1" ht="12" customHeight="1" thickBot="1">
      <c r="A104" s="193"/>
      <c r="B104" s="154"/>
      <c r="C104" s="103"/>
      <c r="D104" s="6">
        <v>2212</v>
      </c>
      <c r="E104" s="69">
        <v>5169</v>
      </c>
      <c r="F104" s="133" t="s">
        <v>32</v>
      </c>
      <c r="G104" s="180" t="s">
        <v>12</v>
      </c>
      <c r="H104" s="2">
        <v>0</v>
      </c>
      <c r="I104" s="184">
        <v>638.88</v>
      </c>
      <c r="J104" s="2"/>
      <c r="K104" s="3">
        <f>I104+J104</f>
        <v>638.88</v>
      </c>
    </row>
    <row r="105" spans="1:11" s="19" customFormat="1" ht="12" customHeight="1">
      <c r="A105" s="193"/>
      <c r="B105" s="136" t="s">
        <v>2</v>
      </c>
      <c r="C105" s="28" t="s">
        <v>108</v>
      </c>
      <c r="D105" s="27"/>
      <c r="E105" s="54" t="s">
        <v>0</v>
      </c>
      <c r="F105" s="55"/>
      <c r="G105" s="137" t="s">
        <v>110</v>
      </c>
      <c r="H105" s="29">
        <f>SUM(H106:H106)</f>
        <v>0</v>
      </c>
      <c r="I105" s="183">
        <f>SUM(I106:I106)</f>
        <v>1097.47</v>
      </c>
      <c r="J105" s="115">
        <f>SUM(J106:J106)</f>
        <v>0</v>
      </c>
      <c r="K105" s="29">
        <f>SUM(K106:K106)</f>
        <v>1097.47</v>
      </c>
    </row>
    <row r="106" spans="1:11" s="19" customFormat="1" ht="12" customHeight="1" thickBot="1">
      <c r="A106" s="193"/>
      <c r="B106" s="154"/>
      <c r="C106" s="103"/>
      <c r="D106" s="6">
        <v>2212</v>
      </c>
      <c r="E106" s="69">
        <v>5169</v>
      </c>
      <c r="F106" s="133" t="s">
        <v>32</v>
      </c>
      <c r="G106" s="180" t="s">
        <v>12</v>
      </c>
      <c r="H106" s="2">
        <v>0</v>
      </c>
      <c r="I106" s="184">
        <v>1097.47</v>
      </c>
      <c r="J106" s="2"/>
      <c r="K106" s="3">
        <f>I106+J106</f>
        <v>1097.47</v>
      </c>
    </row>
    <row r="107" spans="1:11" s="19" customFormat="1" ht="12" customHeight="1">
      <c r="A107" s="193"/>
      <c r="B107" s="136" t="s">
        <v>2</v>
      </c>
      <c r="C107" s="28" t="s">
        <v>111</v>
      </c>
      <c r="D107" s="27"/>
      <c r="E107" s="54" t="s">
        <v>0</v>
      </c>
      <c r="F107" s="55"/>
      <c r="G107" s="137" t="s">
        <v>112</v>
      </c>
      <c r="H107" s="29">
        <f>SUM(H108:H108)</f>
        <v>0</v>
      </c>
      <c r="I107" s="183">
        <f>SUM(I108:I108)</f>
        <v>318.23</v>
      </c>
      <c r="J107" s="115">
        <f>SUM(J108:J108)</f>
        <v>0</v>
      </c>
      <c r="K107" s="29">
        <f>SUM(K108:K108)</f>
        <v>318.23</v>
      </c>
    </row>
    <row r="108" spans="1:11" s="19" customFormat="1" ht="12" customHeight="1" thickBot="1">
      <c r="A108" s="193"/>
      <c r="B108" s="154"/>
      <c r="C108" s="103"/>
      <c r="D108" s="6">
        <v>2212</v>
      </c>
      <c r="E108" s="69">
        <v>5169</v>
      </c>
      <c r="F108" s="133" t="s">
        <v>32</v>
      </c>
      <c r="G108" s="180" t="s">
        <v>12</v>
      </c>
      <c r="H108" s="2">
        <v>0</v>
      </c>
      <c r="I108" s="184">
        <v>318.23</v>
      </c>
      <c r="J108" s="2"/>
      <c r="K108" s="3">
        <f>I108+J108</f>
        <v>318.23</v>
      </c>
    </row>
    <row r="109" spans="1:11" s="19" customFormat="1" ht="12" customHeight="1">
      <c r="A109" s="193"/>
      <c r="B109" s="136" t="s">
        <v>2</v>
      </c>
      <c r="C109" s="28" t="s">
        <v>113</v>
      </c>
      <c r="D109" s="27"/>
      <c r="E109" s="54" t="s">
        <v>0</v>
      </c>
      <c r="F109" s="55"/>
      <c r="G109" s="137" t="s">
        <v>114</v>
      </c>
      <c r="H109" s="29">
        <f>SUM(H110:H110)</f>
        <v>0</v>
      </c>
      <c r="I109" s="183">
        <f>SUM(I110:I110)</f>
        <v>983.73</v>
      </c>
      <c r="J109" s="115">
        <f>SUM(J110:J110)</f>
        <v>0</v>
      </c>
      <c r="K109" s="29">
        <f>SUM(K110:K110)</f>
        <v>983.73</v>
      </c>
    </row>
    <row r="110" spans="1:11" s="19" customFormat="1" ht="12" customHeight="1" thickBot="1">
      <c r="A110" s="193"/>
      <c r="B110" s="154"/>
      <c r="C110" s="103"/>
      <c r="D110" s="6">
        <v>2212</v>
      </c>
      <c r="E110" s="69">
        <v>5169</v>
      </c>
      <c r="F110" s="133" t="s">
        <v>32</v>
      </c>
      <c r="G110" s="180" t="s">
        <v>12</v>
      </c>
      <c r="H110" s="2">
        <v>0</v>
      </c>
      <c r="I110" s="184">
        <v>983.73</v>
      </c>
      <c r="J110" s="2"/>
      <c r="K110" s="3">
        <f>I110+J110</f>
        <v>983.73</v>
      </c>
    </row>
    <row r="111" spans="1:11" s="19" customFormat="1" ht="12" customHeight="1">
      <c r="A111" s="193"/>
      <c r="B111" s="136" t="s">
        <v>2</v>
      </c>
      <c r="C111" s="28" t="s">
        <v>115</v>
      </c>
      <c r="D111" s="27"/>
      <c r="E111" s="54" t="s">
        <v>0</v>
      </c>
      <c r="F111" s="55"/>
      <c r="G111" s="137" t="s">
        <v>117</v>
      </c>
      <c r="H111" s="29">
        <f>SUM(H112:H112)</f>
        <v>0</v>
      </c>
      <c r="I111" s="183">
        <f>SUM(I112:I112)</f>
        <v>533.005</v>
      </c>
      <c r="J111" s="115">
        <f>SUM(J112:J112)</f>
        <v>0</v>
      </c>
      <c r="K111" s="29">
        <f>SUM(K112:K112)</f>
        <v>533.005</v>
      </c>
    </row>
    <row r="112" spans="1:11" s="19" customFormat="1" ht="12" customHeight="1" thickBot="1">
      <c r="A112" s="193"/>
      <c r="B112" s="154"/>
      <c r="C112" s="103"/>
      <c r="D112" s="6">
        <v>2212</v>
      </c>
      <c r="E112" s="69">
        <v>5169</v>
      </c>
      <c r="F112" s="133" t="s">
        <v>32</v>
      </c>
      <c r="G112" s="180" t="s">
        <v>12</v>
      </c>
      <c r="H112" s="2">
        <v>0</v>
      </c>
      <c r="I112" s="184">
        <v>533.005</v>
      </c>
      <c r="J112" s="2"/>
      <c r="K112" s="3">
        <f>I112+J112</f>
        <v>533.005</v>
      </c>
    </row>
    <row r="113" spans="1:11" s="19" customFormat="1" ht="12" customHeight="1">
      <c r="A113" s="193"/>
      <c r="B113" s="136" t="s">
        <v>2</v>
      </c>
      <c r="C113" s="28" t="s">
        <v>116</v>
      </c>
      <c r="D113" s="27"/>
      <c r="E113" s="54" t="s">
        <v>0</v>
      </c>
      <c r="F113" s="55"/>
      <c r="G113" s="137" t="s">
        <v>118</v>
      </c>
      <c r="H113" s="29">
        <f>SUM(H114:H114)</f>
        <v>0</v>
      </c>
      <c r="I113" s="183">
        <f>SUM(I114:I114)</f>
        <v>592.295</v>
      </c>
      <c r="J113" s="115">
        <f>SUM(J114:J114)</f>
        <v>0</v>
      </c>
      <c r="K113" s="29">
        <f>SUM(K114:K114)</f>
        <v>592.295</v>
      </c>
    </row>
    <row r="114" spans="1:11" s="19" customFormat="1" ht="12" customHeight="1" thickBot="1">
      <c r="A114" s="193"/>
      <c r="B114" s="154"/>
      <c r="C114" s="103"/>
      <c r="D114" s="6">
        <v>2212</v>
      </c>
      <c r="E114" s="69">
        <v>5169</v>
      </c>
      <c r="F114" s="133" t="s">
        <v>32</v>
      </c>
      <c r="G114" s="180" t="s">
        <v>12</v>
      </c>
      <c r="H114" s="2">
        <v>0</v>
      </c>
      <c r="I114" s="184">
        <v>592.295</v>
      </c>
      <c r="J114" s="2"/>
      <c r="K114" s="3">
        <f>I114+J114</f>
        <v>592.295</v>
      </c>
    </row>
    <row r="115" spans="1:11" s="19" customFormat="1" ht="12" customHeight="1">
      <c r="A115" s="193"/>
      <c r="B115" s="136" t="s">
        <v>2</v>
      </c>
      <c r="C115" s="28" t="s">
        <v>119</v>
      </c>
      <c r="D115" s="27"/>
      <c r="E115" s="54" t="s">
        <v>0</v>
      </c>
      <c r="F115" s="55"/>
      <c r="G115" s="137" t="s">
        <v>126</v>
      </c>
      <c r="H115" s="29">
        <f>SUM(H116:H116)</f>
        <v>0</v>
      </c>
      <c r="I115" s="183">
        <f>SUM(I116:I116)</f>
        <v>222.035</v>
      </c>
      <c r="J115" s="115">
        <f>SUM(J116:J116)</f>
        <v>0</v>
      </c>
      <c r="K115" s="29">
        <f>SUM(K116:K116)</f>
        <v>222.035</v>
      </c>
    </row>
    <row r="116" spans="1:11" s="19" customFormat="1" ht="12" customHeight="1" thickBot="1">
      <c r="A116" s="193"/>
      <c r="B116" s="154"/>
      <c r="C116" s="103"/>
      <c r="D116" s="6">
        <v>2212</v>
      </c>
      <c r="E116" s="69">
        <v>5169</v>
      </c>
      <c r="F116" s="133" t="s">
        <v>32</v>
      </c>
      <c r="G116" s="180" t="s">
        <v>12</v>
      </c>
      <c r="H116" s="2">
        <v>0</v>
      </c>
      <c r="I116" s="184">
        <v>222.035</v>
      </c>
      <c r="J116" s="2"/>
      <c r="K116" s="3">
        <f>I116+J116</f>
        <v>222.035</v>
      </c>
    </row>
    <row r="117" spans="1:11" s="19" customFormat="1" ht="12" customHeight="1">
      <c r="A117" s="193"/>
      <c r="B117" s="136" t="s">
        <v>2</v>
      </c>
      <c r="C117" s="28" t="s">
        <v>120</v>
      </c>
      <c r="D117" s="27"/>
      <c r="E117" s="54" t="s">
        <v>0</v>
      </c>
      <c r="F117" s="55"/>
      <c r="G117" s="137" t="s">
        <v>125</v>
      </c>
      <c r="H117" s="29">
        <f>SUM(H118:H118)</f>
        <v>0</v>
      </c>
      <c r="I117" s="183">
        <f>SUM(I118:I118)</f>
        <v>306.735</v>
      </c>
      <c r="J117" s="115">
        <f>SUM(J118:J118)</f>
        <v>0</v>
      </c>
      <c r="K117" s="29">
        <f>SUM(K118:K118)</f>
        <v>306.735</v>
      </c>
    </row>
    <row r="118" spans="1:11" s="19" customFormat="1" ht="12" customHeight="1" thickBot="1">
      <c r="A118" s="193"/>
      <c r="B118" s="154"/>
      <c r="C118" s="103"/>
      <c r="D118" s="6">
        <v>2212</v>
      </c>
      <c r="E118" s="69">
        <v>5169</v>
      </c>
      <c r="F118" s="133" t="s">
        <v>32</v>
      </c>
      <c r="G118" s="180" t="s">
        <v>12</v>
      </c>
      <c r="H118" s="2">
        <v>0</v>
      </c>
      <c r="I118" s="184">
        <v>306.735</v>
      </c>
      <c r="J118" s="2"/>
      <c r="K118" s="3">
        <f>I118+J118</f>
        <v>306.735</v>
      </c>
    </row>
    <row r="119" spans="1:11" s="19" customFormat="1" ht="12" customHeight="1">
      <c r="A119" s="193"/>
      <c r="B119" s="136" t="s">
        <v>2</v>
      </c>
      <c r="C119" s="28" t="s">
        <v>121</v>
      </c>
      <c r="D119" s="27"/>
      <c r="E119" s="54" t="s">
        <v>0</v>
      </c>
      <c r="F119" s="55"/>
      <c r="G119" s="137" t="s">
        <v>127</v>
      </c>
      <c r="H119" s="29">
        <f>SUM(H120:H120)</f>
        <v>0</v>
      </c>
      <c r="I119" s="183">
        <f>SUM(I120:I120)</f>
        <v>149.435</v>
      </c>
      <c r="J119" s="115">
        <f>SUM(J120:J120)</f>
        <v>0</v>
      </c>
      <c r="K119" s="29">
        <f>SUM(K120:K120)</f>
        <v>149.435</v>
      </c>
    </row>
    <row r="120" spans="1:11" s="19" customFormat="1" ht="12" customHeight="1" thickBot="1">
      <c r="A120" s="193"/>
      <c r="B120" s="154"/>
      <c r="C120" s="103"/>
      <c r="D120" s="6">
        <v>2212</v>
      </c>
      <c r="E120" s="69">
        <v>5169</v>
      </c>
      <c r="F120" s="133" t="s">
        <v>32</v>
      </c>
      <c r="G120" s="180" t="s">
        <v>12</v>
      </c>
      <c r="H120" s="2">
        <v>0</v>
      </c>
      <c r="I120" s="184">
        <v>149.435</v>
      </c>
      <c r="J120" s="2"/>
      <c r="K120" s="3">
        <f>I120+J120</f>
        <v>149.435</v>
      </c>
    </row>
    <row r="121" spans="1:11" s="19" customFormat="1" ht="12" customHeight="1">
      <c r="A121" s="193"/>
      <c r="B121" s="136" t="s">
        <v>2</v>
      </c>
      <c r="C121" s="28" t="s">
        <v>122</v>
      </c>
      <c r="D121" s="27"/>
      <c r="E121" s="54" t="s">
        <v>0</v>
      </c>
      <c r="F121" s="55"/>
      <c r="G121" s="137" t="s">
        <v>128</v>
      </c>
      <c r="H121" s="29">
        <f>SUM(H122:H122)</f>
        <v>0</v>
      </c>
      <c r="I121" s="183">
        <f>SUM(I122:I122)</f>
        <v>155.485</v>
      </c>
      <c r="J121" s="115">
        <f>SUM(J122:J122)</f>
        <v>0</v>
      </c>
      <c r="K121" s="29">
        <f>SUM(K122:K122)</f>
        <v>155.485</v>
      </c>
    </row>
    <row r="122" spans="1:11" s="19" customFormat="1" ht="12" customHeight="1" thickBot="1">
      <c r="A122" s="193"/>
      <c r="B122" s="154"/>
      <c r="C122" s="103"/>
      <c r="D122" s="6">
        <v>2212</v>
      </c>
      <c r="E122" s="69">
        <v>5169</v>
      </c>
      <c r="F122" s="133" t="s">
        <v>32</v>
      </c>
      <c r="G122" s="180" t="s">
        <v>12</v>
      </c>
      <c r="H122" s="2">
        <v>0</v>
      </c>
      <c r="I122" s="184">
        <v>155.485</v>
      </c>
      <c r="J122" s="2"/>
      <c r="K122" s="3">
        <f>I122+J122</f>
        <v>155.485</v>
      </c>
    </row>
    <row r="123" spans="1:11" s="19" customFormat="1" ht="12" customHeight="1">
      <c r="A123" s="193"/>
      <c r="B123" s="136" t="s">
        <v>2</v>
      </c>
      <c r="C123" s="28" t="s">
        <v>123</v>
      </c>
      <c r="D123" s="27"/>
      <c r="E123" s="54" t="s">
        <v>0</v>
      </c>
      <c r="F123" s="55"/>
      <c r="G123" s="137" t="s">
        <v>129</v>
      </c>
      <c r="H123" s="29">
        <f>SUM(H124:H124)</f>
        <v>0</v>
      </c>
      <c r="I123" s="183">
        <f>SUM(I124:I124)</f>
        <v>243.815</v>
      </c>
      <c r="J123" s="115">
        <f>SUM(J124:J124)</f>
        <v>0</v>
      </c>
      <c r="K123" s="29">
        <f>SUM(K124:K124)</f>
        <v>243.815</v>
      </c>
    </row>
    <row r="124" spans="1:11" s="19" customFormat="1" ht="12" customHeight="1" thickBot="1">
      <c r="A124" s="193"/>
      <c r="B124" s="154"/>
      <c r="C124" s="103"/>
      <c r="D124" s="6">
        <v>2212</v>
      </c>
      <c r="E124" s="69">
        <v>5169</v>
      </c>
      <c r="F124" s="133" t="s">
        <v>32</v>
      </c>
      <c r="G124" s="180" t="s">
        <v>12</v>
      </c>
      <c r="H124" s="2">
        <v>0</v>
      </c>
      <c r="I124" s="184">
        <v>243.815</v>
      </c>
      <c r="J124" s="2"/>
      <c r="K124" s="3">
        <f>I124+J124</f>
        <v>243.815</v>
      </c>
    </row>
    <row r="125" spans="1:11" s="19" customFormat="1" ht="12" customHeight="1">
      <c r="A125" s="193"/>
      <c r="B125" s="136" t="s">
        <v>2</v>
      </c>
      <c r="C125" s="28" t="s">
        <v>124</v>
      </c>
      <c r="D125" s="27"/>
      <c r="E125" s="54" t="s">
        <v>0</v>
      </c>
      <c r="F125" s="55"/>
      <c r="G125" s="137" t="s">
        <v>130</v>
      </c>
      <c r="H125" s="29">
        <f>SUM(H126:H126)</f>
        <v>0</v>
      </c>
      <c r="I125" s="183">
        <f>SUM(I126:I126)</f>
        <v>373.285</v>
      </c>
      <c r="J125" s="115">
        <f>SUM(J126:J126)</f>
        <v>0</v>
      </c>
      <c r="K125" s="29">
        <f>SUM(K126:K126)</f>
        <v>373.285</v>
      </c>
    </row>
    <row r="126" spans="1:11" s="19" customFormat="1" ht="12" customHeight="1" thickBot="1">
      <c r="A126" s="193"/>
      <c r="B126" s="154"/>
      <c r="C126" s="103"/>
      <c r="D126" s="6">
        <v>2212</v>
      </c>
      <c r="E126" s="69">
        <v>5169</v>
      </c>
      <c r="F126" s="133" t="s">
        <v>32</v>
      </c>
      <c r="G126" s="180" t="s">
        <v>12</v>
      </c>
      <c r="H126" s="2">
        <v>0</v>
      </c>
      <c r="I126" s="184">
        <v>373.285</v>
      </c>
      <c r="J126" s="2"/>
      <c r="K126" s="3">
        <f>I126+J126</f>
        <v>373.285</v>
      </c>
    </row>
    <row r="127" spans="1:11" s="19" customFormat="1" ht="12" customHeight="1">
      <c r="A127" s="193"/>
      <c r="B127" s="136" t="s">
        <v>2</v>
      </c>
      <c r="C127" s="28" t="s">
        <v>131</v>
      </c>
      <c r="D127" s="27"/>
      <c r="E127" s="54" t="s">
        <v>0</v>
      </c>
      <c r="F127" s="55"/>
      <c r="G127" s="137" t="s">
        <v>132</v>
      </c>
      <c r="H127" s="29">
        <f>SUM(H128:H128)</f>
        <v>0</v>
      </c>
      <c r="I127" s="183">
        <f>SUM(I128:I128)</f>
        <v>493.68</v>
      </c>
      <c r="J127" s="115">
        <f>SUM(J128:J128)</f>
        <v>0</v>
      </c>
      <c r="K127" s="29">
        <f>SUM(K128:K128)</f>
        <v>493.68</v>
      </c>
    </row>
    <row r="128" spans="1:11" s="19" customFormat="1" ht="12" customHeight="1" thickBot="1">
      <c r="A128" s="193"/>
      <c r="B128" s="154"/>
      <c r="C128" s="103"/>
      <c r="D128" s="6">
        <v>2212</v>
      </c>
      <c r="E128" s="69">
        <v>5169</v>
      </c>
      <c r="F128" s="133" t="s">
        <v>32</v>
      </c>
      <c r="G128" s="180" t="s">
        <v>12</v>
      </c>
      <c r="H128" s="2">
        <v>0</v>
      </c>
      <c r="I128" s="184">
        <v>493.68</v>
      </c>
      <c r="J128" s="2"/>
      <c r="K128" s="3">
        <f>I128+J128</f>
        <v>493.68</v>
      </c>
    </row>
    <row r="129" spans="1:11" s="19" customFormat="1" ht="12" customHeight="1">
      <c r="A129" s="193"/>
      <c r="B129" s="136" t="s">
        <v>2</v>
      </c>
      <c r="C129" s="28" t="s">
        <v>133</v>
      </c>
      <c r="D129" s="27"/>
      <c r="E129" s="54" t="s">
        <v>0</v>
      </c>
      <c r="F129" s="55"/>
      <c r="G129" s="137" t="s">
        <v>136</v>
      </c>
      <c r="H129" s="29">
        <f>SUM(H130:H130)</f>
        <v>0</v>
      </c>
      <c r="I129" s="183">
        <f>SUM(I130:I130)</f>
        <v>839.135</v>
      </c>
      <c r="J129" s="115">
        <f>SUM(J130:J130)</f>
        <v>0</v>
      </c>
      <c r="K129" s="29">
        <f>SUM(K130:K130)</f>
        <v>839.135</v>
      </c>
    </row>
    <row r="130" spans="1:11" s="19" customFormat="1" ht="12" customHeight="1" thickBot="1">
      <c r="A130" s="193"/>
      <c r="B130" s="154"/>
      <c r="C130" s="103"/>
      <c r="D130" s="6">
        <v>2212</v>
      </c>
      <c r="E130" s="69">
        <v>5169</v>
      </c>
      <c r="F130" s="133" t="s">
        <v>32</v>
      </c>
      <c r="G130" s="180" t="s">
        <v>12</v>
      </c>
      <c r="H130" s="2">
        <v>0</v>
      </c>
      <c r="I130" s="184">
        <v>839.135</v>
      </c>
      <c r="J130" s="2"/>
      <c r="K130" s="3">
        <f>I130+J130</f>
        <v>839.135</v>
      </c>
    </row>
    <row r="131" spans="1:11" s="19" customFormat="1" ht="12" customHeight="1">
      <c r="A131" s="193"/>
      <c r="B131" s="136" t="s">
        <v>2</v>
      </c>
      <c r="C131" s="28" t="s">
        <v>134</v>
      </c>
      <c r="D131" s="27"/>
      <c r="E131" s="54" t="s">
        <v>0</v>
      </c>
      <c r="F131" s="55"/>
      <c r="G131" s="137" t="s">
        <v>137</v>
      </c>
      <c r="H131" s="29">
        <f>SUM(H132:H132)</f>
        <v>0</v>
      </c>
      <c r="I131" s="183">
        <f>SUM(I132:I132)</f>
        <v>762.905</v>
      </c>
      <c r="J131" s="115">
        <f>SUM(J132:J132)</f>
        <v>0</v>
      </c>
      <c r="K131" s="29">
        <f>SUM(K132:K132)</f>
        <v>762.905</v>
      </c>
    </row>
    <row r="132" spans="1:11" s="19" customFormat="1" ht="12" customHeight="1" thickBot="1">
      <c r="A132" s="193"/>
      <c r="B132" s="154"/>
      <c r="C132" s="103"/>
      <c r="D132" s="6">
        <v>2212</v>
      </c>
      <c r="E132" s="69">
        <v>5169</v>
      </c>
      <c r="F132" s="133" t="s">
        <v>32</v>
      </c>
      <c r="G132" s="180" t="s">
        <v>12</v>
      </c>
      <c r="H132" s="2">
        <v>0</v>
      </c>
      <c r="I132" s="184">
        <v>762.905</v>
      </c>
      <c r="J132" s="2"/>
      <c r="K132" s="3">
        <f>I132+J132</f>
        <v>762.905</v>
      </c>
    </row>
    <row r="133" spans="1:11" s="19" customFormat="1" ht="12" customHeight="1">
      <c r="A133" s="193"/>
      <c r="B133" s="136" t="s">
        <v>2</v>
      </c>
      <c r="C133" s="28" t="s">
        <v>135</v>
      </c>
      <c r="D133" s="27"/>
      <c r="E133" s="54" t="s">
        <v>0</v>
      </c>
      <c r="F133" s="55"/>
      <c r="G133" s="137" t="s">
        <v>138</v>
      </c>
      <c r="H133" s="29">
        <f>SUM(H134:H134)</f>
        <v>0</v>
      </c>
      <c r="I133" s="183">
        <f>SUM(I134:I134)</f>
        <v>756.855</v>
      </c>
      <c r="J133" s="115">
        <f>SUM(J134:J134)</f>
        <v>0</v>
      </c>
      <c r="K133" s="29">
        <f>SUM(K134:K134)</f>
        <v>756.855</v>
      </c>
    </row>
    <row r="134" spans="1:11" s="19" customFormat="1" ht="12" customHeight="1" thickBot="1">
      <c r="A134" s="193"/>
      <c r="B134" s="154"/>
      <c r="C134" s="103"/>
      <c r="D134" s="6">
        <v>2212</v>
      </c>
      <c r="E134" s="69">
        <v>5169</v>
      </c>
      <c r="F134" s="133" t="s">
        <v>32</v>
      </c>
      <c r="G134" s="180" t="s">
        <v>12</v>
      </c>
      <c r="H134" s="2">
        <v>0</v>
      </c>
      <c r="I134" s="184">
        <v>756.855</v>
      </c>
      <c r="J134" s="2"/>
      <c r="K134" s="3">
        <f>I134+J134</f>
        <v>756.855</v>
      </c>
    </row>
    <row r="135" spans="1:11" s="19" customFormat="1" ht="12" customHeight="1">
      <c r="A135" s="193"/>
      <c r="B135" s="136" t="s">
        <v>2</v>
      </c>
      <c r="C135" s="28" t="s">
        <v>139</v>
      </c>
      <c r="D135" s="27"/>
      <c r="E135" s="54" t="s">
        <v>0</v>
      </c>
      <c r="F135" s="55"/>
      <c r="G135" s="137" t="s">
        <v>141</v>
      </c>
      <c r="H135" s="29">
        <f>SUM(H136:H136)</f>
        <v>0</v>
      </c>
      <c r="I135" s="183">
        <f>SUM(I136:I136)</f>
        <v>384.78</v>
      </c>
      <c r="J135" s="115">
        <f>SUM(J136:J136)</f>
        <v>0</v>
      </c>
      <c r="K135" s="29">
        <f>SUM(K136:K136)</f>
        <v>384.78</v>
      </c>
    </row>
    <row r="136" spans="1:11" s="19" customFormat="1" ht="12" customHeight="1" thickBot="1">
      <c r="A136" s="193"/>
      <c r="B136" s="154"/>
      <c r="C136" s="103"/>
      <c r="D136" s="6">
        <v>2212</v>
      </c>
      <c r="E136" s="69">
        <v>5169</v>
      </c>
      <c r="F136" s="133" t="s">
        <v>32</v>
      </c>
      <c r="G136" s="180" t="s">
        <v>12</v>
      </c>
      <c r="H136" s="2">
        <v>0</v>
      </c>
      <c r="I136" s="184">
        <v>384.78</v>
      </c>
      <c r="J136" s="2"/>
      <c r="K136" s="3">
        <f>I136+J136</f>
        <v>384.78</v>
      </c>
    </row>
    <row r="137" spans="1:11" s="19" customFormat="1" ht="12" customHeight="1">
      <c r="A137" s="193"/>
      <c r="B137" s="136" t="s">
        <v>2</v>
      </c>
      <c r="C137" s="28" t="s">
        <v>140</v>
      </c>
      <c r="D137" s="27"/>
      <c r="E137" s="54" t="s">
        <v>0</v>
      </c>
      <c r="F137" s="55"/>
      <c r="G137" s="137" t="s">
        <v>142</v>
      </c>
      <c r="H137" s="29">
        <f>SUM(H138:H138)</f>
        <v>0</v>
      </c>
      <c r="I137" s="183">
        <f>SUM(I138:I138)</f>
        <v>487.63</v>
      </c>
      <c r="J137" s="115">
        <f>SUM(J138:J138)</f>
        <v>0</v>
      </c>
      <c r="K137" s="29">
        <f>SUM(K138:K138)</f>
        <v>487.63</v>
      </c>
    </row>
    <row r="138" spans="1:11" s="19" customFormat="1" ht="12" customHeight="1" thickBot="1">
      <c r="A138" s="193"/>
      <c r="B138" s="154"/>
      <c r="C138" s="103"/>
      <c r="D138" s="6">
        <v>2212</v>
      </c>
      <c r="E138" s="69">
        <v>5169</v>
      </c>
      <c r="F138" s="133" t="s">
        <v>32</v>
      </c>
      <c r="G138" s="180" t="s">
        <v>12</v>
      </c>
      <c r="H138" s="2">
        <v>0</v>
      </c>
      <c r="I138" s="184">
        <v>487.63</v>
      </c>
      <c r="J138" s="2"/>
      <c r="K138" s="3">
        <f>I138+J138</f>
        <v>487.63</v>
      </c>
    </row>
    <row r="139" spans="1:11" s="19" customFormat="1" ht="12" customHeight="1">
      <c r="A139" s="193"/>
      <c r="B139" s="136" t="s">
        <v>2</v>
      </c>
      <c r="C139" s="28" t="s">
        <v>143</v>
      </c>
      <c r="D139" s="27"/>
      <c r="E139" s="54" t="s">
        <v>0</v>
      </c>
      <c r="F139" s="55"/>
      <c r="G139" s="137" t="s">
        <v>146</v>
      </c>
      <c r="H139" s="29">
        <f>SUM(H140:H140)</f>
        <v>0</v>
      </c>
      <c r="I139" s="183">
        <f>SUM(I140:I140)</f>
        <v>524.535</v>
      </c>
      <c r="J139" s="115">
        <f>SUM(J140:J140)</f>
        <v>0</v>
      </c>
      <c r="K139" s="29">
        <f>SUM(K140:K140)</f>
        <v>524.535</v>
      </c>
    </row>
    <row r="140" spans="1:11" s="19" customFormat="1" ht="12" customHeight="1" thickBot="1">
      <c r="A140" s="193"/>
      <c r="B140" s="154"/>
      <c r="C140" s="103"/>
      <c r="D140" s="6">
        <v>2212</v>
      </c>
      <c r="E140" s="69">
        <v>5169</v>
      </c>
      <c r="F140" s="133" t="s">
        <v>32</v>
      </c>
      <c r="G140" s="180" t="s">
        <v>12</v>
      </c>
      <c r="H140" s="2">
        <v>0</v>
      </c>
      <c r="I140" s="184">
        <v>524.535</v>
      </c>
      <c r="J140" s="2"/>
      <c r="K140" s="3">
        <f>I140+J140</f>
        <v>524.535</v>
      </c>
    </row>
    <row r="141" spans="1:11" s="19" customFormat="1" ht="12" customHeight="1">
      <c r="A141" s="193"/>
      <c r="B141" s="136" t="s">
        <v>2</v>
      </c>
      <c r="C141" s="28" t="s">
        <v>144</v>
      </c>
      <c r="D141" s="27"/>
      <c r="E141" s="54" t="s">
        <v>0</v>
      </c>
      <c r="F141" s="55"/>
      <c r="G141" s="137" t="s">
        <v>147</v>
      </c>
      <c r="H141" s="29">
        <f>SUM(H142:H142)</f>
        <v>0</v>
      </c>
      <c r="I141" s="183">
        <f>SUM(I142:I142)</f>
        <v>639.485</v>
      </c>
      <c r="J141" s="115">
        <f>SUM(J142:J142)</f>
        <v>0</v>
      </c>
      <c r="K141" s="29">
        <f>SUM(K142:K142)</f>
        <v>639.485</v>
      </c>
    </row>
    <row r="142" spans="1:11" s="19" customFormat="1" ht="12" customHeight="1" thickBot="1">
      <c r="A142" s="193"/>
      <c r="B142" s="154"/>
      <c r="C142" s="103"/>
      <c r="D142" s="6">
        <v>2212</v>
      </c>
      <c r="E142" s="69">
        <v>5169</v>
      </c>
      <c r="F142" s="133" t="s">
        <v>32</v>
      </c>
      <c r="G142" s="180" t="s">
        <v>12</v>
      </c>
      <c r="H142" s="2">
        <v>0</v>
      </c>
      <c r="I142" s="184">
        <v>639.485</v>
      </c>
      <c r="J142" s="2"/>
      <c r="K142" s="3">
        <f>I142+J142</f>
        <v>639.485</v>
      </c>
    </row>
    <row r="143" spans="1:11" s="19" customFormat="1" ht="12" customHeight="1">
      <c r="A143" s="193"/>
      <c r="B143" s="136" t="s">
        <v>2</v>
      </c>
      <c r="C143" s="28" t="s">
        <v>145</v>
      </c>
      <c r="D143" s="27"/>
      <c r="E143" s="54" t="s">
        <v>0</v>
      </c>
      <c r="F143" s="55"/>
      <c r="G143" s="137" t="s">
        <v>148</v>
      </c>
      <c r="H143" s="29">
        <f>SUM(H144:H144)</f>
        <v>0</v>
      </c>
      <c r="I143" s="183">
        <f>SUM(I144:I144)</f>
        <v>760.485</v>
      </c>
      <c r="J143" s="115">
        <f>SUM(J144:J144)</f>
        <v>0</v>
      </c>
      <c r="K143" s="29">
        <f>SUM(K144:K144)</f>
        <v>760.485</v>
      </c>
    </row>
    <row r="144" spans="1:11" s="19" customFormat="1" ht="12" customHeight="1" thickBot="1">
      <c r="A144" s="193"/>
      <c r="B144" s="154"/>
      <c r="C144" s="103"/>
      <c r="D144" s="6">
        <v>2212</v>
      </c>
      <c r="E144" s="69">
        <v>5169</v>
      </c>
      <c r="F144" s="133" t="s">
        <v>32</v>
      </c>
      <c r="G144" s="180" t="s">
        <v>12</v>
      </c>
      <c r="H144" s="2">
        <v>0</v>
      </c>
      <c r="I144" s="184">
        <v>760.485</v>
      </c>
      <c r="J144" s="2"/>
      <c r="K144" s="3">
        <f>I144+J144</f>
        <v>760.485</v>
      </c>
    </row>
    <row r="145" spans="1:11" s="19" customFormat="1" ht="12" customHeight="1">
      <c r="A145" s="193"/>
      <c r="B145" s="136" t="s">
        <v>2</v>
      </c>
      <c r="C145" s="28" t="s">
        <v>149</v>
      </c>
      <c r="D145" s="27"/>
      <c r="E145" s="54" t="s">
        <v>0</v>
      </c>
      <c r="F145" s="55"/>
      <c r="G145" s="137" t="s">
        <v>152</v>
      </c>
      <c r="H145" s="29">
        <f>SUM(H146:H146)</f>
        <v>0</v>
      </c>
      <c r="I145" s="183">
        <f>SUM(I146:I146)</f>
        <v>199.65</v>
      </c>
      <c r="J145" s="115">
        <f>SUM(J146:J146)</f>
        <v>0</v>
      </c>
      <c r="K145" s="29">
        <f>SUM(K146:K146)</f>
        <v>199.65</v>
      </c>
    </row>
    <row r="146" spans="1:11" s="19" customFormat="1" ht="12" customHeight="1" thickBot="1">
      <c r="A146" s="193"/>
      <c r="B146" s="185"/>
      <c r="C146" s="132"/>
      <c r="D146" s="6">
        <v>2212</v>
      </c>
      <c r="E146" s="69">
        <v>5169</v>
      </c>
      <c r="F146" s="133" t="s">
        <v>32</v>
      </c>
      <c r="G146" s="180" t="s">
        <v>12</v>
      </c>
      <c r="H146" s="2">
        <v>0</v>
      </c>
      <c r="I146" s="184">
        <v>199.65</v>
      </c>
      <c r="J146" s="2"/>
      <c r="K146" s="2">
        <f>I146+J146</f>
        <v>199.65</v>
      </c>
    </row>
    <row r="147" spans="1:11" s="19" customFormat="1" ht="12" customHeight="1">
      <c r="A147" s="193"/>
      <c r="B147" s="136" t="s">
        <v>2</v>
      </c>
      <c r="C147" s="28" t="s">
        <v>150</v>
      </c>
      <c r="D147" s="27"/>
      <c r="E147" s="54" t="s">
        <v>0</v>
      </c>
      <c r="F147" s="55"/>
      <c r="G147" s="137" t="s">
        <v>151</v>
      </c>
      <c r="H147" s="29">
        <f>SUM(H148:H148)</f>
        <v>0</v>
      </c>
      <c r="I147" s="183">
        <f>SUM(I148:I148)</f>
        <v>220.099</v>
      </c>
      <c r="J147" s="115">
        <f>SUM(J148:J148)</f>
        <v>0</v>
      </c>
      <c r="K147" s="29">
        <f>SUM(K148:K148)</f>
        <v>220.099</v>
      </c>
    </row>
    <row r="148" spans="1:11" s="19" customFormat="1" ht="12" customHeight="1" thickBot="1">
      <c r="A148" s="193"/>
      <c r="B148" s="154"/>
      <c r="C148" s="103"/>
      <c r="D148" s="6">
        <v>2212</v>
      </c>
      <c r="E148" s="69">
        <v>5169</v>
      </c>
      <c r="F148" s="133" t="s">
        <v>32</v>
      </c>
      <c r="G148" s="180" t="s">
        <v>12</v>
      </c>
      <c r="H148" s="2">
        <v>0</v>
      </c>
      <c r="I148" s="184">
        <v>220.099</v>
      </c>
      <c r="J148" s="2"/>
      <c r="K148" s="3">
        <f>I148+J148</f>
        <v>220.099</v>
      </c>
    </row>
    <row r="149" spans="1:11" s="40" customFormat="1" ht="12.75" customHeight="1">
      <c r="A149" s="193"/>
      <c r="B149" s="158" t="s">
        <v>2</v>
      </c>
      <c r="C149" s="109" t="s">
        <v>80</v>
      </c>
      <c r="D149" s="159" t="s">
        <v>0</v>
      </c>
      <c r="E149" s="160" t="s">
        <v>0</v>
      </c>
      <c r="F149" s="161"/>
      <c r="G149" s="113" t="s">
        <v>81</v>
      </c>
      <c r="H149" s="115">
        <f>SUM(H150:H150)</f>
        <v>300</v>
      </c>
      <c r="I149" s="115">
        <f>SUM(I150:I150)</f>
        <v>1210</v>
      </c>
      <c r="J149" s="115">
        <f>SUM(J150:J150)</f>
        <v>0</v>
      </c>
      <c r="K149" s="115">
        <f>SUM(K150:K150)</f>
        <v>1210</v>
      </c>
    </row>
    <row r="150" spans="1:11" s="165" customFormat="1" ht="12.75" customHeight="1" thickBot="1">
      <c r="A150" s="193"/>
      <c r="B150" s="20"/>
      <c r="C150" s="8"/>
      <c r="D150" s="162">
        <v>6310</v>
      </c>
      <c r="E150" s="163">
        <v>5909</v>
      </c>
      <c r="F150" s="31"/>
      <c r="G150" s="164" t="s">
        <v>82</v>
      </c>
      <c r="H150" s="2">
        <v>300</v>
      </c>
      <c r="I150" s="2">
        <f>300+910</f>
        <v>1210</v>
      </c>
      <c r="J150" s="2"/>
      <c r="K150" s="107">
        <f>I150+J150</f>
        <v>1210</v>
      </c>
    </row>
    <row r="151" spans="1:11" s="40" customFormat="1" ht="12.75" customHeight="1" thickBot="1">
      <c r="A151" s="193"/>
      <c r="B151" s="22" t="s">
        <v>2</v>
      </c>
      <c r="C151" s="23" t="s">
        <v>0</v>
      </c>
      <c r="D151" s="24" t="s">
        <v>0</v>
      </c>
      <c r="E151" s="50" t="s">
        <v>0</v>
      </c>
      <c r="F151" s="51"/>
      <c r="G151" s="52" t="s">
        <v>83</v>
      </c>
      <c r="H151" s="25">
        <f>H152+H162+H164</f>
        <v>345</v>
      </c>
      <c r="I151" s="25">
        <f>I152+I162+I164</f>
        <v>3545</v>
      </c>
      <c r="J151" s="25">
        <f>J152+J162+J164</f>
        <v>0</v>
      </c>
      <c r="K151" s="26">
        <f>K152+K162+K164</f>
        <v>3545</v>
      </c>
    </row>
    <row r="152" spans="1:11" ht="12.75" customHeight="1">
      <c r="A152" s="193"/>
      <c r="B152" s="166" t="s">
        <v>2</v>
      </c>
      <c r="C152" s="28" t="s">
        <v>84</v>
      </c>
      <c r="D152" s="167" t="s">
        <v>0</v>
      </c>
      <c r="E152" s="168" t="s">
        <v>0</v>
      </c>
      <c r="F152" s="169"/>
      <c r="G152" s="56" t="s">
        <v>85</v>
      </c>
      <c r="H152" s="57">
        <f>SUM(H153:H161)</f>
        <v>345</v>
      </c>
      <c r="I152" s="29">
        <f>SUM(I153:I161)</f>
        <v>545</v>
      </c>
      <c r="J152" s="29">
        <f>SUM(J153:J161)</f>
        <v>0</v>
      </c>
      <c r="K152" s="29">
        <f>SUM(K153:K161)</f>
        <v>545</v>
      </c>
    </row>
    <row r="153" spans="1:11" s="165" customFormat="1" ht="12.75" customHeight="1">
      <c r="A153" s="193"/>
      <c r="B153" s="12"/>
      <c r="C153" s="170"/>
      <c r="D153" s="60">
        <v>2219</v>
      </c>
      <c r="E153" s="16">
        <v>5169</v>
      </c>
      <c r="F153" s="68" t="s">
        <v>86</v>
      </c>
      <c r="G153" s="171" t="s">
        <v>12</v>
      </c>
      <c r="H153" s="172">
        <v>33</v>
      </c>
      <c r="I153" s="173">
        <f>33+18</f>
        <v>51</v>
      </c>
      <c r="J153" s="75"/>
      <c r="K153" s="66">
        <f aca="true" t="shared" si="3" ref="K153:K161">I153+J153</f>
        <v>51</v>
      </c>
    </row>
    <row r="154" spans="1:11" s="40" customFormat="1" ht="12.75" customHeight="1">
      <c r="A154" s="193"/>
      <c r="B154" s="12"/>
      <c r="C154" s="170"/>
      <c r="D154" s="60">
        <v>2219</v>
      </c>
      <c r="E154" s="16">
        <v>5169</v>
      </c>
      <c r="F154" s="68" t="s">
        <v>87</v>
      </c>
      <c r="G154" s="171" t="s">
        <v>12</v>
      </c>
      <c r="H154" s="174">
        <v>16</v>
      </c>
      <c r="I154" s="175">
        <f>16+9</f>
        <v>25</v>
      </c>
      <c r="J154" s="75"/>
      <c r="K154" s="66">
        <f t="shared" si="3"/>
        <v>25</v>
      </c>
    </row>
    <row r="155" spans="1:11" s="165" customFormat="1" ht="12.75" customHeight="1">
      <c r="A155" s="193"/>
      <c r="B155" s="12"/>
      <c r="C155" s="170"/>
      <c r="D155" s="60">
        <v>2219</v>
      </c>
      <c r="E155" s="16">
        <v>5169</v>
      </c>
      <c r="F155" s="117" t="s">
        <v>88</v>
      </c>
      <c r="G155" s="171" t="s">
        <v>12</v>
      </c>
      <c r="H155" s="174">
        <v>276</v>
      </c>
      <c r="I155" s="175">
        <f>276+153</f>
        <v>429</v>
      </c>
      <c r="J155" s="75"/>
      <c r="K155" s="66">
        <f t="shared" si="3"/>
        <v>429</v>
      </c>
    </row>
    <row r="156" spans="1:11" s="165" customFormat="1" ht="12.75" customHeight="1">
      <c r="A156" s="193"/>
      <c r="B156" s="12"/>
      <c r="C156" s="170"/>
      <c r="D156" s="60">
        <v>2219</v>
      </c>
      <c r="E156" s="176">
        <v>5173</v>
      </c>
      <c r="F156" s="117" t="s">
        <v>86</v>
      </c>
      <c r="G156" s="171" t="s">
        <v>89</v>
      </c>
      <c r="H156" s="86">
        <v>0</v>
      </c>
      <c r="I156" s="175">
        <v>2</v>
      </c>
      <c r="J156" s="75"/>
      <c r="K156" s="66">
        <f t="shared" si="3"/>
        <v>2</v>
      </c>
    </row>
    <row r="157" spans="1:11" s="165" customFormat="1" ht="12.75" customHeight="1">
      <c r="A157" s="193"/>
      <c r="B157" s="12"/>
      <c r="C157" s="170"/>
      <c r="D157" s="60">
        <v>2219</v>
      </c>
      <c r="E157" s="176">
        <v>5173</v>
      </c>
      <c r="F157" s="117" t="s">
        <v>87</v>
      </c>
      <c r="G157" s="171" t="s">
        <v>89</v>
      </c>
      <c r="H157" s="17">
        <v>0</v>
      </c>
      <c r="I157" s="175">
        <v>1</v>
      </c>
      <c r="J157" s="75"/>
      <c r="K157" s="66">
        <f t="shared" si="3"/>
        <v>1</v>
      </c>
    </row>
    <row r="158" spans="1:11" s="165" customFormat="1" ht="12.75" customHeight="1">
      <c r="A158" s="193"/>
      <c r="B158" s="12"/>
      <c r="C158" s="170"/>
      <c r="D158" s="60">
        <v>2219</v>
      </c>
      <c r="E158" s="176">
        <v>5173</v>
      </c>
      <c r="F158" s="117" t="s">
        <v>88</v>
      </c>
      <c r="G158" s="177" t="s">
        <v>89</v>
      </c>
      <c r="H158" s="17">
        <v>0</v>
      </c>
      <c r="I158" s="175">
        <v>17</v>
      </c>
      <c r="J158" s="75"/>
      <c r="K158" s="66">
        <f t="shared" si="3"/>
        <v>17</v>
      </c>
    </row>
    <row r="159" spans="1:11" s="165" customFormat="1" ht="12.75" customHeight="1">
      <c r="A159" s="193"/>
      <c r="B159" s="12"/>
      <c r="C159" s="170"/>
      <c r="D159" s="60">
        <v>2219</v>
      </c>
      <c r="E159" s="176">
        <v>5175</v>
      </c>
      <c r="F159" s="117" t="s">
        <v>86</v>
      </c>
      <c r="G159" s="177" t="s">
        <v>11</v>
      </c>
      <c r="H159" s="86">
        <v>2</v>
      </c>
      <c r="I159" s="5">
        <v>2</v>
      </c>
      <c r="J159" s="75"/>
      <c r="K159" s="66">
        <f t="shared" si="3"/>
        <v>2</v>
      </c>
    </row>
    <row r="160" spans="1:11" ht="12.75" customHeight="1">
      <c r="A160" s="193"/>
      <c r="B160" s="12"/>
      <c r="C160" s="170"/>
      <c r="D160" s="60">
        <v>2219</v>
      </c>
      <c r="E160" s="16">
        <v>5175</v>
      </c>
      <c r="F160" s="68" t="s">
        <v>87</v>
      </c>
      <c r="G160" s="177" t="s">
        <v>11</v>
      </c>
      <c r="H160" s="17">
        <v>1</v>
      </c>
      <c r="I160" s="4">
        <v>1</v>
      </c>
      <c r="J160" s="75"/>
      <c r="K160" s="66">
        <f t="shared" si="3"/>
        <v>1</v>
      </c>
    </row>
    <row r="161" spans="1:11" s="165" customFormat="1" ht="12.75" customHeight="1" thickBot="1">
      <c r="A161" s="193"/>
      <c r="B161" s="21"/>
      <c r="C161" s="178"/>
      <c r="D161" s="6">
        <v>2219</v>
      </c>
      <c r="E161" s="179">
        <v>5175</v>
      </c>
      <c r="F161" s="31" t="s">
        <v>88</v>
      </c>
      <c r="G161" s="180" t="s">
        <v>11</v>
      </c>
      <c r="H161" s="11">
        <v>17</v>
      </c>
      <c r="I161" s="2">
        <v>17</v>
      </c>
      <c r="J161" s="106"/>
      <c r="K161" s="107">
        <f t="shared" si="3"/>
        <v>17</v>
      </c>
    </row>
    <row r="162" spans="1:11" s="19" customFormat="1" ht="12" customHeight="1">
      <c r="A162" s="193"/>
      <c r="B162" s="136" t="s">
        <v>2</v>
      </c>
      <c r="C162" s="28" t="s">
        <v>90</v>
      </c>
      <c r="D162" s="27"/>
      <c r="E162" s="54" t="s">
        <v>0</v>
      </c>
      <c r="F162" s="55"/>
      <c r="G162" s="137" t="s">
        <v>155</v>
      </c>
      <c r="H162" s="115">
        <f>SUM(H163:H163)</f>
        <v>0</v>
      </c>
      <c r="I162" s="115">
        <f>SUM(I163:I163)</f>
        <v>3000</v>
      </c>
      <c r="J162" s="115">
        <f>SUM(J163:J163)</f>
        <v>-3000</v>
      </c>
      <c r="K162" s="115">
        <f>SUM(K163:K163)</f>
        <v>0</v>
      </c>
    </row>
    <row r="163" spans="1:11" s="19" customFormat="1" ht="12" customHeight="1" thickBot="1">
      <c r="A163" s="193"/>
      <c r="B163" s="154"/>
      <c r="C163" s="103"/>
      <c r="D163" s="6">
        <v>2212</v>
      </c>
      <c r="E163" s="69">
        <v>5901</v>
      </c>
      <c r="F163" s="31" t="s">
        <v>32</v>
      </c>
      <c r="G163" s="155" t="s">
        <v>73</v>
      </c>
      <c r="H163" s="2">
        <v>0</v>
      </c>
      <c r="I163" s="2">
        <v>3000</v>
      </c>
      <c r="J163" s="2">
        <v>-3000</v>
      </c>
      <c r="K163" s="181">
        <f>I163+J163</f>
        <v>0</v>
      </c>
    </row>
    <row r="164" spans="1:11" ht="12.75">
      <c r="A164" s="193"/>
      <c r="B164" s="136" t="s">
        <v>2</v>
      </c>
      <c r="C164" s="28" t="s">
        <v>153</v>
      </c>
      <c r="D164" s="27"/>
      <c r="E164" s="54" t="s">
        <v>0</v>
      </c>
      <c r="F164" s="55"/>
      <c r="G164" s="137" t="s">
        <v>156</v>
      </c>
      <c r="H164" s="29">
        <f>SUM(H165:H167)</f>
        <v>0</v>
      </c>
      <c r="I164" s="29">
        <f>SUM(I165:I167)</f>
        <v>0</v>
      </c>
      <c r="J164" s="29">
        <f>SUM(J165:J167)</f>
        <v>3000</v>
      </c>
      <c r="K164" s="29">
        <f>SUM(K165:K167)</f>
        <v>3000</v>
      </c>
    </row>
    <row r="165" spans="1:11" ht="12.75">
      <c r="A165" s="193"/>
      <c r="B165" s="205"/>
      <c r="C165" s="206"/>
      <c r="D165" s="207">
        <v>2212</v>
      </c>
      <c r="E165" s="208">
        <v>6351</v>
      </c>
      <c r="F165" s="209" t="s">
        <v>86</v>
      </c>
      <c r="G165" s="210" t="s">
        <v>33</v>
      </c>
      <c r="H165" s="211">
        <v>0</v>
      </c>
      <c r="I165" s="175">
        <v>0</v>
      </c>
      <c r="J165" s="75">
        <v>300</v>
      </c>
      <c r="K165" s="66">
        <f>I165+J165</f>
        <v>300</v>
      </c>
    </row>
    <row r="166" spans="1:11" ht="12.75">
      <c r="A166" s="193"/>
      <c r="B166" s="205"/>
      <c r="C166" s="206"/>
      <c r="D166" s="207">
        <v>2212</v>
      </c>
      <c r="E166" s="212">
        <v>6351</v>
      </c>
      <c r="F166" s="213" t="s">
        <v>157</v>
      </c>
      <c r="G166" s="214" t="s">
        <v>33</v>
      </c>
      <c r="H166" s="211">
        <v>0</v>
      </c>
      <c r="I166" s="175">
        <v>0</v>
      </c>
      <c r="J166" s="75">
        <v>150</v>
      </c>
      <c r="K166" s="66">
        <f>I166+J166</f>
        <v>150</v>
      </c>
    </row>
    <row r="167" spans="1:11" ht="13.5" thickBot="1">
      <c r="A167" s="194"/>
      <c r="B167" s="215"/>
      <c r="C167" s="216"/>
      <c r="D167" s="217">
        <v>2212</v>
      </c>
      <c r="E167" s="218">
        <v>6351</v>
      </c>
      <c r="F167" s="219" t="s">
        <v>158</v>
      </c>
      <c r="G167" s="220" t="s">
        <v>33</v>
      </c>
      <c r="H167" s="221">
        <v>0</v>
      </c>
      <c r="I167" s="2">
        <v>0</v>
      </c>
      <c r="J167" s="2">
        <v>2550</v>
      </c>
      <c r="K167" s="107">
        <f>I167+J167</f>
        <v>2550</v>
      </c>
    </row>
  </sheetData>
  <sheetProtection/>
  <mergeCells count="13">
    <mergeCell ref="A1:K1"/>
    <mergeCell ref="A3:K3"/>
    <mergeCell ref="I5:I6"/>
    <mergeCell ref="J5:K5"/>
    <mergeCell ref="E5:E6"/>
    <mergeCell ref="A7:A167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85" r:id="rId1"/>
  <headerFooter>
    <oddHeader>&amp;R&amp;F</oddHeader>
    <oddFooter>&amp;C&amp;A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2014-05-28T10:41:28Z</cp:lastPrinted>
  <dcterms:created xsi:type="dcterms:W3CDTF">2006-09-25T08:49:57Z</dcterms:created>
  <dcterms:modified xsi:type="dcterms:W3CDTF">2014-05-28T10:41:32Z</dcterms:modified>
  <cp:category/>
  <cp:version/>
  <cp:contentType/>
  <cp:contentStatus/>
</cp:coreProperties>
</file>