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240" windowHeight="12075"/>
  </bookViews>
  <sheets>
    <sheet name="Bilance PaV" sheetId="2" r:id="rId1"/>
    <sheet name="91401" sheetId="1" r:id="rId2"/>
    <sheet name="91407" sheetId="4" r:id="rId3"/>
    <sheet name="91707" sheetId="3" r:id="rId4"/>
  </sheets>
  <externalReferences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J13" i="4" l="1"/>
  <c r="J17" i="4"/>
  <c r="J18" i="4"/>
  <c r="J32" i="4"/>
  <c r="J31" i="4"/>
  <c r="J30" i="4"/>
  <c r="I29" i="4"/>
  <c r="G29" i="4"/>
  <c r="J29" i="4" s="1"/>
  <c r="J25" i="4"/>
  <c r="J20" i="4" s="1"/>
  <c r="I20" i="4"/>
  <c r="I19" i="4" s="1"/>
  <c r="H20" i="4"/>
  <c r="H19" i="4" s="1"/>
  <c r="H9" i="4" s="1"/>
  <c r="G20" i="4"/>
  <c r="G19" i="4"/>
  <c r="I17" i="4"/>
  <c r="I13" i="4" s="1"/>
  <c r="G17" i="4"/>
  <c r="G13" i="4" s="1"/>
  <c r="G9" i="4" s="1"/>
  <c r="J15" i="4"/>
  <c r="I14" i="4"/>
  <c r="G14" i="4"/>
  <c r="J12" i="4"/>
  <c r="I11" i="4"/>
  <c r="H11" i="4"/>
  <c r="G11" i="4"/>
  <c r="J11" i="4" s="1"/>
  <c r="I10" i="4"/>
  <c r="H10" i="4"/>
  <c r="G10" i="4"/>
  <c r="J10" i="4" s="1"/>
  <c r="I9" i="4" l="1"/>
  <c r="J19" i="4"/>
  <c r="J9" i="4" s="1"/>
  <c r="K10" i="3" l="1"/>
  <c r="K81" i="3"/>
  <c r="K82" i="3"/>
  <c r="H10" i="3" l="1"/>
  <c r="I96" i="3"/>
  <c r="I94" i="3"/>
  <c r="I93" i="3" s="1"/>
  <c r="I91" i="3"/>
  <c r="I89" i="3"/>
  <c r="I87" i="3"/>
  <c r="I85" i="3"/>
  <c r="I83" i="3"/>
  <c r="I78" i="3" s="1"/>
  <c r="I81" i="3"/>
  <c r="I79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9" i="3" s="1"/>
  <c r="I17" i="3"/>
  <c r="I15" i="3"/>
  <c r="I14" i="3"/>
  <c r="K80" i="3"/>
  <c r="J79" i="3"/>
  <c r="K79" i="3"/>
  <c r="I10" i="3" l="1"/>
  <c r="K15" i="3"/>
  <c r="J15" i="3"/>
  <c r="H15" i="3"/>
  <c r="K17" i="3"/>
  <c r="J17" i="3"/>
  <c r="H17" i="3"/>
  <c r="K13" i="3" l="1"/>
  <c r="K14" i="3"/>
  <c r="J14" i="3"/>
  <c r="K12" i="3" s="1"/>
  <c r="K130" i="3"/>
  <c r="H129" i="3"/>
  <c r="K129" i="3" s="1"/>
  <c r="K128" i="3"/>
  <c r="H127" i="3"/>
  <c r="K127" i="3" s="1"/>
  <c r="K126" i="3"/>
  <c r="H125" i="3"/>
  <c r="K125" i="3" s="1"/>
  <c r="K124" i="3"/>
  <c r="H123" i="3"/>
  <c r="K123" i="3" s="1"/>
  <c r="K122" i="3"/>
  <c r="H121" i="3"/>
  <c r="K121" i="3" s="1"/>
  <c r="K120" i="3"/>
  <c r="H119" i="3"/>
  <c r="K119" i="3" s="1"/>
  <c r="K118" i="3"/>
  <c r="H117" i="3"/>
  <c r="K117" i="3" s="1"/>
  <c r="K116" i="3"/>
  <c r="H115" i="3"/>
  <c r="K115" i="3" s="1"/>
  <c r="K114" i="3"/>
  <c r="H113" i="3"/>
  <c r="K113" i="3" s="1"/>
  <c r="K112" i="3"/>
  <c r="H111" i="3"/>
  <c r="K111" i="3" s="1"/>
  <c r="K110" i="3"/>
  <c r="H109" i="3"/>
  <c r="K109" i="3" s="1"/>
  <c r="K108" i="3"/>
  <c r="H107" i="3"/>
  <c r="K107" i="3" s="1"/>
  <c r="K106" i="3"/>
  <c r="H105" i="3"/>
  <c r="K105" i="3" s="1"/>
  <c r="K104" i="3"/>
  <c r="H103" i="3"/>
  <c r="K103" i="3" s="1"/>
  <c r="K102" i="3"/>
  <c r="H101" i="3"/>
  <c r="K101" i="3" s="1"/>
  <c r="K100" i="3"/>
  <c r="J99" i="3"/>
  <c r="J98" i="3" s="1"/>
  <c r="H99" i="3"/>
  <c r="K97" i="3"/>
  <c r="J96" i="3"/>
  <c r="H96" i="3"/>
  <c r="K95" i="3"/>
  <c r="J94" i="3"/>
  <c r="H94" i="3"/>
  <c r="K92" i="3"/>
  <c r="J91" i="3"/>
  <c r="K90" i="3"/>
  <c r="J89" i="3"/>
  <c r="K88" i="3"/>
  <c r="J87" i="3"/>
  <c r="K86" i="3"/>
  <c r="J85" i="3"/>
  <c r="K84" i="3"/>
  <c r="J83" i="3"/>
  <c r="J78" i="3" s="1"/>
  <c r="J81" i="3"/>
  <c r="K77" i="3"/>
  <c r="J76" i="3"/>
  <c r="H76" i="3"/>
  <c r="K75" i="3"/>
  <c r="J74" i="3"/>
  <c r="H74" i="3"/>
  <c r="K73" i="3"/>
  <c r="J72" i="3"/>
  <c r="H72" i="3"/>
  <c r="K71" i="3"/>
  <c r="J70" i="3"/>
  <c r="H70" i="3"/>
  <c r="K69" i="3"/>
  <c r="J68" i="3"/>
  <c r="H68" i="3"/>
  <c r="K67" i="3"/>
  <c r="J66" i="3"/>
  <c r="H66" i="3"/>
  <c r="K65" i="3"/>
  <c r="J64" i="3"/>
  <c r="H64" i="3"/>
  <c r="K63" i="3"/>
  <c r="J62" i="3"/>
  <c r="H62" i="3"/>
  <c r="K61" i="3"/>
  <c r="J60" i="3"/>
  <c r="H60" i="3"/>
  <c r="K59" i="3"/>
  <c r="J58" i="3"/>
  <c r="H58" i="3"/>
  <c r="K57" i="3"/>
  <c r="J56" i="3"/>
  <c r="H56" i="3"/>
  <c r="K55" i="3"/>
  <c r="J54" i="3"/>
  <c r="H54" i="3"/>
  <c r="K53" i="3"/>
  <c r="J52" i="3"/>
  <c r="H52" i="3"/>
  <c r="K51" i="3"/>
  <c r="J50" i="3"/>
  <c r="H50" i="3"/>
  <c r="K49" i="3"/>
  <c r="J48" i="3"/>
  <c r="H48" i="3"/>
  <c r="K47" i="3"/>
  <c r="J46" i="3"/>
  <c r="H46" i="3"/>
  <c r="K45" i="3"/>
  <c r="J44" i="3"/>
  <c r="H44" i="3"/>
  <c r="K43" i="3"/>
  <c r="J42" i="3"/>
  <c r="H42" i="3"/>
  <c r="K41" i="3"/>
  <c r="J40" i="3"/>
  <c r="H40" i="3"/>
  <c r="K39" i="3"/>
  <c r="J38" i="3"/>
  <c r="H38" i="3"/>
  <c r="K37" i="3"/>
  <c r="J36" i="3"/>
  <c r="H36" i="3"/>
  <c r="K35" i="3"/>
  <c r="J34" i="3"/>
  <c r="H34" i="3"/>
  <c r="K33" i="3"/>
  <c r="J32" i="3"/>
  <c r="H32" i="3"/>
  <c r="K31" i="3"/>
  <c r="J30" i="3"/>
  <c r="H30" i="3"/>
  <c r="K29" i="3"/>
  <c r="J28" i="3"/>
  <c r="H28" i="3"/>
  <c r="K27" i="3"/>
  <c r="J26" i="3"/>
  <c r="H26" i="3"/>
  <c r="K25" i="3"/>
  <c r="J24" i="3"/>
  <c r="H24" i="3"/>
  <c r="K23" i="3"/>
  <c r="J22" i="3"/>
  <c r="H22" i="3"/>
  <c r="K21" i="3"/>
  <c r="J20" i="3"/>
  <c r="H20" i="3"/>
  <c r="D43" i="2"/>
  <c r="C43" i="2"/>
  <c r="D42" i="2"/>
  <c r="C42" i="2"/>
  <c r="D41" i="2"/>
  <c r="C41" i="2"/>
  <c r="C40" i="2"/>
  <c r="E40" i="2" s="1"/>
  <c r="C39" i="2"/>
  <c r="E39" i="2" s="1"/>
  <c r="D38" i="2"/>
  <c r="C38" i="2"/>
  <c r="C37" i="2"/>
  <c r="E37" i="2" s="1"/>
  <c r="D36" i="2"/>
  <c r="C36" i="2"/>
  <c r="D35" i="2"/>
  <c r="C35" i="2"/>
  <c r="C34" i="2"/>
  <c r="E34" i="2" s="1"/>
  <c r="D33" i="2"/>
  <c r="C33" i="2"/>
  <c r="C32" i="2"/>
  <c r="E32" i="2" s="1"/>
  <c r="C31" i="2"/>
  <c r="E31" i="2" s="1"/>
  <c r="C30" i="2"/>
  <c r="E30" i="2" s="1"/>
  <c r="E29" i="2"/>
  <c r="C29" i="2"/>
  <c r="E28" i="2"/>
  <c r="C28" i="2"/>
  <c r="E27" i="2"/>
  <c r="C27" i="2"/>
  <c r="D23" i="2"/>
  <c r="E23" i="2" s="1"/>
  <c r="D22" i="2"/>
  <c r="C22" i="2"/>
  <c r="C21" i="2"/>
  <c r="E21" i="2" s="1"/>
  <c r="E20" i="2"/>
  <c r="C20" i="2"/>
  <c r="E19" i="2"/>
  <c r="C19" i="2"/>
  <c r="C18" i="2"/>
  <c r="C16" i="2"/>
  <c r="E16" i="2" s="1"/>
  <c r="C15" i="2"/>
  <c r="E15" i="2" s="1"/>
  <c r="D14" i="2"/>
  <c r="C14" i="2"/>
  <c r="D13" i="2"/>
  <c r="E12" i="2"/>
  <c r="C12" i="2"/>
  <c r="E11" i="2"/>
  <c r="C11" i="2"/>
  <c r="E10" i="2"/>
  <c r="C10" i="2"/>
  <c r="D9" i="2"/>
  <c r="C9" i="2"/>
  <c r="D8" i="2"/>
  <c r="D6" i="2"/>
  <c r="C6" i="2"/>
  <c r="C5" i="2"/>
  <c r="E5" i="2" s="1"/>
  <c r="D4" i="2"/>
  <c r="C4" i="2"/>
  <c r="D3" i="2"/>
  <c r="J10" i="3" l="1"/>
  <c r="K78" i="3"/>
  <c r="K46" i="3"/>
  <c r="K50" i="3"/>
  <c r="K54" i="3"/>
  <c r="K58" i="3"/>
  <c r="K62" i="3"/>
  <c r="K98" i="3"/>
  <c r="J93" i="3"/>
  <c r="J19" i="3"/>
  <c r="K24" i="3"/>
  <c r="K28" i="3"/>
  <c r="K66" i="3"/>
  <c r="K70" i="3"/>
  <c r="K74" i="3"/>
  <c r="K83" i="3"/>
  <c r="K87" i="3"/>
  <c r="K91" i="3"/>
  <c r="K99" i="3"/>
  <c r="K32" i="3"/>
  <c r="K36" i="3"/>
  <c r="K40" i="3"/>
  <c r="K44" i="3"/>
  <c r="K48" i="3"/>
  <c r="K52" i="3"/>
  <c r="K56" i="3"/>
  <c r="K60" i="3"/>
  <c r="K64" i="3"/>
  <c r="K68" i="3"/>
  <c r="K72" i="3"/>
  <c r="K76" i="3"/>
  <c r="K85" i="3"/>
  <c r="K89" i="3"/>
  <c r="K96" i="3"/>
  <c r="K22" i="3"/>
  <c r="K26" i="3"/>
  <c r="K30" i="3"/>
  <c r="K34" i="3"/>
  <c r="K38" i="3"/>
  <c r="K42" i="3"/>
  <c r="E9" i="2"/>
  <c r="D18" i="2"/>
  <c r="C44" i="2"/>
  <c r="E33" i="2"/>
  <c r="E38" i="2"/>
  <c r="E41" i="2"/>
  <c r="E42" i="2"/>
  <c r="E43" i="2"/>
  <c r="E4" i="2"/>
  <c r="E6" i="2"/>
  <c r="D7" i="2"/>
  <c r="D17" i="2" s="1"/>
  <c r="E14" i="2"/>
  <c r="E18" i="2"/>
  <c r="E22" i="2"/>
  <c r="D44" i="2"/>
  <c r="E35" i="2"/>
  <c r="E36" i="2"/>
  <c r="E44" i="2" s="1"/>
  <c r="K20" i="3"/>
  <c r="K94" i="3"/>
  <c r="C3" i="2"/>
  <c r="C8" i="2"/>
  <c r="C13" i="2"/>
  <c r="E13" i="2" s="1"/>
  <c r="D24" i="2" l="1"/>
  <c r="K93" i="3"/>
  <c r="K19" i="3"/>
  <c r="E3" i="2"/>
  <c r="C7" i="2"/>
  <c r="E7" i="2" s="1"/>
  <c r="E8" i="2"/>
  <c r="C17" i="2" l="1"/>
  <c r="E17" i="2" s="1"/>
  <c r="C24" i="2"/>
  <c r="E24" i="2" s="1"/>
</calcChain>
</file>

<file path=xl/sharedStrings.xml><?xml version="1.0" encoding="utf-8"?>
<sst xmlns="http://schemas.openxmlformats.org/spreadsheetml/2006/main" count="644" uniqueCount="268">
  <si>
    <t>odbor kancelář hejtmana</t>
  </si>
  <si>
    <t>kapitola 914 01 - Působnosti</t>
  </si>
  <si>
    <t>tis. Kč</t>
  </si>
  <si>
    <t xml:space="preserve">uk. </t>
  </si>
  <si>
    <t xml:space="preserve">č. a. </t>
  </si>
  <si>
    <t>§</t>
  </si>
  <si>
    <t xml:space="preserve">pol. </t>
  </si>
  <si>
    <t>UZ</t>
  </si>
  <si>
    <t>914 01 - P Ů S O B N O S T I</t>
  </si>
  <si>
    <t>SR 2014</t>
  </si>
  <si>
    <t>UR 1</t>
  </si>
  <si>
    <t>UR 2</t>
  </si>
  <si>
    <t>SU</t>
  </si>
  <si>
    <t>x</t>
  </si>
  <si>
    <t>Běžné (neinvestiční) výdaje resortu celkem</t>
  </si>
  <si>
    <t>Neinvestiční transfery krajům</t>
  </si>
  <si>
    <t>DU</t>
  </si>
  <si>
    <t>Prevence a opatření pro krizové stavy</t>
  </si>
  <si>
    <t>Propagace a prezentace kraje</t>
  </si>
  <si>
    <t>RU</t>
  </si>
  <si>
    <t>025600</t>
  </si>
  <si>
    <t>0000</t>
  </si>
  <si>
    <t>Magazín LK</t>
  </si>
  <si>
    <t>6172</t>
  </si>
  <si>
    <t>knihy, učební pomůcky a tisk</t>
  </si>
  <si>
    <t>nákup ostatních služeb</t>
  </si>
  <si>
    <t>Zdrojová část rozpočtu LK 2014</t>
  </si>
  <si>
    <t>v tis. Kč</t>
  </si>
  <si>
    <t>ukazatel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</si>
  <si>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</si>
  <si>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</si>
  <si>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</si>
  <si>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</si>
  <si>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</si>
  <si>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</si>
  <si>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</si>
  <si>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</si>
  <si>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</si>
  <si>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</si>
  <si>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</si>
  <si>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</si>
  <si>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</si>
  <si>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</si>
  <si>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</si>
  <si>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</si>
  <si>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</si>
  <si>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</si>
  <si>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</si>
  <si>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</si>
  <si>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</si>
  <si>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</si>
  <si>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</si>
  <si>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</si>
  <si>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</si>
  <si>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</si>
  <si>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</si>
  <si>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</si>
  <si>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</si>
  <si>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</si>
  <si>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</si>
  <si>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</si>
  <si>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</si>
  <si>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</si>
  <si>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</si>
  <si>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</si>
  <si>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</si>
  <si>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</si>
  <si>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</si>
  <si>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</si>
  <si>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</si>
  <si>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</si>
  <si>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</si>
  <si>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</si>
  <si>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</si>
  <si>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</si>
  <si>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</si>
  <si>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</si>
  <si>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</si>
  <si>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</si>
  <si>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</si>
  <si>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</si>
  <si>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</si>
  <si>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</si>
  <si>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</si>
  <si>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</si>
  <si>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</si>
  <si>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</si>
  <si>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</si>
  <si>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</si>
  <si>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ZR-RO č. 186/14</t>
  </si>
  <si>
    <t xml:space="preserve">Odbor kultury, památkové péče a cestovního ruchu </t>
  </si>
  <si>
    <t>Kapitola 917 07 - Transfery</t>
  </si>
  <si>
    <t>uk.</t>
  </si>
  <si>
    <t>č.a.</t>
  </si>
  <si>
    <t>číslo a název kapitoly</t>
  </si>
  <si>
    <t>UR 2014</t>
  </si>
  <si>
    <t>Běžné a kapitálové výdaje resortu celkem</t>
  </si>
  <si>
    <t>Podpora rozvoje turist.regionů, KČT a post. přehlídky</t>
  </si>
  <si>
    <t>0770007</t>
  </si>
  <si>
    <t>Podpora rozvoje turistického regionu</t>
  </si>
  <si>
    <t>ost.neinvestiční transfery - Sdružení Český ráj</t>
  </si>
  <si>
    <t>0770008</t>
  </si>
  <si>
    <t>ost.neinvestiční transfery - Sdružení Českolipsko</t>
  </si>
  <si>
    <t>0770009</t>
  </si>
  <si>
    <t>ost.neinvestiční transfery - Jizerské hory</t>
  </si>
  <si>
    <t>0770010</t>
  </si>
  <si>
    <r>
      <t xml:space="preserve">neinvestiční transfery DSO - Krkonoše, </t>
    </r>
    <r>
      <rPr>
        <b/>
        <sz val="8"/>
        <rFont val="Arial"/>
        <family val="2"/>
        <charset val="238"/>
      </rPr>
      <t>ZJ 035</t>
    </r>
  </si>
  <si>
    <t xml:space="preserve"> </t>
  </si>
  <si>
    <t>0770011</t>
  </si>
  <si>
    <t xml:space="preserve">Podpora rozvoje aktivit v oblasti cestovního ruchu </t>
  </si>
  <si>
    <t>Sdružení pro rozvoj cestovního ruchu LK</t>
  </si>
  <si>
    <t>0770012</t>
  </si>
  <si>
    <t>Obnova značení pěších turistických tras v LK</t>
  </si>
  <si>
    <t xml:space="preserve">neinvestiční transfery o.s.- KČT </t>
  </si>
  <si>
    <t>0770013</t>
  </si>
  <si>
    <t>Veletrh cestovního ruchu Euroregionotour 2014</t>
  </si>
  <si>
    <t>neinvestiční transfery PO - Eurocentrum Jablonec</t>
  </si>
  <si>
    <t>Modrý kocour</t>
  </si>
  <si>
    <t>neinvestiční transfery o.s. - Turnovská Bohéma</t>
  </si>
  <si>
    <t>XXIV. Turnovský drahokam</t>
  </si>
  <si>
    <t>neinvestiční transfery o.s. - LS Na Židli</t>
  </si>
  <si>
    <t>3002</t>
  </si>
  <si>
    <t xml:space="preserve">O Desenského medvěda </t>
  </si>
  <si>
    <t>neinvetiční transfery obcím - město Desná</t>
  </si>
  <si>
    <t>Krajské kolo přehlídky dštských pěv.sborů 2014</t>
  </si>
  <si>
    <t>neinvestiční transfery o.p.s.- Městské divadlo JBC o.p.s.</t>
  </si>
  <si>
    <t>5029</t>
  </si>
  <si>
    <t>12. postupová obl. přehlídka dechových hudeb</t>
  </si>
  <si>
    <t>neinvetiční transfery obcím - obec Košťálov</t>
  </si>
  <si>
    <t>5702</t>
  </si>
  <si>
    <t>Turnovský kos 2014</t>
  </si>
  <si>
    <t>neinvetiční transfery obcím - Středisko pro volný čas</t>
  </si>
  <si>
    <t>Turnovská mateřinka 2014</t>
  </si>
  <si>
    <t>Turnovský štěk 2014</t>
  </si>
  <si>
    <t>Krakonošův  divadelní podzim 2014</t>
  </si>
  <si>
    <t xml:space="preserve">neinvestiční transfery o.s.- O. s. Větrov Vysoké n. J. </t>
  </si>
  <si>
    <t>Josefodolské divadelní jaro 2014</t>
  </si>
  <si>
    <t>neinvestiční transfery o.s.- DS J.K.TYL Josefův Důl</t>
  </si>
  <si>
    <t>17.postupová přehlídka ochotnických souborů</t>
  </si>
  <si>
    <t>neinvestiční transfery o.s.- DS J.K.TYL Lomnice n.P.</t>
  </si>
  <si>
    <t>3454</t>
  </si>
  <si>
    <t>Regionální kola hudebních soutěží</t>
  </si>
  <si>
    <t>neinvetiční transfery obcím - DDM Vikýř JBC</t>
  </si>
  <si>
    <t>Tanec, tanec…. 2014</t>
  </si>
  <si>
    <t>neinvestiční transfery o.s.-Tan.a poh.studio Magdaléna</t>
  </si>
  <si>
    <t>Tanec srdcem 2014,</t>
  </si>
  <si>
    <t>Dětská scéna 2014</t>
  </si>
  <si>
    <t>Dospělí dětem 2014 Nový Bor</t>
  </si>
  <si>
    <t>neinvestiční transfery právni.os.- Kultura Nový Bor, s.r.o.</t>
  </si>
  <si>
    <t>Post.mezikrajová přehl.pantomimy a pohyb. divadla</t>
  </si>
  <si>
    <t>neinvestiční transfery o.s. - Evr. centr. pantom. neslyšících</t>
  </si>
  <si>
    <t>Krajská post. přehlídka Wolkrův Prostějov</t>
  </si>
  <si>
    <t>neinvestiční transfery o.s.- DS Odevšad</t>
  </si>
  <si>
    <t>1485</t>
  </si>
  <si>
    <t>Oblastní kolo Liberec - Dětská scéna 2014</t>
  </si>
  <si>
    <t>neinvestiční příspěvky zřízeným POK - DDM Větrník</t>
  </si>
  <si>
    <t xml:space="preserve">Obl. a kraj.kolo-Přehlídka dětských recitárorů DS 2014 </t>
  </si>
  <si>
    <t>Českolipský zvoneček 2014</t>
  </si>
  <si>
    <t>neinvestiční transfery o.p.s. - Taneční škola Duha</t>
  </si>
  <si>
    <t>Celostátní kolo Festivalu tanečního mládí 2014</t>
  </si>
  <si>
    <t>Podpora vybraných  aktivit kultury a památkové péče</t>
  </si>
  <si>
    <t>0770015</t>
  </si>
  <si>
    <t>MHF Lípa Musica 2014</t>
  </si>
  <si>
    <t>neinv.transfery nefin.podnik.sub.-práv.os. - Bohemorum, Č.L.</t>
  </si>
  <si>
    <t>0770016</t>
  </si>
  <si>
    <t>Dvořákův festival-Dvořákův Turnov a Sychrov</t>
  </si>
  <si>
    <t>neinv. transfery o.s.- Spolek přátel hud.festivalu, Turnov</t>
  </si>
  <si>
    <t>0770017</t>
  </si>
  <si>
    <t xml:space="preserve">Mezinárodní pěvecký festival Bohemia Cantat </t>
  </si>
  <si>
    <t>neinvestiční transfery o.s.- Bohemia Cantat Liberec</t>
  </si>
  <si>
    <t>0780001</t>
  </si>
  <si>
    <t>Mezinárodní folkórní festival v Jablonci n. N.</t>
  </si>
  <si>
    <t>neinv.transfery nefin.podnik.sub.-práv.os. - Eurocentrum Jbc.</t>
  </si>
  <si>
    <t>0780002</t>
  </si>
  <si>
    <t>Mezinárodní trienale skla a bižuterie JABLONEC 2014</t>
  </si>
  <si>
    <t>neinvestiční transfery cizím PO - Muzeum Jablonec n.N.</t>
  </si>
  <si>
    <t>0770020</t>
  </si>
  <si>
    <t>Publikační a výzkumná činnost</t>
  </si>
  <si>
    <t>neinvestiční transfery cizím PO - NPÚ Liberec</t>
  </si>
  <si>
    <t>Účelové neinvestiční dotace KÚ LK - POK</t>
  </si>
  <si>
    <t>0780026</t>
  </si>
  <si>
    <t>1705</t>
  </si>
  <si>
    <t>Výměna oken ve 4. p. budovy č.p. 71</t>
  </si>
  <si>
    <t>neinvestiční příspěvky zřízeným  POK - MČR Turnov</t>
  </si>
  <si>
    <t>0780025</t>
  </si>
  <si>
    <t>Oprava havarij. stavu kult. pam. Rakoušův sroubek</t>
  </si>
  <si>
    <t>Účelové neinvestiční dotace MK POK</t>
  </si>
  <si>
    <t>0780028</t>
  </si>
  <si>
    <t>Kulturní aktivity - výstavní katalog Staří přátelé</t>
  </si>
  <si>
    <t>neinvestiční transfery zřízeným PO - MČR Turnov</t>
  </si>
  <si>
    <t>0780029</t>
  </si>
  <si>
    <t>Kulturní aktivity - výstava - Dokumentace lidov.oděvu</t>
  </si>
  <si>
    <t>0780030</t>
  </si>
  <si>
    <t>Kulturní aktivity - projekt Chvála mistrům řemesla</t>
  </si>
  <si>
    <t>0780031</t>
  </si>
  <si>
    <t>1703</t>
  </si>
  <si>
    <t>Výstavní projekt - Josef Führich.Z Chrastavy do Vídně</t>
  </si>
  <si>
    <t>0780032</t>
  </si>
  <si>
    <t>1701</t>
  </si>
  <si>
    <t xml:space="preserve">Veř.inf.sl.knihoven-VISK9-Harmoniz. a opravy autorit </t>
  </si>
  <si>
    <t>neinvestiční transfery zřízeným PO - KVK Liberec</t>
  </si>
  <si>
    <t>0780033</t>
  </si>
  <si>
    <t>Kulturní aktivity - KNIHOVNA HANDICAP FRIENDLY</t>
  </si>
  <si>
    <t>0780034</t>
  </si>
  <si>
    <t>Veř.inf.sl.knihoven-VISK2-Kurzy inf. gramotnosti</t>
  </si>
  <si>
    <t>0780035</t>
  </si>
  <si>
    <t>Veř.inf.sl.knihoven-VISK9-Doplňování do báze ANL</t>
  </si>
  <si>
    <t>0780036</t>
  </si>
  <si>
    <t>Veř.inf.sl.knihoven-VISK7-Digitalizace novin Stráž severu</t>
  </si>
  <si>
    <t>0780037</t>
  </si>
  <si>
    <t>Veř.inf.sl.knihoven-VISK3-Připojení knihoven Clavius</t>
  </si>
  <si>
    <t>jiné investiční transfery zřízeným PO -KVK Liberec</t>
  </si>
  <si>
    <t>0780038</t>
  </si>
  <si>
    <t>1702</t>
  </si>
  <si>
    <t>Veř.inf.sl.knihoven-VISK3-Pokrač. automatizace knih.</t>
  </si>
  <si>
    <t>neinvestiční transfery zřízeným PO - Muzeum Lbc.</t>
  </si>
  <si>
    <t>0780039</t>
  </si>
  <si>
    <t>Veř.inf.sl.knihoven-VISK5 - Rekatalogizace knihovny</t>
  </si>
  <si>
    <t>0780040</t>
  </si>
  <si>
    <t>Veř.inf.sl.knihoven-VISK6 - Digitalizace rukop.památníků</t>
  </si>
  <si>
    <t>0780041</t>
  </si>
  <si>
    <t>Kulturní aktivity - Dokumentace trad .technol. III.etapa</t>
  </si>
  <si>
    <t>0780042</t>
  </si>
  <si>
    <t>Veř.inf.sl.knihoven-VISK5-Retrok.a rekat.sb.star.tisků</t>
  </si>
  <si>
    <t>0780043</t>
  </si>
  <si>
    <t>Kulturní aktivity - Zpracování sb. J.V.Schejbala-IV.část</t>
  </si>
  <si>
    <t>Změna rozpočtu - rozpočtové opatření č. 186/14</t>
  </si>
  <si>
    <t>ZRRO č. 186/14</t>
  </si>
  <si>
    <t>Propagace památková péče</t>
  </si>
  <si>
    <t>0780027</t>
  </si>
  <si>
    <t>2003</t>
  </si>
  <si>
    <t xml:space="preserve">Finanční dar </t>
  </si>
  <si>
    <t>neinvestiční transfery obcím - Město Frýdlant</t>
  </si>
  <si>
    <t>Plány ochrany památkové péče</t>
  </si>
  <si>
    <t>neinvestiční transfery obcím - Město Turnov</t>
  </si>
  <si>
    <t xml:space="preserve">z toho </t>
  </si>
  <si>
    <t>Regionální funkce knihoven</t>
  </si>
  <si>
    <t>Podpora českých divadel</t>
  </si>
  <si>
    <t>0780045</t>
  </si>
  <si>
    <t xml:space="preserve">oprava interiérů na Ještědu </t>
  </si>
  <si>
    <t>neinv.transf.spolkům-občanské sdružení Ještěd 73</t>
  </si>
  <si>
    <t>Kapitola 914 07 - Působnosti</t>
  </si>
  <si>
    <t>91407 - P Ů S O B N O S T I</t>
  </si>
  <si>
    <t>Činnosti v kultuře</t>
  </si>
  <si>
    <t>071200</t>
  </si>
  <si>
    <t>propagace kultury LK</t>
  </si>
  <si>
    <t>Památková péče</t>
  </si>
  <si>
    <t>072100</t>
  </si>
  <si>
    <t>propagace památkové péče</t>
  </si>
  <si>
    <t>ostatní neinv.výdaje j.n. (finanční dar - program MK ČR)</t>
  </si>
  <si>
    <t>072400</t>
  </si>
  <si>
    <t>plány ochrany památkové péče</t>
  </si>
  <si>
    <t>ostatní neinv.výdaje j.n. (plány ochrany památ. péče)</t>
  </si>
  <si>
    <t>Cestovní ruch</t>
  </si>
  <si>
    <t>073100</t>
  </si>
  <si>
    <t>marketingová podpora</t>
  </si>
  <si>
    <t>ostatní osobní výdaje</t>
  </si>
  <si>
    <t>nákup materiálu</t>
  </si>
  <si>
    <t>nájemné</t>
  </si>
  <si>
    <t xml:space="preserve">zprac.dat a služby s inform. a komun. technologiemi </t>
  </si>
  <si>
    <t>cestovné (tuzemské i zahraniční)</t>
  </si>
  <si>
    <t>pohoštění</t>
  </si>
  <si>
    <t>služby peněžních ústavů vč. komerčního pojištění</t>
  </si>
  <si>
    <t>073300</t>
  </si>
  <si>
    <t>turistická infrastruktura cestovního ruchu</t>
  </si>
  <si>
    <t>073400</t>
  </si>
  <si>
    <t>statistická šetření</t>
  </si>
  <si>
    <t>ZR-RO č.186/14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</si>
</sst>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4"/>
      <color rgb="FF0033CC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"/>
      <family val="2"/>
      <charset val="238"/>
    </font>
    <font>
      <b/>
      <sz val="8"/>
      <name val="Arial"/>
      <family val="2"/>
    </font>
    <font>
      <b/>
      <sz val="8"/>
      <color rgb="FF0033CC"/>
      <name val="Arial"/>
      <family val="2"/>
      <charset val="238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4"/>
      <name val="Arial CE"/>
      <charset val="238"/>
    </font>
    <font>
      <b/>
      <sz val="8"/>
      <color rgb="FF00009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rgb="FFC0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2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0" borderId="51" applyNumberFormat="0" applyFill="0" applyAlignment="0" applyProtection="0"/>
    <xf numFmtId="0" fontId="27" fillId="0" borderId="51" applyNumberFormat="0" applyFill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20" borderId="52" applyNumberFormat="0" applyAlignment="0" applyProtection="0"/>
    <xf numFmtId="0" fontId="29" fillId="20" borderId="52" applyNumberFormat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1" fillId="0" borderId="54" applyNumberFormat="0" applyFill="0" applyAlignment="0" applyProtection="0"/>
    <xf numFmtId="0" fontId="31" fillId="0" borderId="54" applyNumberFormat="0" applyFill="0" applyAlignment="0" applyProtection="0"/>
    <xf numFmtId="0" fontId="32" fillId="0" borderId="55" applyNumberFormat="0" applyFill="0" applyAlignment="0" applyProtection="0"/>
    <xf numFmtId="0" fontId="32" fillId="0" borderId="5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5" fillId="22" borderId="56" applyNumberFormat="0" applyFont="0" applyAlignment="0" applyProtection="0"/>
    <xf numFmtId="0" fontId="25" fillId="22" borderId="56" applyNumberFormat="0" applyFont="0" applyAlignment="0" applyProtection="0"/>
    <xf numFmtId="0" fontId="35" fillId="0" borderId="57" applyNumberFormat="0" applyFill="0" applyAlignment="0" applyProtection="0"/>
    <xf numFmtId="0" fontId="35" fillId="0" borderId="57" applyNumberFormat="0" applyFill="0" applyAlignment="0" applyProtection="0"/>
    <xf numFmtId="0" fontId="36" fillId="23" borderId="0">
      <alignment horizontal="left" vertical="center"/>
    </xf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1" borderId="58" applyNumberFormat="0" applyAlignment="0" applyProtection="0"/>
    <xf numFmtId="0" fontId="39" fillId="11" borderId="58" applyNumberFormat="0" applyAlignment="0" applyProtection="0"/>
    <xf numFmtId="0" fontId="40" fillId="24" borderId="58" applyNumberFormat="0" applyAlignment="0" applyProtection="0"/>
    <xf numFmtId="0" fontId="40" fillId="24" borderId="58" applyNumberFormat="0" applyAlignment="0" applyProtection="0"/>
    <xf numFmtId="0" fontId="41" fillId="24" borderId="59" applyNumberFormat="0" applyAlignment="0" applyProtection="0"/>
    <xf numFmtId="0" fontId="41" fillId="24" borderId="5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</cellStyleXfs>
  <cellXfs count="454">
    <xf numFmtId="0" fontId="0" fillId="0" borderId="0" xfId="0"/>
    <xf numFmtId="0" fontId="2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4" fontId="6" fillId="0" borderId="6" xfId="1" applyNumberFormat="1" applyFont="1" applyFill="1" applyBorder="1" applyAlignment="1">
      <alignment horizontal="center" vertical="center"/>
    </xf>
    <xf numFmtId="0" fontId="6" fillId="4" borderId="7" xfId="3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10" fillId="4" borderId="8" xfId="4" applyFont="1" applyFill="1" applyBorder="1" applyAlignment="1">
      <alignment horizontal="left" vertical="center"/>
    </xf>
    <xf numFmtId="4" fontId="6" fillId="3" borderId="11" xfId="1" applyNumberFormat="1" applyFont="1" applyFill="1" applyBorder="1" applyAlignment="1">
      <alignment horizontal="right" vertical="center"/>
    </xf>
    <xf numFmtId="4" fontId="6" fillId="4" borderId="11" xfId="1" applyNumberFormat="1" applyFont="1" applyFill="1" applyBorder="1" applyAlignment="1">
      <alignment horizontal="right" vertical="center"/>
    </xf>
    <xf numFmtId="4" fontId="6" fillId="4" borderId="11" xfId="1" applyNumberFormat="1" applyFont="1" applyFill="1" applyBorder="1" applyAlignment="1" applyProtection="1">
      <alignment horizontal="right" vertical="center"/>
    </xf>
    <xf numFmtId="4" fontId="6" fillId="4" borderId="12" xfId="4" applyNumberFormat="1" applyFont="1" applyFill="1" applyBorder="1" applyAlignment="1">
      <alignment horizontal="right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vertical="center"/>
    </xf>
    <xf numFmtId="4" fontId="11" fillId="3" borderId="16" xfId="3" applyNumberFormat="1" applyFont="1" applyFill="1" applyBorder="1" applyAlignment="1">
      <alignment vertical="center"/>
    </xf>
    <xf numFmtId="4" fontId="11" fillId="0" borderId="16" xfId="3" applyNumberFormat="1" applyFont="1" applyFill="1" applyBorder="1" applyAlignment="1">
      <alignment vertical="center"/>
    </xf>
    <xf numFmtId="4" fontId="11" fillId="0" borderId="16" xfId="3" applyNumberFormat="1" applyFont="1" applyFill="1" applyBorder="1" applyAlignment="1" applyProtection="1">
      <alignment horizontal="right" vertical="center"/>
    </xf>
    <xf numFmtId="4" fontId="11" fillId="0" borderId="20" xfId="3" applyNumberFormat="1" applyFont="1" applyFill="1" applyBorder="1" applyAlignment="1">
      <alignment vertical="center"/>
    </xf>
    <xf numFmtId="4" fontId="11" fillId="0" borderId="16" xfId="3" applyNumberFormat="1" applyFont="1" applyFill="1" applyBorder="1" applyAlignment="1" applyProtection="1">
      <alignment horizontal="right" vertical="center"/>
      <protection locked="0"/>
    </xf>
    <xf numFmtId="0" fontId="6" fillId="0" borderId="22" xfId="5" applyFont="1" applyFill="1" applyBorder="1" applyAlignment="1">
      <alignment horizontal="center" vertical="center"/>
    </xf>
    <xf numFmtId="49" fontId="6" fillId="0" borderId="23" xfId="5" applyNumberFormat="1" applyFont="1" applyFill="1" applyBorder="1" applyAlignment="1">
      <alignment horizontal="center" vertical="center"/>
    </xf>
    <xf numFmtId="49" fontId="6" fillId="0" borderId="24" xfId="5" applyNumberFormat="1" applyFont="1" applyFill="1" applyBorder="1" applyAlignment="1">
      <alignment horizontal="center" vertical="center"/>
    </xf>
    <xf numFmtId="0" fontId="6" fillId="0" borderId="25" xfId="5" applyFont="1" applyFill="1" applyBorder="1" applyAlignment="1">
      <alignment horizontal="center" vertical="center"/>
    </xf>
    <xf numFmtId="0" fontId="6" fillId="0" borderId="23" xfId="5" applyFont="1" applyFill="1" applyBorder="1" applyAlignment="1">
      <alignment horizontal="center" vertical="center"/>
    </xf>
    <xf numFmtId="0" fontId="6" fillId="0" borderId="26" xfId="5" applyFont="1" applyFill="1" applyBorder="1" applyAlignment="1">
      <alignment vertical="center"/>
    </xf>
    <xf numFmtId="4" fontId="6" fillId="3" borderId="27" xfId="5" applyNumberFormat="1" applyFont="1" applyFill="1" applyBorder="1" applyAlignment="1">
      <alignment vertical="center"/>
    </xf>
    <xf numFmtId="4" fontId="6" fillId="0" borderId="27" xfId="5" applyNumberFormat="1" applyFont="1" applyFill="1" applyBorder="1" applyAlignment="1">
      <alignment vertical="center"/>
    </xf>
    <xf numFmtId="4" fontId="6" fillId="0" borderId="27" xfId="5" applyNumberFormat="1" applyFont="1" applyFill="1" applyBorder="1" applyAlignment="1" applyProtection="1">
      <alignment horizontal="right" vertical="center"/>
    </xf>
    <xf numFmtId="4" fontId="6" fillId="0" borderId="28" xfId="4" applyNumberFormat="1" applyFont="1" applyFill="1" applyBorder="1" applyAlignment="1">
      <alignment horizontal="right" vertical="center"/>
    </xf>
    <xf numFmtId="0" fontId="5" fillId="0" borderId="22" xfId="5" applyFont="1" applyFill="1" applyBorder="1" applyAlignment="1">
      <alignment horizontal="center" vertical="center"/>
    </xf>
    <xf numFmtId="49" fontId="5" fillId="0" borderId="23" xfId="5" applyNumberFormat="1" applyFont="1" applyFill="1" applyBorder="1" applyAlignment="1">
      <alignment horizontal="center" vertical="center"/>
    </xf>
    <xf numFmtId="49" fontId="5" fillId="0" borderId="24" xfId="5" applyNumberFormat="1" applyFont="1" applyFill="1" applyBorder="1" applyAlignment="1">
      <alignment horizontal="center" vertical="center"/>
    </xf>
    <xf numFmtId="0" fontId="5" fillId="0" borderId="25" xfId="5" applyFont="1" applyFill="1" applyBorder="1" applyAlignment="1">
      <alignment horizontal="center" vertical="center"/>
    </xf>
    <xf numFmtId="0" fontId="5" fillId="0" borderId="23" xfId="5" applyFont="1" applyFill="1" applyBorder="1" applyAlignment="1">
      <alignment horizontal="center" vertical="center"/>
    </xf>
    <xf numFmtId="0" fontId="5" fillId="0" borderId="23" xfId="5" applyFont="1" applyFill="1" applyBorder="1" applyAlignment="1">
      <alignment vertical="center"/>
    </xf>
    <xf numFmtId="4" fontId="5" fillId="3" borderId="27" xfId="5" applyNumberFormat="1" applyFont="1" applyFill="1" applyBorder="1" applyAlignment="1">
      <alignment vertical="center"/>
    </xf>
    <xf numFmtId="4" fontId="5" fillId="0" borderId="27" xfId="5" applyNumberFormat="1" applyFont="1" applyFill="1" applyBorder="1" applyAlignment="1">
      <alignment vertical="center"/>
    </xf>
    <xf numFmtId="4" fontId="5" fillId="0" borderId="27" xfId="5" applyNumberFormat="1" applyFont="1" applyFill="1" applyBorder="1" applyAlignment="1" applyProtection="1">
      <alignment horizontal="right" vertical="center"/>
    </xf>
    <xf numFmtId="4" fontId="12" fillId="0" borderId="28" xfId="4" applyNumberFormat="1" applyFont="1" applyFill="1" applyBorder="1" applyAlignment="1">
      <alignment horizontal="right" vertical="center"/>
    </xf>
    <xf numFmtId="0" fontId="16" fillId="0" borderId="0" xfId="7" applyFont="1" applyFill="1"/>
    <xf numFmtId="0" fontId="16" fillId="0" borderId="0" xfId="7" applyFont="1" applyFill="1" applyAlignment="1">
      <alignment horizontal="right"/>
    </xf>
    <xf numFmtId="0" fontId="14" fillId="0" borderId="0" xfId="7"/>
    <xf numFmtId="0" fontId="17" fillId="5" borderId="1" xfId="7" applyFont="1" applyFill="1" applyBorder="1" applyAlignment="1">
      <alignment horizontal="center" vertical="center" wrapText="1"/>
    </xf>
    <xf numFmtId="0" fontId="17" fillId="5" borderId="4" xfId="7" applyFont="1" applyFill="1" applyBorder="1" applyAlignment="1">
      <alignment horizontal="center" vertical="center" wrapText="1"/>
    </xf>
    <xf numFmtId="0" fontId="17" fillId="5" borderId="32" xfId="7" applyFont="1" applyFill="1" applyBorder="1" applyAlignment="1">
      <alignment horizontal="center" vertical="center" wrapText="1"/>
    </xf>
    <xf numFmtId="0" fontId="18" fillId="0" borderId="33" xfId="7" applyFont="1" applyBorder="1" applyAlignment="1">
      <alignment vertical="center" wrapText="1"/>
    </xf>
    <xf numFmtId="0" fontId="18" fillId="0" borderId="34" xfId="7" applyFont="1" applyBorder="1" applyAlignment="1">
      <alignment horizontal="right" vertical="center" wrapText="1"/>
    </xf>
    <xf numFmtId="4" fontId="18" fillId="0" borderId="34" xfId="7" applyNumberFormat="1" applyFont="1" applyBorder="1" applyAlignment="1">
      <alignment horizontal="right" vertical="center" wrapText="1"/>
    </xf>
    <xf numFmtId="4" fontId="18" fillId="0" borderId="35" xfId="7" applyNumberFormat="1" applyFont="1" applyBorder="1" applyAlignment="1">
      <alignment horizontal="right" vertical="center" wrapText="1"/>
    </xf>
    <xf numFmtId="0" fontId="19" fillId="0" borderId="29" xfId="7" applyFont="1" applyBorder="1" applyAlignment="1">
      <alignment vertical="center" wrapText="1"/>
    </xf>
    <xf numFmtId="0" fontId="19" fillId="0" borderId="27" xfId="7" applyFont="1" applyBorder="1" applyAlignment="1">
      <alignment horizontal="right" vertical="center" wrapText="1"/>
    </xf>
    <xf numFmtId="4" fontId="19" fillId="0" borderId="27" xfId="7" applyNumberFormat="1" applyFont="1" applyBorder="1" applyAlignment="1">
      <alignment horizontal="right" vertical="center" wrapText="1"/>
    </xf>
    <xf numFmtId="4" fontId="19" fillId="0" borderId="27" xfId="7" applyNumberFormat="1" applyFont="1" applyBorder="1" applyAlignment="1">
      <alignment vertical="center"/>
    </xf>
    <xf numFmtId="4" fontId="19" fillId="0" borderId="28" xfId="7" applyNumberFormat="1" applyFont="1" applyBorder="1" applyAlignment="1">
      <alignment vertical="center"/>
    </xf>
    <xf numFmtId="4" fontId="14" fillId="0" borderId="0" xfId="7" applyNumberFormat="1"/>
    <xf numFmtId="4" fontId="19" fillId="0" borderId="34" xfId="7" applyNumberFormat="1" applyFont="1" applyBorder="1" applyAlignment="1">
      <alignment horizontal="right" vertical="center" wrapText="1"/>
    </xf>
    <xf numFmtId="0" fontId="18" fillId="0" borderId="29" xfId="7" applyFont="1" applyBorder="1" applyAlignment="1">
      <alignment vertical="center" wrapText="1"/>
    </xf>
    <xf numFmtId="4" fontId="18" fillId="0" borderId="27" xfId="7" applyNumberFormat="1" applyFont="1" applyBorder="1" applyAlignment="1">
      <alignment horizontal="right" vertical="center" wrapText="1"/>
    </xf>
    <xf numFmtId="4" fontId="18" fillId="0" borderId="28" xfId="7" applyNumberFormat="1" applyFont="1" applyBorder="1" applyAlignment="1">
      <alignment horizontal="right" vertical="center" wrapText="1"/>
    </xf>
    <xf numFmtId="4" fontId="19" fillId="0" borderId="28" xfId="7" applyNumberFormat="1" applyFont="1" applyBorder="1" applyAlignment="1">
      <alignment horizontal="right" vertical="center" wrapText="1"/>
    </xf>
    <xf numFmtId="0" fontId="18" fillId="0" borderId="27" xfId="7" applyFont="1" applyBorder="1" applyAlignment="1">
      <alignment horizontal="right" vertical="center" wrapText="1"/>
    </xf>
    <xf numFmtId="0" fontId="19" fillId="0" borderId="22" xfId="7" applyFont="1" applyBorder="1" applyAlignment="1">
      <alignment vertical="center" wrapText="1"/>
    </xf>
    <xf numFmtId="0" fontId="19" fillId="0" borderId="25" xfId="7" applyFont="1" applyBorder="1" applyAlignment="1">
      <alignment horizontal="right" vertical="center" wrapText="1"/>
    </xf>
    <xf numFmtId="4" fontId="19" fillId="0" borderId="25" xfId="7" applyNumberFormat="1" applyFont="1" applyBorder="1" applyAlignment="1">
      <alignment horizontal="right" vertical="center" wrapText="1"/>
    </xf>
    <xf numFmtId="4" fontId="19" fillId="0" borderId="36" xfId="7" applyNumberFormat="1" applyFont="1" applyBorder="1" applyAlignment="1">
      <alignment horizontal="right" vertical="center" wrapText="1"/>
    </xf>
    <xf numFmtId="0" fontId="18" fillId="0" borderId="1" xfId="7" applyFont="1" applyBorder="1" applyAlignment="1">
      <alignment vertical="center" wrapText="1"/>
    </xf>
    <xf numFmtId="0" fontId="18" fillId="0" borderId="4" xfId="7" applyFont="1" applyBorder="1" applyAlignment="1">
      <alignment horizontal="right" vertical="center" wrapText="1"/>
    </xf>
    <xf numFmtId="4" fontId="18" fillId="0" borderId="4" xfId="7" applyNumberFormat="1" applyFont="1" applyBorder="1" applyAlignment="1">
      <alignment horizontal="right" vertical="center" wrapText="1"/>
    </xf>
    <xf numFmtId="4" fontId="18" fillId="0" borderId="32" xfId="7" applyNumberFormat="1" applyFont="1" applyBorder="1" applyAlignment="1">
      <alignment horizontal="right" vertical="center" wrapText="1"/>
    </xf>
    <xf numFmtId="0" fontId="16" fillId="0" borderId="0" xfId="7" applyFont="1" applyFill="1" applyBorder="1"/>
    <xf numFmtId="164" fontId="16" fillId="0" borderId="31" xfId="7" applyNumberFormat="1" applyFont="1" applyFill="1" applyBorder="1" applyAlignment="1">
      <alignment horizontal="right"/>
    </xf>
    <xf numFmtId="0" fontId="19" fillId="0" borderId="33" xfId="7" applyFont="1" applyBorder="1" applyAlignment="1">
      <alignment horizontal="left" vertical="center" wrapText="1"/>
    </xf>
    <xf numFmtId="0" fontId="19" fillId="0" borderId="34" xfId="7" applyFont="1" applyBorder="1" applyAlignment="1">
      <alignment horizontal="right" vertical="center" wrapText="1"/>
    </xf>
    <xf numFmtId="4" fontId="19" fillId="0" borderId="35" xfId="7" applyNumberFormat="1" applyFont="1" applyBorder="1" applyAlignment="1">
      <alignment horizontal="right" vertical="center" wrapText="1"/>
    </xf>
    <xf numFmtId="0" fontId="19" fillId="0" borderId="29" xfId="7" applyFont="1" applyBorder="1" applyAlignment="1">
      <alignment horizontal="left" vertical="center" wrapText="1"/>
    </xf>
    <xf numFmtId="0" fontId="18" fillId="0" borderId="1" xfId="7" applyFont="1" applyBorder="1" applyAlignment="1">
      <alignment horizontal="left" vertical="center" wrapText="1"/>
    </xf>
    <xf numFmtId="0" fontId="6" fillId="0" borderId="13" xfId="5" applyFont="1" applyFill="1" applyBorder="1" applyAlignment="1">
      <alignment horizontal="center" vertical="center"/>
    </xf>
    <xf numFmtId="49" fontId="6" fillId="0" borderId="16" xfId="5" applyNumberFormat="1" applyFont="1" applyFill="1" applyBorder="1" applyAlignment="1">
      <alignment horizontal="center" vertical="center"/>
    </xf>
    <xf numFmtId="0" fontId="6" fillId="0" borderId="21" xfId="5" applyFont="1" applyFill="1" applyBorder="1" applyAlignment="1">
      <alignment horizontal="center" vertical="center"/>
    </xf>
    <xf numFmtId="0" fontId="6" fillId="0" borderId="16" xfId="5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vertical="center"/>
    </xf>
    <xf numFmtId="4" fontId="6" fillId="3" borderId="16" xfId="5" applyNumberFormat="1" applyFont="1" applyFill="1" applyBorder="1" applyAlignment="1">
      <alignment horizontal="right" vertical="center"/>
    </xf>
    <xf numFmtId="4" fontId="6" fillId="0" borderId="16" xfId="5" applyNumberFormat="1" applyFont="1" applyFill="1" applyBorder="1" applyAlignment="1">
      <alignment horizontal="right" vertical="center"/>
    </xf>
    <xf numFmtId="4" fontId="6" fillId="0" borderId="16" xfId="5" applyNumberFormat="1" applyFont="1" applyFill="1" applyBorder="1" applyAlignment="1" applyProtection="1">
      <alignment horizontal="right" vertical="center"/>
    </xf>
    <xf numFmtId="4" fontId="6" fillId="0" borderId="20" xfId="5" applyNumberFormat="1" applyFont="1" applyFill="1" applyBorder="1" applyAlignment="1">
      <alignment horizontal="right" vertical="center"/>
    </xf>
    <xf numFmtId="0" fontId="20" fillId="0" borderId="0" xfId="0" applyFont="1"/>
    <xf numFmtId="0" fontId="1" fillId="0" borderId="0" xfId="4"/>
    <xf numFmtId="0" fontId="3" fillId="0" borderId="0" xfId="2"/>
    <xf numFmtId="0" fontId="1" fillId="0" borderId="0" xfId="9"/>
    <xf numFmtId="0" fontId="1" fillId="0" borderId="0" xfId="9" applyBorder="1"/>
    <xf numFmtId="0" fontId="6" fillId="0" borderId="0" xfId="9" applyFont="1" applyAlignment="1">
      <alignment horizontal="center"/>
    </xf>
    <xf numFmtId="0" fontId="7" fillId="0" borderId="1" xfId="9" applyFont="1" applyBorder="1" applyAlignment="1">
      <alignment horizontal="center" vertical="center" wrapText="1"/>
    </xf>
    <xf numFmtId="0" fontId="7" fillId="0" borderId="5" xfId="9" applyFont="1" applyBorder="1" applyAlignment="1">
      <alignment horizontal="center" vertical="center" wrapText="1"/>
    </xf>
    <xf numFmtId="0" fontId="6" fillId="0" borderId="4" xfId="9" applyFont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 wrapText="1"/>
    </xf>
    <xf numFmtId="0" fontId="6" fillId="0" borderId="6" xfId="10" applyFont="1" applyBorder="1" applyAlignment="1">
      <alignment horizontal="center" vertical="center" wrapText="1"/>
    </xf>
    <xf numFmtId="0" fontId="1" fillId="0" borderId="0" xfId="4" applyAlignment="1">
      <alignment vertical="center" wrapText="1"/>
    </xf>
    <xf numFmtId="0" fontId="23" fillId="0" borderId="1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0" fontId="23" fillId="0" borderId="4" xfId="4" applyFont="1" applyFill="1" applyBorder="1" applyAlignment="1">
      <alignment horizontal="left" vertical="center"/>
    </xf>
    <xf numFmtId="4" fontId="23" fillId="0" borderId="3" xfId="11" applyNumberFormat="1" applyFont="1" applyFill="1" applyBorder="1" applyAlignment="1">
      <alignment horizontal="right" vertical="center"/>
    </xf>
    <xf numFmtId="0" fontId="24" fillId="0" borderId="0" xfId="4" applyFont="1"/>
    <xf numFmtId="0" fontId="24" fillId="0" borderId="0" xfId="4" applyFont="1" applyBorder="1"/>
    <xf numFmtId="0" fontId="6" fillId="0" borderId="13" xfId="12" applyFont="1" applyBorder="1"/>
    <xf numFmtId="49" fontId="6" fillId="0" borderId="21" xfId="12" applyNumberFormat="1" applyFont="1" applyBorder="1" applyAlignment="1">
      <alignment horizontal="center"/>
    </xf>
    <xf numFmtId="49" fontId="6" fillId="0" borderId="21" xfId="12" applyNumberFormat="1" applyFont="1" applyBorder="1"/>
    <xf numFmtId="0" fontId="6" fillId="0" borderId="16" xfId="12" applyFont="1" applyBorder="1" applyAlignment="1">
      <alignment horizontal="center"/>
    </xf>
    <xf numFmtId="0" fontId="6" fillId="0" borderId="15" xfId="12" applyFont="1" applyBorder="1"/>
    <xf numFmtId="2" fontId="6" fillId="0" borderId="16" xfId="12" applyNumberFormat="1" applyFont="1" applyBorder="1"/>
    <xf numFmtId="2" fontId="6" fillId="0" borderId="20" xfId="12" applyNumberFormat="1" applyFont="1" applyBorder="1"/>
    <xf numFmtId="0" fontId="5" fillId="0" borderId="37" xfId="12" applyFont="1" applyBorder="1"/>
    <xf numFmtId="0" fontId="5" fillId="0" borderId="38" xfId="12" applyFont="1" applyBorder="1" applyAlignment="1">
      <alignment horizontal="center"/>
    </xf>
    <xf numFmtId="49" fontId="5" fillId="0" borderId="38" xfId="12" applyNumberFormat="1" applyFont="1" applyBorder="1"/>
    <xf numFmtId="0" fontId="5" fillId="0" borderId="39" xfId="12" applyFont="1" applyBorder="1" applyAlignment="1">
      <alignment horizontal="center"/>
    </xf>
    <xf numFmtId="0" fontId="5" fillId="0" borderId="40" xfId="12" applyFont="1" applyBorder="1"/>
    <xf numFmtId="2" fontId="5" fillId="0" borderId="39" xfId="12" applyNumberFormat="1" applyFont="1" applyBorder="1"/>
    <xf numFmtId="2" fontId="5" fillId="0" borderId="41" xfId="9" applyNumberFormat="1" applyFont="1" applyFill="1" applyBorder="1" applyAlignment="1">
      <alignment horizontal="right" vertical="center"/>
    </xf>
    <xf numFmtId="0" fontId="5" fillId="0" borderId="42" xfId="12" applyFont="1" applyBorder="1" applyAlignment="1">
      <alignment horizontal="center"/>
    </xf>
    <xf numFmtId="0" fontId="5" fillId="0" borderId="22" xfId="12" applyFont="1" applyBorder="1"/>
    <xf numFmtId="0" fontId="5" fillId="0" borderId="25" xfId="12" applyFont="1" applyBorder="1" applyAlignment="1">
      <alignment horizontal="center"/>
    </xf>
    <xf numFmtId="0" fontId="5" fillId="0" borderId="9" xfId="12" applyFont="1" applyBorder="1"/>
    <xf numFmtId="2" fontId="5" fillId="0" borderId="25" xfId="12" applyNumberFormat="1" applyFont="1" applyBorder="1"/>
    <xf numFmtId="0" fontId="6" fillId="0" borderId="33" xfId="12" applyFont="1" applyBorder="1"/>
    <xf numFmtId="0" fontId="6" fillId="0" borderId="16" xfId="12" applyFont="1" applyBorder="1"/>
    <xf numFmtId="0" fontId="5" fillId="0" borderId="44" xfId="12" applyFont="1" applyBorder="1"/>
    <xf numFmtId="0" fontId="6" fillId="0" borderId="34" xfId="12" applyFont="1" applyBorder="1" applyAlignment="1">
      <alignment horizontal="center"/>
    </xf>
    <xf numFmtId="0" fontId="6" fillId="0" borderId="45" xfId="12" applyFont="1" applyBorder="1"/>
    <xf numFmtId="2" fontId="6" fillId="0" borderId="34" xfId="12" applyNumberFormat="1" applyFont="1" applyBorder="1"/>
    <xf numFmtId="0" fontId="1" fillId="0" borderId="0" xfId="4" applyFont="1"/>
    <xf numFmtId="0" fontId="6" fillId="0" borderId="13" xfId="10" applyFont="1" applyFill="1" applyBorder="1"/>
    <xf numFmtId="49" fontId="6" fillId="0" borderId="15" xfId="10" applyNumberFormat="1" applyFont="1" applyBorder="1"/>
    <xf numFmtId="0" fontId="6" fillId="0" borderId="16" xfId="10" applyFont="1" applyBorder="1" applyAlignment="1">
      <alignment horizontal="center"/>
    </xf>
    <xf numFmtId="0" fontId="6" fillId="0" borderId="15" xfId="10" applyFont="1" applyBorder="1"/>
    <xf numFmtId="2" fontId="6" fillId="0" borderId="15" xfId="10" applyNumberFormat="1" applyFont="1" applyBorder="1"/>
    <xf numFmtId="0" fontId="5" fillId="0" borderId="37" xfId="10" applyFont="1" applyFill="1" applyBorder="1"/>
    <xf numFmtId="49" fontId="5" fillId="0" borderId="47" xfId="10" applyNumberFormat="1" applyFont="1" applyBorder="1"/>
    <xf numFmtId="0" fontId="5" fillId="0" borderId="39" xfId="10" applyFont="1" applyBorder="1" applyAlignment="1">
      <alignment horizontal="center"/>
    </xf>
    <xf numFmtId="0" fontId="5" fillId="0" borderId="9" xfId="10" applyFont="1" applyBorder="1"/>
    <xf numFmtId="2" fontId="5" fillId="0" borderId="47" xfId="10" applyNumberFormat="1" applyFont="1" applyBorder="1"/>
    <xf numFmtId="0" fontId="6" fillId="0" borderId="48" xfId="10" applyFont="1" applyFill="1" applyBorder="1"/>
    <xf numFmtId="49" fontId="6" fillId="0" borderId="50" xfId="10" applyNumberFormat="1" applyFont="1" applyBorder="1"/>
    <xf numFmtId="0" fontId="6" fillId="0" borderId="10" xfId="10" applyFont="1" applyBorder="1" applyAlignment="1">
      <alignment horizontal="center"/>
    </xf>
    <xf numFmtId="0" fontId="6" fillId="0" borderId="50" xfId="10" applyFont="1" applyBorder="1"/>
    <xf numFmtId="0" fontId="5" fillId="0" borderId="47" xfId="10" applyFont="1" applyBorder="1"/>
    <xf numFmtId="0" fontId="5" fillId="0" borderId="9" xfId="10" applyFont="1" applyFill="1" applyBorder="1"/>
    <xf numFmtId="0" fontId="6" fillId="0" borderId="15" xfId="10" applyFont="1" applyFill="1" applyBorder="1"/>
    <xf numFmtId="0" fontId="5" fillId="0" borderId="42" xfId="10" applyFont="1" applyBorder="1" applyAlignment="1">
      <alignment horizontal="center"/>
    </xf>
    <xf numFmtId="0" fontId="5" fillId="0" borderId="40" xfId="10" applyFont="1" applyBorder="1"/>
    <xf numFmtId="0" fontId="5" fillId="0" borderId="24" xfId="10" applyFont="1" applyBorder="1"/>
    <xf numFmtId="0" fontId="6" fillId="0" borderId="15" xfId="4" applyFont="1" applyBorder="1"/>
    <xf numFmtId="0" fontId="24" fillId="0" borderId="44" xfId="4" applyFont="1" applyBorder="1"/>
    <xf numFmtId="0" fontId="24" fillId="0" borderId="31" xfId="4" applyFont="1" applyBorder="1"/>
    <xf numFmtId="0" fontId="5" fillId="0" borderId="42" xfId="4" applyFont="1" applyBorder="1"/>
    <xf numFmtId="0" fontId="5" fillId="0" borderId="40" xfId="4" applyFont="1" applyBorder="1"/>
    <xf numFmtId="0" fontId="5" fillId="0" borderId="47" xfId="12" applyFont="1" applyBorder="1"/>
    <xf numFmtId="0" fontId="6" fillId="0" borderId="7" xfId="12" applyFont="1" applyBorder="1"/>
    <xf numFmtId="49" fontId="6" fillId="0" borderId="0" xfId="12" applyNumberFormat="1" applyFont="1" applyBorder="1"/>
    <xf numFmtId="0" fontId="6" fillId="0" borderId="11" xfId="12" applyFont="1" applyBorder="1" applyAlignment="1">
      <alignment horizontal="center"/>
    </xf>
    <xf numFmtId="0" fontId="24" fillId="0" borderId="42" xfId="4" applyFont="1" applyBorder="1"/>
    <xf numFmtId="0" fontId="5" fillId="0" borderId="39" xfId="9" applyFont="1" applyFill="1" applyBorder="1" applyAlignment="1">
      <alignment horizontal="center"/>
    </xf>
    <xf numFmtId="0" fontId="5" fillId="0" borderId="42" xfId="9" applyFont="1" applyFill="1" applyBorder="1"/>
    <xf numFmtId="0" fontId="5" fillId="0" borderId="47" xfId="9" applyFont="1" applyFill="1" applyBorder="1"/>
    <xf numFmtId="0" fontId="6" fillId="0" borderId="11" xfId="12" applyFont="1" applyBorder="1"/>
    <xf numFmtId="0" fontId="6" fillId="0" borderId="11" xfId="12" applyFont="1" applyFill="1" applyBorder="1" applyAlignment="1">
      <alignment horizontal="center"/>
    </xf>
    <xf numFmtId="0" fontId="6" fillId="0" borderId="34" xfId="12" applyFont="1" applyFill="1" applyBorder="1" applyAlignment="1">
      <alignment horizontal="center"/>
    </xf>
    <xf numFmtId="0" fontId="6" fillId="0" borderId="45" xfId="12" applyFont="1" applyFill="1" applyBorder="1"/>
    <xf numFmtId="0" fontId="5" fillId="0" borderId="39" xfId="12" applyFont="1" applyBorder="1"/>
    <xf numFmtId="2" fontId="5" fillId="0" borderId="47" xfId="12" applyNumberFormat="1" applyFont="1" applyBorder="1"/>
    <xf numFmtId="0" fontId="6" fillId="0" borderId="7" xfId="12" applyFont="1" applyFill="1" applyBorder="1"/>
    <xf numFmtId="0" fontId="6" fillId="0" borderId="11" xfId="12" applyFont="1" applyFill="1" applyBorder="1"/>
    <xf numFmtId="49" fontId="6" fillId="0" borderId="21" xfId="12" applyNumberFormat="1" applyFont="1" applyFill="1" applyBorder="1" applyAlignment="1">
      <alignment horizontal="center"/>
    </xf>
    <xf numFmtId="49" fontId="6" fillId="0" borderId="0" xfId="12" applyNumberFormat="1" applyFont="1" applyFill="1" applyBorder="1"/>
    <xf numFmtId="2" fontId="6" fillId="0" borderId="16" xfId="12" applyNumberFormat="1" applyFont="1" applyFill="1" applyBorder="1"/>
    <xf numFmtId="2" fontId="6" fillId="0" borderId="20" xfId="12" applyNumberFormat="1" applyFont="1" applyFill="1" applyBorder="1"/>
    <xf numFmtId="0" fontId="5" fillId="0" borderId="37" xfId="12" applyFont="1" applyFill="1" applyBorder="1"/>
    <xf numFmtId="0" fontId="5" fillId="0" borderId="39" xfId="12" applyFont="1" applyFill="1" applyBorder="1"/>
    <xf numFmtId="0" fontId="5" fillId="0" borderId="38" xfId="12" applyFont="1" applyFill="1" applyBorder="1" applyAlignment="1">
      <alignment horizontal="center"/>
    </xf>
    <xf numFmtId="49" fontId="5" fillId="0" borderId="38" xfId="12" applyNumberFormat="1" applyFont="1" applyFill="1" applyBorder="1"/>
    <xf numFmtId="2" fontId="5" fillId="0" borderId="47" xfId="12" applyNumberFormat="1" applyFont="1" applyFill="1" applyBorder="1"/>
    <xf numFmtId="0" fontId="6" fillId="0" borderId="13" xfId="12" applyFont="1" applyFill="1" applyBorder="1"/>
    <xf numFmtId="0" fontId="6" fillId="0" borderId="16" xfId="12" applyFont="1" applyFill="1" applyBorder="1"/>
    <xf numFmtId="49" fontId="6" fillId="0" borderId="21" xfId="12" applyNumberFormat="1" applyFont="1" applyFill="1" applyBorder="1"/>
    <xf numFmtId="0" fontId="6" fillId="0" borderId="16" xfId="12" applyFont="1" applyFill="1" applyBorder="1" applyAlignment="1">
      <alignment horizontal="center"/>
    </xf>
    <xf numFmtId="0" fontId="6" fillId="0" borderId="15" xfId="4" applyFont="1" applyFill="1" applyBorder="1"/>
    <xf numFmtId="0" fontId="24" fillId="0" borderId="44" xfId="4" applyFont="1" applyFill="1" applyBorder="1"/>
    <xf numFmtId="0" fontId="24" fillId="0" borderId="42" xfId="4" applyFont="1" applyFill="1" applyBorder="1"/>
    <xf numFmtId="0" fontId="24" fillId="0" borderId="31" xfId="4" applyFont="1" applyFill="1" applyBorder="1"/>
    <xf numFmtId="0" fontId="6" fillId="0" borderId="15" xfId="12" applyFont="1" applyFill="1" applyBorder="1"/>
    <xf numFmtId="0" fontId="6" fillId="0" borderId="48" xfId="12" applyFont="1" applyFill="1" applyBorder="1"/>
    <xf numFmtId="0" fontId="6" fillId="0" borderId="10" xfId="12" applyFont="1" applyFill="1" applyBorder="1"/>
    <xf numFmtId="49" fontId="6" fillId="0" borderId="49" xfId="12" applyNumberFormat="1" applyFont="1" applyFill="1" applyBorder="1"/>
    <xf numFmtId="0" fontId="6" fillId="0" borderId="10" xfId="12" applyFont="1" applyFill="1" applyBorder="1" applyAlignment="1">
      <alignment horizontal="center"/>
    </xf>
    <xf numFmtId="4" fontId="1" fillId="0" borderId="0" xfId="4" applyNumberFormat="1"/>
    <xf numFmtId="4" fontId="6" fillId="0" borderId="4" xfId="1" applyNumberFormat="1" applyFont="1" applyFill="1" applyBorder="1" applyAlignment="1">
      <alignment horizontal="center" vertical="center" wrapText="1"/>
    </xf>
    <xf numFmtId="49" fontId="43" fillId="0" borderId="3" xfId="4" applyNumberFormat="1" applyFont="1" applyFill="1" applyBorder="1" applyAlignment="1">
      <alignment horizontal="center"/>
    </xf>
    <xf numFmtId="49" fontId="43" fillId="0" borderId="4" xfId="4" applyNumberFormat="1" applyFont="1" applyFill="1" applyBorder="1" applyAlignment="1">
      <alignment horizontal="center"/>
    </xf>
    <xf numFmtId="0" fontId="43" fillId="0" borderId="5" xfId="4" applyFont="1" applyFill="1" applyBorder="1" applyAlignment="1">
      <alignment horizontal="center"/>
    </xf>
    <xf numFmtId="0" fontId="43" fillId="0" borderId="4" xfId="4" applyFont="1" applyFill="1" applyBorder="1"/>
    <xf numFmtId="4" fontId="23" fillId="0" borderId="3" xfId="4" applyNumberFormat="1" applyFont="1" applyFill="1" applyBorder="1" applyAlignment="1">
      <alignment horizontal="right"/>
    </xf>
    <xf numFmtId="0" fontId="5" fillId="0" borderId="16" xfId="12" applyFont="1" applyBorder="1"/>
    <xf numFmtId="0" fontId="23" fillId="0" borderId="7" xfId="4" applyFont="1" applyBorder="1" applyAlignment="1">
      <alignment horizontal="center" vertical="center"/>
    </xf>
    <xf numFmtId="49" fontId="43" fillId="0" borderId="34" xfId="4" applyNumberFormat="1" applyFont="1" applyFill="1" applyBorder="1" applyAlignment="1">
      <alignment horizontal="center"/>
    </xf>
    <xf numFmtId="0" fontId="43" fillId="0" borderId="43" xfId="4" applyFont="1" applyFill="1" applyBorder="1" applyAlignment="1">
      <alignment horizontal="center"/>
    </xf>
    <xf numFmtId="0" fontId="23" fillId="0" borderId="44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49" fontId="43" fillId="0" borderId="42" xfId="4" applyNumberFormat="1" applyFont="1" applyFill="1" applyBorder="1" applyAlignment="1">
      <alignment horizontal="center"/>
    </xf>
    <xf numFmtId="0" fontId="43" fillId="0" borderId="31" xfId="4" applyFont="1" applyFill="1" applyBorder="1" applyAlignment="1">
      <alignment horizontal="center"/>
    </xf>
    <xf numFmtId="0" fontId="6" fillId="0" borderId="10" xfId="12" applyFont="1" applyBorder="1" applyAlignment="1">
      <alignment horizontal="center"/>
    </xf>
    <xf numFmtId="0" fontId="23" fillId="0" borderId="61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10" xfId="4" applyFont="1" applyFill="1" applyBorder="1" applyAlignment="1">
      <alignment horizontal="left" vertical="center"/>
    </xf>
    <xf numFmtId="0" fontId="43" fillId="0" borderId="34" xfId="4" applyFont="1" applyFill="1" applyBorder="1"/>
    <xf numFmtId="0" fontId="23" fillId="0" borderId="49" xfId="4" applyFont="1" applyFill="1" applyBorder="1" applyAlignment="1">
      <alignment horizontal="center" vertical="center"/>
    </xf>
    <xf numFmtId="4" fontId="23" fillId="0" borderId="50" xfId="4" applyNumberFormat="1" applyFont="1" applyFill="1" applyBorder="1" applyAlignment="1">
      <alignment vertical="center"/>
    </xf>
    <xf numFmtId="0" fontId="23" fillId="0" borderId="10" xfId="4" applyFont="1" applyFill="1" applyBorder="1" applyAlignment="1">
      <alignment horizontal="center" vertical="center"/>
    </xf>
    <xf numFmtId="2" fontId="23" fillId="0" borderId="3" xfId="12" applyNumberFormat="1" applyFont="1" applyBorder="1"/>
    <xf numFmtId="0" fontId="23" fillId="0" borderId="45" xfId="4" applyFont="1" applyBorder="1" applyAlignment="1">
      <alignment horizontal="center" vertical="center"/>
    </xf>
    <xf numFmtId="0" fontId="23" fillId="0" borderId="15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5" fillId="0" borderId="24" xfId="12" applyFont="1" applyBorder="1"/>
    <xf numFmtId="0" fontId="5" fillId="0" borderId="47" xfId="10" applyFont="1" applyFill="1" applyBorder="1"/>
    <xf numFmtId="0" fontId="6" fillId="0" borderId="50" xfId="10" applyFont="1" applyFill="1" applyBorder="1"/>
    <xf numFmtId="0" fontId="24" fillId="0" borderId="40" xfId="4" applyFont="1" applyBorder="1"/>
    <xf numFmtId="0" fontId="6" fillId="0" borderId="9" xfId="12" applyFont="1" applyBorder="1"/>
    <xf numFmtId="49" fontId="43" fillId="0" borderId="45" xfId="4" applyNumberFormat="1" applyFont="1" applyFill="1" applyBorder="1" applyAlignment="1">
      <alignment horizontal="center"/>
    </xf>
    <xf numFmtId="49" fontId="43" fillId="0" borderId="40" xfId="4" applyNumberFormat="1" applyFont="1" applyFill="1" applyBorder="1" applyAlignment="1">
      <alignment horizontal="center"/>
    </xf>
    <xf numFmtId="0" fontId="5" fillId="0" borderId="24" xfId="12" applyFont="1" applyBorder="1" applyAlignment="1">
      <alignment horizontal="center"/>
    </xf>
    <xf numFmtId="0" fontId="6" fillId="0" borderId="45" xfId="12" applyFont="1" applyBorder="1" applyAlignment="1">
      <alignment horizontal="center"/>
    </xf>
    <xf numFmtId="0" fontId="5" fillId="0" borderId="47" xfId="12" applyFont="1" applyBorder="1" applyAlignment="1">
      <alignment horizontal="center"/>
    </xf>
    <xf numFmtId="0" fontId="6" fillId="0" borderId="15" xfId="12" applyFont="1" applyBorder="1" applyAlignment="1">
      <alignment horizontal="center"/>
    </xf>
    <xf numFmtId="0" fontId="5" fillId="0" borderId="40" xfId="12" applyFont="1" applyBorder="1" applyAlignment="1">
      <alignment horizontal="center"/>
    </xf>
    <xf numFmtId="0" fontId="6" fillId="0" borderId="15" xfId="10" applyFont="1" applyBorder="1" applyAlignment="1">
      <alignment horizontal="center"/>
    </xf>
    <xf numFmtId="0" fontId="5" fillId="0" borderId="47" xfId="10" applyFont="1" applyBorder="1" applyAlignment="1">
      <alignment horizontal="center"/>
    </xf>
    <xf numFmtId="0" fontId="6" fillId="0" borderId="50" xfId="10" applyFont="1" applyBorder="1" applyAlignment="1">
      <alignment horizontal="center"/>
    </xf>
    <xf numFmtId="0" fontId="5" fillId="0" borderId="40" xfId="10" applyFont="1" applyBorder="1" applyAlignment="1">
      <alignment horizontal="center"/>
    </xf>
    <xf numFmtId="49" fontId="43" fillId="0" borderId="64" xfId="4" applyNumberFormat="1" applyFont="1" applyFill="1" applyBorder="1" applyAlignment="1">
      <alignment horizontal="center"/>
    </xf>
    <xf numFmtId="49" fontId="43" fillId="0" borderId="62" xfId="4" applyNumberFormat="1" applyFont="1" applyFill="1" applyBorder="1" applyAlignment="1">
      <alignment horizontal="center"/>
    </xf>
    <xf numFmtId="49" fontId="6" fillId="0" borderId="14" xfId="12" applyNumberFormat="1" applyFont="1" applyBorder="1" applyAlignment="1">
      <alignment horizontal="center"/>
    </xf>
    <xf numFmtId="49" fontId="6" fillId="0" borderId="50" xfId="12" applyNumberFormat="1" applyFont="1" applyBorder="1"/>
    <xf numFmtId="0" fontId="5" fillId="0" borderId="8" xfId="12" applyFont="1" applyBorder="1" applyAlignment="1">
      <alignment horizontal="center"/>
    </xf>
    <xf numFmtId="49" fontId="5" fillId="0" borderId="24" xfId="12" applyNumberFormat="1" applyFont="1" applyBorder="1"/>
    <xf numFmtId="49" fontId="6" fillId="0" borderId="64" xfId="12" applyNumberFormat="1" applyFont="1" applyBorder="1" applyAlignment="1">
      <alignment horizontal="center"/>
    </xf>
    <xf numFmtId="49" fontId="6" fillId="0" borderId="45" xfId="12" applyNumberFormat="1" applyFont="1" applyBorder="1"/>
    <xf numFmtId="0" fontId="5" fillId="0" borderId="65" xfId="12" applyFont="1" applyBorder="1" applyAlignment="1">
      <alignment horizontal="center"/>
    </xf>
    <xf numFmtId="49" fontId="5" fillId="0" borderId="47" xfId="12" applyNumberFormat="1" applyFont="1" applyBorder="1"/>
    <xf numFmtId="49" fontId="6" fillId="0" borderId="15" xfId="12" applyNumberFormat="1" applyFont="1" applyBorder="1"/>
    <xf numFmtId="0" fontId="5" fillId="0" borderId="23" xfId="12" applyFont="1" applyBorder="1" applyAlignment="1">
      <alignment horizontal="center"/>
    </xf>
    <xf numFmtId="49" fontId="5" fillId="0" borderId="40" xfId="12" applyNumberFormat="1" applyFont="1" applyBorder="1"/>
    <xf numFmtId="0" fontId="6" fillId="0" borderId="14" xfId="10" applyFont="1" applyFill="1" applyBorder="1" applyAlignment="1">
      <alignment horizontal="center"/>
    </xf>
    <xf numFmtId="0" fontId="5" fillId="0" borderId="65" xfId="10" applyFont="1" applyFill="1" applyBorder="1" applyAlignment="1">
      <alignment horizontal="center"/>
    </xf>
    <xf numFmtId="0" fontId="6" fillId="0" borderId="61" xfId="10" applyFont="1" applyFill="1" applyBorder="1" applyAlignment="1">
      <alignment horizontal="center"/>
    </xf>
    <xf numFmtId="49" fontId="6" fillId="0" borderId="9" xfId="12" applyNumberFormat="1" applyFont="1" applyBorder="1"/>
    <xf numFmtId="0" fontId="23" fillId="0" borderId="5" xfId="4" applyFont="1" applyFill="1" applyBorder="1" applyAlignment="1">
      <alignment horizontal="center" vertical="center"/>
    </xf>
    <xf numFmtId="0" fontId="5" fillId="0" borderId="9" xfId="12" applyFont="1" applyBorder="1" applyAlignment="1">
      <alignment horizontal="center"/>
    </xf>
    <xf numFmtId="0" fontId="5" fillId="0" borderId="9" xfId="10" applyFont="1" applyBorder="1" applyAlignment="1">
      <alignment horizontal="center"/>
    </xf>
    <xf numFmtId="0" fontId="5" fillId="0" borderId="24" xfId="10" applyFont="1" applyBorder="1" applyAlignment="1">
      <alignment horizontal="center"/>
    </xf>
    <xf numFmtId="0" fontId="5" fillId="0" borderId="40" xfId="4" applyFont="1" applyBorder="1" applyAlignment="1">
      <alignment horizontal="center"/>
    </xf>
    <xf numFmtId="0" fontId="5" fillId="0" borderId="40" xfId="9" applyFont="1" applyFill="1" applyBorder="1"/>
    <xf numFmtId="0" fontId="6" fillId="0" borderId="45" xfId="12" applyFont="1" applyFill="1" applyBorder="1" applyAlignment="1">
      <alignment horizontal="center"/>
    </xf>
    <xf numFmtId="0" fontId="8" fillId="0" borderId="4" xfId="9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4" fontId="23" fillId="0" borderId="10" xfId="11" applyNumberFormat="1" applyFont="1" applyFill="1" applyBorder="1" applyAlignment="1">
      <alignment horizontal="right" vertical="center"/>
    </xf>
    <xf numFmtId="4" fontId="23" fillId="0" borderId="4" xfId="11" applyNumberFormat="1" applyFont="1" applyFill="1" applyBorder="1" applyAlignment="1">
      <alignment horizontal="right" vertical="center"/>
    </xf>
    <xf numFmtId="4" fontId="23" fillId="0" borderId="4" xfId="4" applyNumberFormat="1" applyFont="1" applyFill="1" applyBorder="1" applyAlignment="1">
      <alignment horizontal="right"/>
    </xf>
    <xf numFmtId="2" fontId="6" fillId="29" borderId="34" xfId="12" applyNumberFormat="1" applyFont="1" applyFill="1" applyBorder="1"/>
    <xf numFmtId="2" fontId="5" fillId="29" borderId="42" xfId="12" applyNumberFormat="1" applyFont="1" applyFill="1" applyBorder="1"/>
    <xf numFmtId="2" fontId="6" fillId="29" borderId="16" xfId="12" applyNumberFormat="1" applyFont="1" applyFill="1" applyBorder="1"/>
    <xf numFmtId="2" fontId="5" fillId="29" borderId="25" xfId="12" applyNumberFormat="1" applyFont="1" applyFill="1" applyBorder="1"/>
    <xf numFmtId="2" fontId="6" fillId="0" borderId="34" xfId="12" applyNumberFormat="1" applyFont="1" applyFill="1" applyBorder="1"/>
    <xf numFmtId="2" fontId="5" fillId="0" borderId="39" xfId="12" applyNumberFormat="1" applyFont="1" applyFill="1" applyBorder="1"/>
    <xf numFmtId="2" fontId="5" fillId="0" borderId="25" xfId="12" applyNumberFormat="1" applyFont="1" applyFill="1" applyBorder="1"/>
    <xf numFmtId="2" fontId="6" fillId="0" borderId="16" xfId="10" applyNumberFormat="1" applyFont="1" applyFill="1" applyBorder="1"/>
    <xf numFmtId="2" fontId="5" fillId="0" borderId="39" xfId="10" applyNumberFormat="1" applyFont="1" applyFill="1" applyBorder="1"/>
    <xf numFmtId="2" fontId="23" fillId="0" borderId="4" xfId="12" applyNumberFormat="1" applyFont="1" applyFill="1" applyBorder="1"/>
    <xf numFmtId="0" fontId="23" fillId="0" borderId="33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4" fontId="23" fillId="0" borderId="60" xfId="4" applyNumberFormat="1" applyFont="1" applyFill="1" applyBorder="1" applyAlignment="1">
      <alignment vertical="center"/>
    </xf>
    <xf numFmtId="4" fontId="23" fillId="0" borderId="6" xfId="11" applyNumberFormat="1" applyFont="1" applyFill="1" applyBorder="1" applyAlignment="1">
      <alignment horizontal="right" vertical="center"/>
    </xf>
    <xf numFmtId="4" fontId="23" fillId="0" borderId="6" xfId="4" applyNumberFormat="1" applyFont="1" applyFill="1" applyBorder="1" applyAlignment="1">
      <alignment horizontal="right"/>
    </xf>
    <xf numFmtId="2" fontId="6" fillId="0" borderId="35" xfId="12" applyNumberFormat="1" applyFont="1" applyFill="1" applyBorder="1"/>
    <xf numFmtId="2" fontId="5" fillId="0" borderId="63" xfId="12" applyNumberFormat="1" applyFont="1" applyFill="1" applyBorder="1"/>
    <xf numFmtId="2" fontId="5" fillId="0" borderId="36" xfId="12" applyNumberFormat="1" applyFont="1" applyFill="1" applyBorder="1"/>
    <xf numFmtId="2" fontId="6" fillId="0" borderId="46" xfId="10" applyNumberFormat="1" applyFont="1" applyFill="1" applyBorder="1"/>
    <xf numFmtId="2" fontId="5" fillId="0" borderId="41" xfId="10" applyNumberFormat="1" applyFont="1" applyFill="1" applyBorder="1"/>
    <xf numFmtId="2" fontId="23" fillId="0" borderId="6" xfId="9" applyNumberFormat="1" applyFont="1" applyFill="1" applyBorder="1" applyAlignment="1">
      <alignment horizontal="right" vertical="center"/>
    </xf>
    <xf numFmtId="49" fontId="44" fillId="0" borderId="14" xfId="12" applyNumberFormat="1" applyFont="1" applyBorder="1" applyAlignment="1">
      <alignment horizontal="center"/>
    </xf>
    <xf numFmtId="49" fontId="44" fillId="0" borderId="15" xfId="12" applyNumberFormat="1" applyFont="1" applyBorder="1"/>
    <xf numFmtId="0" fontId="44" fillId="0" borderId="16" xfId="12" applyFont="1" applyBorder="1" applyAlignment="1">
      <alignment horizontal="center"/>
    </xf>
    <xf numFmtId="0" fontId="44" fillId="0" borderId="15" xfId="12" applyFont="1" applyBorder="1" applyAlignment="1">
      <alignment horizontal="center"/>
    </xf>
    <xf numFmtId="0" fontId="44" fillId="0" borderId="15" xfId="12" applyFont="1" applyBorder="1"/>
    <xf numFmtId="2" fontId="44" fillId="0" borderId="16" xfId="12" applyNumberFormat="1" applyFont="1" applyFill="1" applyBorder="1"/>
    <xf numFmtId="2" fontId="44" fillId="0" borderId="16" xfId="12" applyNumberFormat="1" applyFont="1" applyBorder="1"/>
    <xf numFmtId="2" fontId="44" fillId="0" borderId="20" xfId="12" applyNumberFormat="1" applyFont="1" applyFill="1" applyBorder="1"/>
    <xf numFmtId="0" fontId="45" fillId="0" borderId="65" xfId="12" applyFont="1" applyBorder="1" applyAlignment="1">
      <alignment horizontal="center"/>
    </xf>
    <xf numFmtId="49" fontId="45" fillId="0" borderId="47" xfId="12" applyNumberFormat="1" applyFont="1" applyBorder="1"/>
    <xf numFmtId="0" fontId="45" fillId="0" borderId="39" xfId="12" applyFont="1" applyBorder="1" applyAlignment="1">
      <alignment horizontal="center"/>
    </xf>
    <xf numFmtId="0" fontId="45" fillId="0" borderId="47" xfId="12" applyFont="1" applyBorder="1" applyAlignment="1">
      <alignment horizontal="center"/>
    </xf>
    <xf numFmtId="0" fontId="45" fillId="0" borderId="40" xfId="12" applyFont="1" applyBorder="1"/>
    <xf numFmtId="2" fontId="45" fillId="0" borderId="39" xfId="12" applyNumberFormat="1" applyFont="1" applyFill="1" applyBorder="1"/>
    <xf numFmtId="2" fontId="45" fillId="0" borderId="39" xfId="12" applyNumberFormat="1" applyFont="1" applyBorder="1"/>
    <xf numFmtId="2" fontId="45" fillId="0" borderId="41" xfId="9" applyNumberFormat="1" applyFont="1" applyFill="1" applyBorder="1" applyAlignment="1">
      <alignment horizontal="right" vertical="center"/>
    </xf>
    <xf numFmtId="0" fontId="1" fillId="0" borderId="0" xfId="74"/>
    <xf numFmtId="0" fontId="7" fillId="0" borderId="48" xfId="9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7" fillId="0" borderId="61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0" fontId="6" fillId="0" borderId="4" xfId="10" applyFont="1" applyBorder="1" applyAlignment="1">
      <alignment horizontal="center"/>
    </xf>
    <xf numFmtId="0" fontId="6" fillId="0" borderId="3" xfId="10" applyFont="1" applyBorder="1" applyAlignment="1">
      <alignment horizontal="center" wrapText="1"/>
    </xf>
    <xf numFmtId="0" fontId="6" fillId="0" borderId="6" xfId="10" applyFont="1" applyBorder="1" applyAlignment="1">
      <alignment horizontal="center"/>
    </xf>
    <xf numFmtId="0" fontId="10" fillId="0" borderId="66" xfId="4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10" fillId="0" borderId="4" xfId="4" applyFont="1" applyFill="1" applyBorder="1" applyAlignment="1">
      <alignment horizontal="left"/>
    </xf>
    <xf numFmtId="4" fontId="6" fillId="0" borderId="3" xfId="4" applyNumberFormat="1" applyFont="1" applyFill="1" applyBorder="1"/>
    <xf numFmtId="4" fontId="6" fillId="0" borderId="6" xfId="4" applyNumberFormat="1" applyFont="1" applyFill="1" applyBorder="1"/>
    <xf numFmtId="0" fontId="43" fillId="0" borderId="13" xfId="4" applyFont="1" applyFill="1" applyBorder="1" applyAlignment="1">
      <alignment horizontal="center"/>
    </xf>
    <xf numFmtId="49" fontId="43" fillId="0" borderId="14" xfId="4" applyNumberFormat="1" applyFont="1" applyFill="1" applyBorder="1" applyAlignment="1">
      <alignment horizontal="center"/>
    </xf>
    <xf numFmtId="49" fontId="43" fillId="0" borderId="15" xfId="4" applyNumberFormat="1" applyFont="1" applyFill="1" applyBorder="1" applyAlignment="1">
      <alignment horizontal="center"/>
    </xf>
    <xf numFmtId="49" fontId="43" fillId="0" borderId="16" xfId="4" applyNumberFormat="1" applyFont="1" applyFill="1" applyBorder="1" applyAlignment="1">
      <alignment horizontal="center"/>
    </xf>
    <xf numFmtId="0" fontId="43" fillId="0" borderId="21" xfId="4" applyFont="1" applyFill="1" applyBorder="1" applyAlignment="1">
      <alignment horizontal="center"/>
    </xf>
    <xf numFmtId="0" fontId="43" fillId="0" borderId="16" xfId="4" applyFont="1" applyFill="1" applyBorder="1"/>
    <xf numFmtId="4" fontId="23" fillId="0" borderId="15" xfId="4" applyNumberFormat="1" applyFont="1" applyFill="1" applyBorder="1" applyAlignment="1">
      <alignment horizontal="right"/>
    </xf>
    <xf numFmtId="4" fontId="23" fillId="0" borderId="46" xfId="4" applyNumberFormat="1" applyFont="1" applyFill="1" applyBorder="1"/>
    <xf numFmtId="0" fontId="6" fillId="0" borderId="29" xfId="4" applyFont="1" applyFill="1" applyBorder="1" applyAlignment="1">
      <alignment horizontal="center"/>
    </xf>
    <xf numFmtId="49" fontId="6" fillId="0" borderId="26" xfId="4" applyNumberFormat="1" applyFont="1" applyFill="1" applyBorder="1" applyAlignment="1">
      <alignment horizontal="center"/>
    </xf>
    <xf numFmtId="49" fontId="6" fillId="0" borderId="30" xfId="4" applyNumberFormat="1" applyFont="1" applyFill="1" applyBorder="1" applyAlignment="1">
      <alignment horizontal="center"/>
    </xf>
    <xf numFmtId="0" fontId="6" fillId="0" borderId="27" xfId="4" applyFont="1" applyFill="1" applyBorder="1" applyAlignment="1">
      <alignment horizontal="center"/>
    </xf>
    <xf numFmtId="0" fontId="6" fillId="0" borderId="26" xfId="4" applyFont="1" applyFill="1" applyBorder="1" applyAlignment="1">
      <alignment horizontal="center"/>
    </xf>
    <xf numFmtId="0" fontId="6" fillId="0" borderId="27" xfId="4" applyFont="1" applyFill="1" applyBorder="1"/>
    <xf numFmtId="4" fontId="6" fillId="0" borderId="30" xfId="11" applyNumberFormat="1" applyFont="1" applyFill="1" applyBorder="1" applyAlignment="1">
      <alignment horizontal="right"/>
    </xf>
    <xf numFmtId="4" fontId="6" fillId="0" borderId="67" xfId="4" applyNumberFormat="1" applyFont="1" applyFill="1" applyBorder="1"/>
    <xf numFmtId="0" fontId="5" fillId="0" borderId="44" xfId="4" applyFont="1" applyFill="1" applyBorder="1" applyAlignment="1">
      <alignment horizontal="center"/>
    </xf>
    <xf numFmtId="49" fontId="5" fillId="0" borderId="62" xfId="4" applyNumberFormat="1" applyFont="1" applyFill="1" applyBorder="1" applyAlignment="1">
      <alignment horizontal="center"/>
    </xf>
    <xf numFmtId="49" fontId="5" fillId="0" borderId="40" xfId="4" applyNumberFormat="1" applyFont="1" applyFill="1" applyBorder="1" applyAlignment="1">
      <alignment horizontal="center"/>
    </xf>
    <xf numFmtId="0" fontId="5" fillId="0" borderId="42" xfId="4" applyFont="1" applyFill="1" applyBorder="1" applyAlignment="1">
      <alignment horizontal="center"/>
    </xf>
    <xf numFmtId="0" fontId="5" fillId="0" borderId="31" xfId="4" applyFont="1" applyFill="1" applyBorder="1" applyAlignment="1">
      <alignment horizontal="center"/>
    </xf>
    <xf numFmtId="0" fontId="5" fillId="0" borderId="42" xfId="4" applyFont="1" applyFill="1" applyBorder="1"/>
    <xf numFmtId="4" fontId="5" fillId="0" borderId="40" xfId="11" applyNumberFormat="1" applyFont="1" applyFill="1" applyBorder="1" applyAlignment="1">
      <alignment horizontal="right"/>
    </xf>
    <xf numFmtId="4" fontId="43" fillId="0" borderId="42" xfId="4" applyNumberFormat="1" applyFont="1" applyFill="1" applyBorder="1"/>
    <xf numFmtId="4" fontId="5" fillId="0" borderId="41" xfId="4" applyNumberFormat="1" applyFont="1" applyFill="1" applyBorder="1"/>
    <xf numFmtId="4" fontId="23" fillId="0" borderId="16" xfId="4" applyNumberFormat="1" applyFont="1" applyFill="1" applyBorder="1"/>
    <xf numFmtId="0" fontId="6" fillId="0" borderId="33" xfId="4" applyFont="1" applyFill="1" applyBorder="1" applyAlignment="1">
      <alignment horizontal="center"/>
    </xf>
    <xf numFmtId="49" fontId="6" fillId="0" borderId="64" xfId="4" applyNumberFormat="1" applyFont="1" applyFill="1" applyBorder="1" applyAlignment="1">
      <alignment horizontal="center"/>
    </xf>
    <xf numFmtId="49" fontId="6" fillId="0" borderId="45" xfId="4" applyNumberFormat="1" applyFont="1" applyFill="1" applyBorder="1" applyAlignment="1">
      <alignment horizontal="center"/>
    </xf>
    <xf numFmtId="0" fontId="6" fillId="0" borderId="34" xfId="4" applyFont="1" applyFill="1" applyBorder="1" applyAlignment="1">
      <alignment horizontal="center"/>
    </xf>
    <xf numFmtId="0" fontId="6" fillId="0" borderId="64" xfId="4" applyFont="1" applyFill="1" applyBorder="1" applyAlignment="1">
      <alignment horizontal="center"/>
    </xf>
    <xf numFmtId="0" fontId="6" fillId="0" borderId="34" xfId="4" applyFont="1" applyFill="1" applyBorder="1"/>
    <xf numFmtId="4" fontId="6" fillId="0" borderId="45" xfId="11" applyNumberFormat="1" applyFont="1" applyFill="1" applyBorder="1" applyAlignment="1">
      <alignment horizontal="right"/>
    </xf>
    <xf numFmtId="4" fontId="6" fillId="0" borderId="27" xfId="4" applyNumberFormat="1" applyFont="1" applyFill="1" applyBorder="1"/>
    <xf numFmtId="0" fontId="5" fillId="0" borderId="33" xfId="4" applyFont="1" applyFill="1" applyBorder="1" applyAlignment="1">
      <alignment horizontal="center"/>
    </xf>
    <xf numFmtId="49" fontId="5" fillId="0" borderId="64" xfId="4" applyNumberFormat="1" applyFont="1" applyFill="1" applyBorder="1" applyAlignment="1">
      <alignment horizontal="center"/>
    </xf>
    <xf numFmtId="49" fontId="5" fillId="0" borderId="45" xfId="4" applyNumberFormat="1" applyFont="1" applyFill="1" applyBorder="1" applyAlignment="1">
      <alignment horizontal="center"/>
    </xf>
    <xf numFmtId="0" fontId="5" fillId="0" borderId="45" xfId="4" applyFont="1" applyFill="1" applyBorder="1" applyAlignment="1">
      <alignment horizontal="center"/>
    </xf>
    <xf numFmtId="0" fontId="5" fillId="0" borderId="64" xfId="4" applyFont="1" applyFill="1" applyBorder="1" applyAlignment="1">
      <alignment horizontal="center"/>
    </xf>
    <xf numFmtId="0" fontId="5" fillId="0" borderId="34" xfId="4" applyFont="1" applyFill="1" applyBorder="1"/>
    <xf numFmtId="4" fontId="5" fillId="0" borderId="45" xfId="4" applyNumberFormat="1" applyFont="1" applyFill="1" applyBorder="1"/>
    <xf numFmtId="4" fontId="5" fillId="0" borderId="27" xfId="4" applyNumberFormat="1" applyFont="1" applyFill="1" applyBorder="1"/>
    <xf numFmtId="4" fontId="5" fillId="0" borderId="67" xfId="4" applyNumberFormat="1" applyFont="1" applyFill="1" applyBorder="1"/>
    <xf numFmtId="4" fontId="5" fillId="0" borderId="39" xfId="4" applyNumberFormat="1" applyFont="1" applyFill="1" applyBorder="1"/>
    <xf numFmtId="0" fontId="23" fillId="0" borderId="16" xfId="4" applyFont="1" applyFill="1" applyBorder="1"/>
    <xf numFmtId="4" fontId="23" fillId="0" borderId="46" xfId="4" applyNumberFormat="1" applyFont="1" applyFill="1" applyBorder="1" applyAlignment="1">
      <alignment horizontal="right"/>
    </xf>
    <xf numFmtId="4" fontId="6" fillId="0" borderId="68" xfId="11" applyNumberFormat="1" applyFont="1" applyFill="1" applyBorder="1" applyAlignment="1">
      <alignment horizontal="right"/>
    </xf>
    <xf numFmtId="4" fontId="5" fillId="0" borderId="45" xfId="11" applyNumberFormat="1" applyFont="1" applyFill="1" applyBorder="1" applyAlignment="1">
      <alignment horizontal="right"/>
    </xf>
    <xf numFmtId="4" fontId="5" fillId="0" borderId="28" xfId="4" applyNumberFormat="1" applyFont="1" applyFill="1" applyBorder="1"/>
    <xf numFmtId="4" fontId="5" fillId="0" borderId="30" xfId="4" applyNumberFormat="1" applyFont="1" applyFill="1" applyBorder="1"/>
    <xf numFmtId="0" fontId="1" fillId="0" borderId="33" xfId="4" applyFont="1" applyFill="1" applyBorder="1"/>
    <xf numFmtId="0" fontId="1" fillId="0" borderId="64" xfId="4" applyFont="1" applyFill="1" applyBorder="1"/>
    <xf numFmtId="0" fontId="1" fillId="0" borderId="30" xfId="4" applyFont="1" applyFill="1" applyBorder="1"/>
    <xf numFmtId="0" fontId="5" fillId="0" borderId="34" xfId="4" applyFont="1" applyFill="1" applyBorder="1" applyAlignment="1"/>
    <xf numFmtId="0" fontId="1" fillId="0" borderId="29" xfId="4" applyFill="1" applyBorder="1"/>
    <xf numFmtId="0" fontId="1" fillId="0" borderId="26" xfId="4" applyFill="1" applyBorder="1"/>
    <xf numFmtId="0" fontId="1" fillId="0" borderId="30" xfId="4" applyFill="1" applyBorder="1"/>
    <xf numFmtId="0" fontId="5" fillId="0" borderId="30" xfId="4" applyFont="1" applyFill="1" applyBorder="1" applyAlignment="1">
      <alignment horizontal="center"/>
    </xf>
    <xf numFmtId="0" fontId="5" fillId="0" borderId="26" xfId="4" applyFont="1" applyFill="1" applyBorder="1" applyAlignment="1">
      <alignment horizontal="center"/>
    </xf>
    <xf numFmtId="0" fontId="5" fillId="0" borderId="27" xfId="4" applyFont="1" applyFill="1" applyBorder="1"/>
    <xf numFmtId="0" fontId="1" fillId="0" borderId="37" xfId="4" applyFill="1" applyBorder="1"/>
    <xf numFmtId="0" fontId="1" fillId="0" borderId="65" xfId="4" applyFill="1" applyBorder="1"/>
    <xf numFmtId="0" fontId="1" fillId="0" borderId="47" xfId="4" applyFill="1" applyBorder="1"/>
    <xf numFmtId="0" fontId="5" fillId="0" borderId="47" xfId="4" applyFont="1" applyFill="1" applyBorder="1" applyAlignment="1">
      <alignment horizontal="center"/>
    </xf>
    <xf numFmtId="0" fontId="5" fillId="0" borderId="65" xfId="4" applyFont="1" applyFill="1" applyBorder="1" applyAlignment="1">
      <alignment horizontal="center"/>
    </xf>
    <xf numFmtId="0" fontId="5" fillId="0" borderId="39" xfId="4" applyFont="1" applyFill="1" applyBorder="1"/>
    <xf numFmtId="4" fontId="5" fillId="0" borderId="47" xfId="4" applyNumberFormat="1" applyFont="1" applyFill="1" applyBorder="1"/>
    <xf numFmtId="0" fontId="45" fillId="0" borderId="40" xfId="4" applyFont="1" applyFill="1" applyBorder="1" applyAlignment="1">
      <alignment horizontal="center"/>
    </xf>
    <xf numFmtId="0" fontId="45" fillId="0" borderId="62" xfId="4" applyFont="1" applyFill="1" applyBorder="1" applyAlignment="1">
      <alignment horizontal="center"/>
    </xf>
    <xf numFmtId="0" fontId="45" fillId="0" borderId="42" xfId="4" applyFont="1" applyFill="1" applyBorder="1"/>
    <xf numFmtId="4" fontId="45" fillId="0" borderId="40" xfId="11" applyNumberFormat="1" applyFont="1" applyFill="1" applyBorder="1" applyAlignment="1">
      <alignment horizontal="right"/>
    </xf>
    <xf numFmtId="4" fontId="45" fillId="0" borderId="39" xfId="4" applyNumberFormat="1" applyFont="1" applyFill="1" applyBorder="1"/>
    <xf numFmtId="4" fontId="45" fillId="0" borderId="40" xfId="4" applyNumberFormat="1" applyFont="1" applyFill="1" applyBorder="1"/>
    <xf numFmtId="4" fontId="45" fillId="0" borderId="41" xfId="4" applyNumberFormat="1" applyFont="1" applyFill="1" applyBorder="1"/>
    <xf numFmtId="49" fontId="44" fillId="0" borderId="64" xfId="4" applyNumberFormat="1" applyFont="1" applyFill="1" applyBorder="1" applyAlignment="1">
      <alignment horizontal="center"/>
    </xf>
    <xf numFmtId="49" fontId="44" fillId="0" borderId="45" xfId="4" applyNumberFormat="1" applyFont="1" applyFill="1" applyBorder="1" applyAlignment="1">
      <alignment horizontal="center"/>
    </xf>
    <xf numFmtId="0" fontId="44" fillId="0" borderId="34" xfId="4" applyFont="1" applyFill="1" applyBorder="1" applyAlignment="1">
      <alignment horizontal="center"/>
    </xf>
    <xf numFmtId="0" fontId="44" fillId="0" borderId="64" xfId="4" applyFont="1" applyFill="1" applyBorder="1" applyAlignment="1">
      <alignment horizontal="center"/>
    </xf>
    <xf numFmtId="0" fontId="44" fillId="0" borderId="34" xfId="4" applyFont="1" applyFill="1" applyBorder="1"/>
    <xf numFmtId="4" fontId="44" fillId="0" borderId="45" xfId="11" applyNumberFormat="1" applyFont="1" applyFill="1" applyBorder="1" applyAlignment="1">
      <alignment horizontal="right"/>
    </xf>
    <xf numFmtId="4" fontId="44" fillId="0" borderId="27" xfId="4" applyNumberFormat="1" applyFont="1" applyFill="1" applyBorder="1"/>
    <xf numFmtId="4" fontId="44" fillId="0" borderId="67" xfId="4" applyNumberFormat="1" applyFont="1" applyFill="1" applyBorder="1"/>
    <xf numFmtId="49" fontId="45" fillId="0" borderId="62" xfId="4" applyNumberFormat="1" applyFont="1" applyFill="1" applyBorder="1" applyAlignment="1">
      <alignment horizontal="center"/>
    </xf>
    <xf numFmtId="49" fontId="45" fillId="0" borderId="40" xfId="4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0" borderId="3" xfId="9" applyFont="1" applyBorder="1" applyAlignment="1">
      <alignment horizontal="center" vertical="center" wrapText="1"/>
    </xf>
    <xf numFmtId="0" fontId="15" fillId="5" borderId="31" xfId="7" applyFont="1" applyFill="1" applyBorder="1" applyAlignment="1">
      <alignment horizontal="center"/>
    </xf>
    <xf numFmtId="49" fontId="11" fillId="0" borderId="14" xfId="3" applyNumberFormat="1" applyFont="1" applyBorder="1" applyAlignment="1">
      <alignment horizontal="center" vertical="center"/>
    </xf>
    <xf numFmtId="49" fontId="11" fillId="0" borderId="15" xfId="3" applyNumberFormat="1" applyFont="1" applyBorder="1" applyAlignment="1">
      <alignment horizontal="center" vertical="center"/>
    </xf>
    <xf numFmtId="49" fontId="6" fillId="0" borderId="14" xfId="5" applyNumberFormat="1" applyFont="1" applyFill="1" applyBorder="1" applyAlignment="1">
      <alignment horizontal="center" vertical="center"/>
    </xf>
    <xf numFmtId="49" fontId="6" fillId="0" borderId="15" xfId="5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1" fillId="0" borderId="0" xfId="74" applyAlignment="1">
      <alignment horizontal="center" vertical="center" wrapText="1"/>
    </xf>
    <xf numFmtId="0" fontId="2" fillId="0" borderId="0" xfId="9" applyFont="1" applyFill="1" applyAlignment="1">
      <alignment horizontal="center" vertical="center" wrapText="1"/>
    </xf>
    <xf numFmtId="0" fontId="7" fillId="0" borderId="61" xfId="9" applyFont="1" applyBorder="1" applyAlignment="1">
      <alignment horizontal="center" vertical="center"/>
    </xf>
    <xf numFmtId="0" fontId="7" fillId="0" borderId="50" xfId="9" applyFont="1" applyBorder="1" applyAlignment="1">
      <alignment horizontal="center" vertical="center"/>
    </xf>
    <xf numFmtId="0" fontId="10" fillId="0" borderId="2" xfId="4" applyFont="1" applyFill="1" applyBorder="1" applyAlignment="1">
      <alignment horizontal="center"/>
    </xf>
    <xf numFmtId="0" fontId="10" fillId="0" borderId="3" xfId="4" applyFont="1" applyFill="1" applyBorder="1" applyAlignment="1">
      <alignment horizontal="center"/>
    </xf>
    <xf numFmtId="0" fontId="21" fillId="0" borderId="0" xfId="8" applyFont="1" applyAlignment="1">
      <alignment horizontal="right"/>
    </xf>
    <xf numFmtId="0" fontId="22" fillId="0" borderId="0" xfId="2" applyFont="1" applyFill="1" applyAlignment="1">
      <alignment horizontal="center"/>
    </xf>
    <xf numFmtId="0" fontId="2" fillId="0" borderId="0" xfId="9" applyFont="1" applyFill="1" applyAlignment="1">
      <alignment horizontal="center"/>
    </xf>
    <xf numFmtId="0" fontId="7" fillId="0" borderId="2" xfId="9" applyFont="1" applyBorder="1" applyAlignment="1">
      <alignment horizontal="center" vertical="center" wrapText="1"/>
    </xf>
    <xf numFmtId="0" fontId="7" fillId="0" borderId="3" xfId="9" applyFont="1" applyBorder="1" applyAlignment="1">
      <alignment horizontal="center" vertical="center" wrapText="1"/>
    </xf>
    <xf numFmtId="4" fontId="23" fillId="0" borderId="69" xfId="11" applyNumberFormat="1" applyFont="1" applyFill="1" applyBorder="1" applyAlignment="1">
      <alignment horizontal="right" vertical="center"/>
    </xf>
    <xf numFmtId="4" fontId="23" fillId="0" borderId="32" xfId="11" applyNumberFormat="1" applyFont="1" applyFill="1" applyBorder="1" applyAlignment="1">
      <alignment horizontal="right" vertical="center"/>
    </xf>
    <xf numFmtId="0" fontId="5" fillId="0" borderId="37" xfId="5" applyFont="1" applyFill="1" applyBorder="1" applyAlignment="1">
      <alignment horizontal="center" vertical="center"/>
    </xf>
    <xf numFmtId="49" fontId="5" fillId="0" borderId="65" xfId="5" applyNumberFormat="1" applyFont="1" applyFill="1" applyBorder="1" applyAlignment="1">
      <alignment horizontal="center" vertical="center"/>
    </xf>
    <xf numFmtId="49" fontId="5" fillId="0" borderId="47" xfId="5" applyNumberFormat="1" applyFont="1" applyFill="1" applyBorder="1" applyAlignment="1">
      <alignment horizontal="center" vertical="center"/>
    </xf>
    <xf numFmtId="0" fontId="5" fillId="0" borderId="39" xfId="5" applyFont="1" applyFill="1" applyBorder="1" applyAlignment="1">
      <alignment horizontal="center" vertical="center"/>
    </xf>
    <xf numFmtId="0" fontId="5" fillId="0" borderId="65" xfId="5" applyFont="1" applyFill="1" applyBorder="1" applyAlignment="1">
      <alignment horizontal="center" vertical="center"/>
    </xf>
    <xf numFmtId="0" fontId="5" fillId="0" borderId="65" xfId="5" applyFont="1" applyFill="1" applyBorder="1" applyAlignment="1">
      <alignment vertical="center"/>
    </xf>
    <xf numFmtId="4" fontId="5" fillId="3" borderId="39" xfId="6" applyNumberFormat="1" applyFont="1" applyFill="1" applyBorder="1" applyAlignment="1">
      <alignment horizontal="right" vertical="center"/>
    </xf>
    <xf numFmtId="4" fontId="5" fillId="0" borderId="39" xfId="6" applyNumberFormat="1" applyFont="1" applyFill="1" applyBorder="1" applyAlignment="1">
      <alignment horizontal="right" vertical="center"/>
    </xf>
    <xf numFmtId="4" fontId="5" fillId="0" borderId="39" xfId="5" applyNumberFormat="1" applyFont="1" applyFill="1" applyBorder="1" applyAlignment="1" applyProtection="1">
      <alignment horizontal="right" vertical="center"/>
    </xf>
    <xf numFmtId="4" fontId="12" fillId="0" borderId="63" xfId="4" applyNumberFormat="1" applyFont="1" applyFill="1" applyBorder="1" applyAlignment="1">
      <alignment horizontal="right" vertical="center"/>
    </xf>
  </cellXfs>
  <cellStyles count="112">
    <cellStyle name="20 % – Zvýraznění1 2" xfId="13"/>
    <cellStyle name="20 % – Zvýraznění1 3" xfId="14"/>
    <cellStyle name="20 % – Zvýraznění2 2" xfId="15"/>
    <cellStyle name="20 % – Zvýraznění2 3" xfId="16"/>
    <cellStyle name="20 % – Zvýraznění3 2" xfId="17"/>
    <cellStyle name="20 % – Zvýraznění3 3" xfId="18"/>
    <cellStyle name="20 % – Zvýraznění4 2" xfId="19"/>
    <cellStyle name="20 % – Zvýraznění4 3" xfId="20"/>
    <cellStyle name="20 % – Zvýraznění5 2" xfId="21"/>
    <cellStyle name="20 % – Zvýraznění5 3" xfId="22"/>
    <cellStyle name="20 % – Zvýraznění6 2" xfId="23"/>
    <cellStyle name="20 % – Zvýraznění6 3" xfId="24"/>
    <cellStyle name="40 % – Zvýraznění1 2" xfId="25"/>
    <cellStyle name="40 % – Zvýraznění1 3" xfId="26"/>
    <cellStyle name="40 % – Zvýraznění2 2" xfId="27"/>
    <cellStyle name="40 % – Zvýraznění2 3" xfId="28"/>
    <cellStyle name="40 % – Zvýraznění3 2" xfId="29"/>
    <cellStyle name="40 % – Zvýraznění3 3" xfId="30"/>
    <cellStyle name="40 % – Zvýraznění4 2" xfId="31"/>
    <cellStyle name="40 % – Zvýraznění4 3" xfId="32"/>
    <cellStyle name="40 % – Zvýraznění5 2" xfId="33"/>
    <cellStyle name="40 % – Zvýraznění5 3" xfId="34"/>
    <cellStyle name="40 % – Zvýraznění6 2" xfId="35"/>
    <cellStyle name="40 % – Zvýraznění6 3" xfId="36"/>
    <cellStyle name="60 % – Zvýraznění1 2" xfId="37"/>
    <cellStyle name="60 % – Zvýraznění1 3" xfId="38"/>
    <cellStyle name="60 % – Zvýraznění2 2" xfId="39"/>
    <cellStyle name="60 % – Zvýraznění2 3" xfId="40"/>
    <cellStyle name="60 % – Zvýraznění3 2" xfId="41"/>
    <cellStyle name="60 % – Zvýraznění3 3" xfId="42"/>
    <cellStyle name="60 % – Zvýraznění4 2" xfId="43"/>
    <cellStyle name="60 % – Zvýraznění4 3" xfId="44"/>
    <cellStyle name="60 % – Zvýraznění5 2" xfId="45"/>
    <cellStyle name="60 % – Zvýraznění5 3" xfId="46"/>
    <cellStyle name="60 % – Zvýraznění6 2" xfId="47"/>
    <cellStyle name="60 % – Zvýraznění6 3" xfId="48"/>
    <cellStyle name="Celkem 2" xfId="49"/>
    <cellStyle name="Celkem 3" xfId="50"/>
    <cellStyle name="Čárka 2" xfId="51"/>
    <cellStyle name="Čárka 2 2" xfId="52"/>
    <cellStyle name="Čárka 3" xfId="53"/>
    <cellStyle name="čárky 2" xfId="11"/>
    <cellStyle name="čárky 2 2" xfId="54"/>
    <cellStyle name="čárky 3" xfId="55"/>
    <cellStyle name="čárky 3 2" xfId="6"/>
    <cellStyle name="čárky 3 3" xfId="56"/>
    <cellStyle name="Chybně 2" xfId="57"/>
    <cellStyle name="Chybně 3" xfId="58"/>
    <cellStyle name="Kontrolní buňka 2" xfId="59"/>
    <cellStyle name="Kontrolní buňka 3" xfId="60"/>
    <cellStyle name="Nadpis 1 2" xfId="61"/>
    <cellStyle name="Nadpis 1 3" xfId="62"/>
    <cellStyle name="Nadpis 2 2" xfId="63"/>
    <cellStyle name="Nadpis 2 3" xfId="64"/>
    <cellStyle name="Nadpis 3 2" xfId="65"/>
    <cellStyle name="Nadpis 3 3" xfId="66"/>
    <cellStyle name="Nadpis 4 2" xfId="67"/>
    <cellStyle name="Nadpis 4 3" xfId="68"/>
    <cellStyle name="Název 2" xfId="69"/>
    <cellStyle name="Název 3" xfId="70"/>
    <cellStyle name="Neutrální 2" xfId="71"/>
    <cellStyle name="Neutrální 3" xfId="72"/>
    <cellStyle name="Normální" xfId="0" builtinId="0"/>
    <cellStyle name="Normální 10" xfId="73"/>
    <cellStyle name="Normální 11" xfId="74"/>
    <cellStyle name="Normální 12" xfId="75"/>
    <cellStyle name="Normální 2" xfId="7"/>
    <cellStyle name="normální 2 2" xfId="9"/>
    <cellStyle name="Normální 3" xfId="10"/>
    <cellStyle name="Normální 3 2" xfId="76"/>
    <cellStyle name="Normální 4" xfId="1"/>
    <cellStyle name="Normální 4 2" xfId="12"/>
    <cellStyle name="Normální 4 2 2" xfId="77"/>
    <cellStyle name="Normální 5" xfId="78"/>
    <cellStyle name="Normální 6" xfId="79"/>
    <cellStyle name="Normální 7" xfId="80"/>
    <cellStyle name="Normální 8" xfId="81"/>
    <cellStyle name="Normální 9" xfId="82"/>
    <cellStyle name="normální_2. Rozpočet 2007 - tabulky" xfId="2"/>
    <cellStyle name="normální_Rozpis výdajů 03 bez PO 2" xfId="4"/>
    <cellStyle name="normální_Rozpis výdajů 03 bez PO_03 Podrobny_rozpis_rozpoctu_2010_Klíma" xfId="5"/>
    <cellStyle name="normální_Rozpis výdajů 03 bez PO_UR 2008 1-168 tisk" xfId="3"/>
    <cellStyle name="normální_Rozpočet 2004 (ZK)" xfId="8"/>
    <cellStyle name="Poznámka 2" xfId="83"/>
    <cellStyle name="Poznámka 3" xfId="84"/>
    <cellStyle name="Propojená buňka 2" xfId="85"/>
    <cellStyle name="Propojená buňka 3" xfId="86"/>
    <cellStyle name="S8M1" xfId="87"/>
    <cellStyle name="Správně 2" xfId="88"/>
    <cellStyle name="Správně 3" xfId="89"/>
    <cellStyle name="Text upozornění 2" xfId="90"/>
    <cellStyle name="Text upozornění 3" xfId="91"/>
    <cellStyle name="Vstup 2" xfId="92"/>
    <cellStyle name="Vstup 3" xfId="93"/>
    <cellStyle name="Výpočet 2" xfId="94"/>
    <cellStyle name="Výpočet 3" xfId="95"/>
    <cellStyle name="Výstup 2" xfId="96"/>
    <cellStyle name="Výstup 3" xfId="97"/>
    <cellStyle name="Vysvětlující text 2" xfId="98"/>
    <cellStyle name="Vysvětlující text 3" xfId="99"/>
    <cellStyle name="Zvýraznění 1 2" xfId="100"/>
    <cellStyle name="Zvýraznění 1 3" xfId="101"/>
    <cellStyle name="Zvýraznění 2 2" xfId="102"/>
    <cellStyle name="Zvýraznění 2 3" xfId="103"/>
    <cellStyle name="Zvýraznění 3 2" xfId="104"/>
    <cellStyle name="Zvýraznění 3 3" xfId="105"/>
    <cellStyle name="Zvýraznění 4 2" xfId="106"/>
    <cellStyle name="Zvýraznění 4 3" xfId="107"/>
    <cellStyle name="Zvýraznění 5 2" xfId="108"/>
    <cellStyle name="Zvýraznění 5 3" xfId="109"/>
    <cellStyle name="Zvýraznění 6 2" xfId="110"/>
    <cellStyle name="Zvýraznění 6 3" xfId="111"/>
  </cellStyles>
  <dxfs count="1"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45">
          <cell r="D45">
            <v>76221.14</v>
          </cell>
        </row>
        <row r="180">
          <cell r="O180">
            <v>88242.1</v>
          </cell>
          <cell r="P180">
            <v>202563.47</v>
          </cell>
          <cell r="Q180">
            <v>877653.67</v>
          </cell>
        </row>
        <row r="225">
          <cell r="C225">
            <v>2129186.9700000002</v>
          </cell>
          <cell r="D225">
            <v>132207.73740000001</v>
          </cell>
          <cell r="E225">
            <v>4050</v>
          </cell>
          <cell r="F225">
            <v>24770</v>
          </cell>
          <cell r="G225">
            <v>1178.49</v>
          </cell>
          <cell r="H225">
            <v>3887726.8685899992</v>
          </cell>
          <cell r="I225">
            <v>3809.66</v>
          </cell>
          <cell r="J225">
            <v>79195.22</v>
          </cell>
          <cell r="K225">
            <v>0</v>
          </cell>
          <cell r="L225">
            <v>3738</v>
          </cell>
          <cell r="M225">
            <v>61072</v>
          </cell>
          <cell r="N225">
            <v>9005.32</v>
          </cell>
        </row>
      </sheetData>
      <sheetData sheetId="2">
        <row r="45">
          <cell r="B45">
            <v>27594</v>
          </cell>
        </row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D225">
            <v>875352.57</v>
          </cell>
          <cell r="E225">
            <v>734869.92</v>
          </cell>
          <cell r="F225">
            <v>3495095.4400000004</v>
          </cell>
          <cell r="G225">
            <v>194285.4</v>
          </cell>
          <cell r="H225">
            <v>67284.52</v>
          </cell>
          <cell r="I225">
            <v>691389.47</v>
          </cell>
          <cell r="K225">
            <v>898196.37999999989</v>
          </cell>
          <cell r="L225">
            <v>43995</v>
          </cell>
          <cell r="M225">
            <v>5278.1900000000005</v>
          </cell>
          <cell r="N225">
            <v>76679.09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D33" sqref="D33"/>
    </sheetView>
  </sheetViews>
  <sheetFormatPr defaultRowHeight="12.75" x14ac:dyDescent="0.2"/>
  <cols>
    <col min="1" max="1" width="36.5703125" style="52" bestFit="1" customWidth="1"/>
    <col min="2" max="2" width="7.28515625" style="52" customWidth="1"/>
    <col min="3" max="3" width="13.85546875" style="52" customWidth="1"/>
    <col min="4" max="4" width="8.7109375" style="52" bestFit="1" customWidth="1"/>
    <col min="5" max="5" width="14.140625" style="52" customWidth="1"/>
    <col min="6" max="9" width="9.140625" style="52"/>
    <col min="10" max="10" width="11.7109375" style="52" bestFit="1" customWidth="1"/>
    <col min="11" max="256" width="9.140625" style="52"/>
    <col min="257" max="257" width="36.5703125" style="52" bestFit="1" customWidth="1"/>
    <col min="258" max="258" width="7.28515625" style="52" customWidth="1"/>
    <col min="259" max="259" width="13.85546875" style="52" customWidth="1"/>
    <col min="260" max="260" width="8.7109375" style="52" bestFit="1" customWidth="1"/>
    <col min="261" max="261" width="14.140625" style="52" customWidth="1"/>
    <col min="262" max="265" width="9.140625" style="52"/>
    <col min="266" max="266" width="11.7109375" style="52" bestFit="1" customWidth="1"/>
    <col min="267" max="512" width="9.140625" style="52"/>
    <col min="513" max="513" width="36.5703125" style="52" bestFit="1" customWidth="1"/>
    <col min="514" max="514" width="7.28515625" style="52" customWidth="1"/>
    <col min="515" max="515" width="13.85546875" style="52" customWidth="1"/>
    <col min="516" max="516" width="8.7109375" style="52" bestFit="1" customWidth="1"/>
    <col min="517" max="517" width="14.140625" style="52" customWidth="1"/>
    <col min="518" max="521" width="9.140625" style="52"/>
    <col min="522" max="522" width="11.7109375" style="52" bestFit="1" customWidth="1"/>
    <col min="523" max="768" width="9.140625" style="52"/>
    <col min="769" max="769" width="36.5703125" style="52" bestFit="1" customWidth="1"/>
    <col min="770" max="770" width="7.28515625" style="52" customWidth="1"/>
    <col min="771" max="771" width="13.85546875" style="52" customWidth="1"/>
    <col min="772" max="772" width="8.7109375" style="52" bestFit="1" customWidth="1"/>
    <col min="773" max="773" width="14.140625" style="52" customWidth="1"/>
    <col min="774" max="777" width="9.140625" style="52"/>
    <col min="778" max="778" width="11.7109375" style="52" bestFit="1" customWidth="1"/>
    <col min="779" max="1024" width="9.140625" style="52"/>
    <col min="1025" max="1025" width="36.5703125" style="52" bestFit="1" customWidth="1"/>
    <col min="1026" max="1026" width="7.28515625" style="52" customWidth="1"/>
    <col min="1027" max="1027" width="13.85546875" style="52" customWidth="1"/>
    <col min="1028" max="1028" width="8.7109375" style="52" bestFit="1" customWidth="1"/>
    <col min="1029" max="1029" width="14.140625" style="52" customWidth="1"/>
    <col min="1030" max="1033" width="9.140625" style="52"/>
    <col min="1034" max="1034" width="11.7109375" style="52" bestFit="1" customWidth="1"/>
    <col min="1035" max="1280" width="9.140625" style="52"/>
    <col min="1281" max="1281" width="36.5703125" style="52" bestFit="1" customWidth="1"/>
    <col min="1282" max="1282" width="7.28515625" style="52" customWidth="1"/>
    <col min="1283" max="1283" width="13.85546875" style="52" customWidth="1"/>
    <col min="1284" max="1284" width="8.7109375" style="52" bestFit="1" customWidth="1"/>
    <col min="1285" max="1285" width="14.140625" style="52" customWidth="1"/>
    <col min="1286" max="1289" width="9.140625" style="52"/>
    <col min="1290" max="1290" width="11.7109375" style="52" bestFit="1" customWidth="1"/>
    <col min="1291" max="1536" width="9.140625" style="52"/>
    <col min="1537" max="1537" width="36.5703125" style="52" bestFit="1" customWidth="1"/>
    <col min="1538" max="1538" width="7.28515625" style="52" customWidth="1"/>
    <col min="1539" max="1539" width="13.85546875" style="52" customWidth="1"/>
    <col min="1540" max="1540" width="8.7109375" style="52" bestFit="1" customWidth="1"/>
    <col min="1541" max="1541" width="14.140625" style="52" customWidth="1"/>
    <col min="1542" max="1545" width="9.140625" style="52"/>
    <col min="1546" max="1546" width="11.7109375" style="52" bestFit="1" customWidth="1"/>
    <col min="1547" max="1792" width="9.140625" style="52"/>
    <col min="1793" max="1793" width="36.5703125" style="52" bestFit="1" customWidth="1"/>
    <col min="1794" max="1794" width="7.28515625" style="52" customWidth="1"/>
    <col min="1795" max="1795" width="13.85546875" style="52" customWidth="1"/>
    <col min="1796" max="1796" width="8.7109375" style="52" bestFit="1" customWidth="1"/>
    <col min="1797" max="1797" width="14.140625" style="52" customWidth="1"/>
    <col min="1798" max="1801" width="9.140625" style="52"/>
    <col min="1802" max="1802" width="11.7109375" style="52" bestFit="1" customWidth="1"/>
    <col min="1803" max="2048" width="9.140625" style="52"/>
    <col min="2049" max="2049" width="36.5703125" style="52" bestFit="1" customWidth="1"/>
    <col min="2050" max="2050" width="7.28515625" style="52" customWidth="1"/>
    <col min="2051" max="2051" width="13.85546875" style="52" customWidth="1"/>
    <col min="2052" max="2052" width="8.7109375" style="52" bestFit="1" customWidth="1"/>
    <col min="2053" max="2053" width="14.140625" style="52" customWidth="1"/>
    <col min="2054" max="2057" width="9.140625" style="52"/>
    <col min="2058" max="2058" width="11.7109375" style="52" bestFit="1" customWidth="1"/>
    <col min="2059" max="2304" width="9.140625" style="52"/>
    <col min="2305" max="2305" width="36.5703125" style="52" bestFit="1" customWidth="1"/>
    <col min="2306" max="2306" width="7.28515625" style="52" customWidth="1"/>
    <col min="2307" max="2307" width="13.85546875" style="52" customWidth="1"/>
    <col min="2308" max="2308" width="8.7109375" style="52" bestFit="1" customWidth="1"/>
    <col min="2309" max="2309" width="14.140625" style="52" customWidth="1"/>
    <col min="2310" max="2313" width="9.140625" style="52"/>
    <col min="2314" max="2314" width="11.7109375" style="52" bestFit="1" customWidth="1"/>
    <col min="2315" max="2560" width="9.140625" style="52"/>
    <col min="2561" max="2561" width="36.5703125" style="52" bestFit="1" customWidth="1"/>
    <col min="2562" max="2562" width="7.28515625" style="52" customWidth="1"/>
    <col min="2563" max="2563" width="13.85546875" style="52" customWidth="1"/>
    <col min="2564" max="2564" width="8.7109375" style="52" bestFit="1" customWidth="1"/>
    <col min="2565" max="2565" width="14.140625" style="52" customWidth="1"/>
    <col min="2566" max="2569" width="9.140625" style="52"/>
    <col min="2570" max="2570" width="11.7109375" style="52" bestFit="1" customWidth="1"/>
    <col min="2571" max="2816" width="9.140625" style="52"/>
    <col min="2817" max="2817" width="36.5703125" style="52" bestFit="1" customWidth="1"/>
    <col min="2818" max="2818" width="7.28515625" style="52" customWidth="1"/>
    <col min="2819" max="2819" width="13.85546875" style="52" customWidth="1"/>
    <col min="2820" max="2820" width="8.7109375" style="52" bestFit="1" customWidth="1"/>
    <col min="2821" max="2821" width="14.140625" style="52" customWidth="1"/>
    <col min="2822" max="2825" width="9.140625" style="52"/>
    <col min="2826" max="2826" width="11.7109375" style="52" bestFit="1" customWidth="1"/>
    <col min="2827" max="3072" width="9.140625" style="52"/>
    <col min="3073" max="3073" width="36.5703125" style="52" bestFit="1" customWidth="1"/>
    <col min="3074" max="3074" width="7.28515625" style="52" customWidth="1"/>
    <col min="3075" max="3075" width="13.85546875" style="52" customWidth="1"/>
    <col min="3076" max="3076" width="8.7109375" style="52" bestFit="1" customWidth="1"/>
    <col min="3077" max="3077" width="14.140625" style="52" customWidth="1"/>
    <col min="3078" max="3081" width="9.140625" style="52"/>
    <col min="3082" max="3082" width="11.7109375" style="52" bestFit="1" customWidth="1"/>
    <col min="3083" max="3328" width="9.140625" style="52"/>
    <col min="3329" max="3329" width="36.5703125" style="52" bestFit="1" customWidth="1"/>
    <col min="3330" max="3330" width="7.28515625" style="52" customWidth="1"/>
    <col min="3331" max="3331" width="13.85546875" style="52" customWidth="1"/>
    <col min="3332" max="3332" width="8.7109375" style="52" bestFit="1" customWidth="1"/>
    <col min="3333" max="3333" width="14.140625" style="52" customWidth="1"/>
    <col min="3334" max="3337" width="9.140625" style="52"/>
    <col min="3338" max="3338" width="11.7109375" style="52" bestFit="1" customWidth="1"/>
    <col min="3339" max="3584" width="9.140625" style="52"/>
    <col min="3585" max="3585" width="36.5703125" style="52" bestFit="1" customWidth="1"/>
    <col min="3586" max="3586" width="7.28515625" style="52" customWidth="1"/>
    <col min="3587" max="3587" width="13.85546875" style="52" customWidth="1"/>
    <col min="3588" max="3588" width="8.7109375" style="52" bestFit="1" customWidth="1"/>
    <col min="3589" max="3589" width="14.140625" style="52" customWidth="1"/>
    <col min="3590" max="3593" width="9.140625" style="52"/>
    <col min="3594" max="3594" width="11.7109375" style="52" bestFit="1" customWidth="1"/>
    <col min="3595" max="3840" width="9.140625" style="52"/>
    <col min="3841" max="3841" width="36.5703125" style="52" bestFit="1" customWidth="1"/>
    <col min="3842" max="3842" width="7.28515625" style="52" customWidth="1"/>
    <col min="3843" max="3843" width="13.85546875" style="52" customWidth="1"/>
    <col min="3844" max="3844" width="8.7109375" style="52" bestFit="1" customWidth="1"/>
    <col min="3845" max="3845" width="14.140625" style="52" customWidth="1"/>
    <col min="3846" max="3849" width="9.140625" style="52"/>
    <col min="3850" max="3850" width="11.7109375" style="52" bestFit="1" customWidth="1"/>
    <col min="3851" max="4096" width="9.140625" style="52"/>
    <col min="4097" max="4097" width="36.5703125" style="52" bestFit="1" customWidth="1"/>
    <col min="4098" max="4098" width="7.28515625" style="52" customWidth="1"/>
    <col min="4099" max="4099" width="13.85546875" style="52" customWidth="1"/>
    <col min="4100" max="4100" width="8.7109375" style="52" bestFit="1" customWidth="1"/>
    <col min="4101" max="4101" width="14.140625" style="52" customWidth="1"/>
    <col min="4102" max="4105" width="9.140625" style="52"/>
    <col min="4106" max="4106" width="11.7109375" style="52" bestFit="1" customWidth="1"/>
    <col min="4107" max="4352" width="9.140625" style="52"/>
    <col min="4353" max="4353" width="36.5703125" style="52" bestFit="1" customWidth="1"/>
    <col min="4354" max="4354" width="7.28515625" style="52" customWidth="1"/>
    <col min="4355" max="4355" width="13.85546875" style="52" customWidth="1"/>
    <col min="4356" max="4356" width="8.7109375" style="52" bestFit="1" customWidth="1"/>
    <col min="4357" max="4357" width="14.140625" style="52" customWidth="1"/>
    <col min="4358" max="4361" width="9.140625" style="52"/>
    <col min="4362" max="4362" width="11.7109375" style="52" bestFit="1" customWidth="1"/>
    <col min="4363" max="4608" width="9.140625" style="52"/>
    <col min="4609" max="4609" width="36.5703125" style="52" bestFit="1" customWidth="1"/>
    <col min="4610" max="4610" width="7.28515625" style="52" customWidth="1"/>
    <col min="4611" max="4611" width="13.85546875" style="52" customWidth="1"/>
    <col min="4612" max="4612" width="8.7109375" style="52" bestFit="1" customWidth="1"/>
    <col min="4613" max="4613" width="14.140625" style="52" customWidth="1"/>
    <col min="4614" max="4617" width="9.140625" style="52"/>
    <col min="4618" max="4618" width="11.7109375" style="52" bestFit="1" customWidth="1"/>
    <col min="4619" max="4864" width="9.140625" style="52"/>
    <col min="4865" max="4865" width="36.5703125" style="52" bestFit="1" customWidth="1"/>
    <col min="4866" max="4866" width="7.28515625" style="52" customWidth="1"/>
    <col min="4867" max="4867" width="13.85546875" style="52" customWidth="1"/>
    <col min="4868" max="4868" width="8.7109375" style="52" bestFit="1" customWidth="1"/>
    <col min="4869" max="4869" width="14.140625" style="52" customWidth="1"/>
    <col min="4870" max="4873" width="9.140625" style="52"/>
    <col min="4874" max="4874" width="11.7109375" style="52" bestFit="1" customWidth="1"/>
    <col min="4875" max="5120" width="9.140625" style="52"/>
    <col min="5121" max="5121" width="36.5703125" style="52" bestFit="1" customWidth="1"/>
    <col min="5122" max="5122" width="7.28515625" style="52" customWidth="1"/>
    <col min="5123" max="5123" width="13.85546875" style="52" customWidth="1"/>
    <col min="5124" max="5124" width="8.7109375" style="52" bestFit="1" customWidth="1"/>
    <col min="5125" max="5125" width="14.140625" style="52" customWidth="1"/>
    <col min="5126" max="5129" width="9.140625" style="52"/>
    <col min="5130" max="5130" width="11.7109375" style="52" bestFit="1" customWidth="1"/>
    <col min="5131" max="5376" width="9.140625" style="52"/>
    <col min="5377" max="5377" width="36.5703125" style="52" bestFit="1" customWidth="1"/>
    <col min="5378" max="5378" width="7.28515625" style="52" customWidth="1"/>
    <col min="5379" max="5379" width="13.85546875" style="52" customWidth="1"/>
    <col min="5380" max="5380" width="8.7109375" style="52" bestFit="1" customWidth="1"/>
    <col min="5381" max="5381" width="14.140625" style="52" customWidth="1"/>
    <col min="5382" max="5385" width="9.140625" style="52"/>
    <col min="5386" max="5386" width="11.7109375" style="52" bestFit="1" customWidth="1"/>
    <col min="5387" max="5632" width="9.140625" style="52"/>
    <col min="5633" max="5633" width="36.5703125" style="52" bestFit="1" customWidth="1"/>
    <col min="5634" max="5634" width="7.28515625" style="52" customWidth="1"/>
    <col min="5635" max="5635" width="13.85546875" style="52" customWidth="1"/>
    <col min="5636" max="5636" width="8.7109375" style="52" bestFit="1" customWidth="1"/>
    <col min="5637" max="5637" width="14.140625" style="52" customWidth="1"/>
    <col min="5638" max="5641" width="9.140625" style="52"/>
    <col min="5642" max="5642" width="11.7109375" style="52" bestFit="1" customWidth="1"/>
    <col min="5643" max="5888" width="9.140625" style="52"/>
    <col min="5889" max="5889" width="36.5703125" style="52" bestFit="1" customWidth="1"/>
    <col min="5890" max="5890" width="7.28515625" style="52" customWidth="1"/>
    <col min="5891" max="5891" width="13.85546875" style="52" customWidth="1"/>
    <col min="5892" max="5892" width="8.7109375" style="52" bestFit="1" customWidth="1"/>
    <col min="5893" max="5893" width="14.140625" style="52" customWidth="1"/>
    <col min="5894" max="5897" width="9.140625" style="52"/>
    <col min="5898" max="5898" width="11.7109375" style="52" bestFit="1" customWidth="1"/>
    <col min="5899" max="6144" width="9.140625" style="52"/>
    <col min="6145" max="6145" width="36.5703125" style="52" bestFit="1" customWidth="1"/>
    <col min="6146" max="6146" width="7.28515625" style="52" customWidth="1"/>
    <col min="6147" max="6147" width="13.85546875" style="52" customWidth="1"/>
    <col min="6148" max="6148" width="8.7109375" style="52" bestFit="1" customWidth="1"/>
    <col min="6149" max="6149" width="14.140625" style="52" customWidth="1"/>
    <col min="6150" max="6153" width="9.140625" style="52"/>
    <col min="6154" max="6154" width="11.7109375" style="52" bestFit="1" customWidth="1"/>
    <col min="6155" max="6400" width="9.140625" style="52"/>
    <col min="6401" max="6401" width="36.5703125" style="52" bestFit="1" customWidth="1"/>
    <col min="6402" max="6402" width="7.28515625" style="52" customWidth="1"/>
    <col min="6403" max="6403" width="13.85546875" style="52" customWidth="1"/>
    <col min="6404" max="6404" width="8.7109375" style="52" bestFit="1" customWidth="1"/>
    <col min="6405" max="6405" width="14.140625" style="52" customWidth="1"/>
    <col min="6406" max="6409" width="9.140625" style="52"/>
    <col min="6410" max="6410" width="11.7109375" style="52" bestFit="1" customWidth="1"/>
    <col min="6411" max="6656" width="9.140625" style="52"/>
    <col min="6657" max="6657" width="36.5703125" style="52" bestFit="1" customWidth="1"/>
    <col min="6658" max="6658" width="7.28515625" style="52" customWidth="1"/>
    <col min="6659" max="6659" width="13.85546875" style="52" customWidth="1"/>
    <col min="6660" max="6660" width="8.7109375" style="52" bestFit="1" customWidth="1"/>
    <col min="6661" max="6661" width="14.140625" style="52" customWidth="1"/>
    <col min="6662" max="6665" width="9.140625" style="52"/>
    <col min="6666" max="6666" width="11.7109375" style="52" bestFit="1" customWidth="1"/>
    <col min="6667" max="6912" width="9.140625" style="52"/>
    <col min="6913" max="6913" width="36.5703125" style="52" bestFit="1" customWidth="1"/>
    <col min="6914" max="6914" width="7.28515625" style="52" customWidth="1"/>
    <col min="6915" max="6915" width="13.85546875" style="52" customWidth="1"/>
    <col min="6916" max="6916" width="8.7109375" style="52" bestFit="1" customWidth="1"/>
    <col min="6917" max="6917" width="14.140625" style="52" customWidth="1"/>
    <col min="6918" max="6921" width="9.140625" style="52"/>
    <col min="6922" max="6922" width="11.7109375" style="52" bestFit="1" customWidth="1"/>
    <col min="6923" max="7168" width="9.140625" style="52"/>
    <col min="7169" max="7169" width="36.5703125" style="52" bestFit="1" customWidth="1"/>
    <col min="7170" max="7170" width="7.28515625" style="52" customWidth="1"/>
    <col min="7171" max="7171" width="13.85546875" style="52" customWidth="1"/>
    <col min="7172" max="7172" width="8.7109375" style="52" bestFit="1" customWidth="1"/>
    <col min="7173" max="7173" width="14.140625" style="52" customWidth="1"/>
    <col min="7174" max="7177" width="9.140625" style="52"/>
    <col min="7178" max="7178" width="11.7109375" style="52" bestFit="1" customWidth="1"/>
    <col min="7179" max="7424" width="9.140625" style="52"/>
    <col min="7425" max="7425" width="36.5703125" style="52" bestFit="1" customWidth="1"/>
    <col min="7426" max="7426" width="7.28515625" style="52" customWidth="1"/>
    <col min="7427" max="7427" width="13.85546875" style="52" customWidth="1"/>
    <col min="7428" max="7428" width="8.7109375" style="52" bestFit="1" customWidth="1"/>
    <col min="7429" max="7429" width="14.140625" style="52" customWidth="1"/>
    <col min="7430" max="7433" width="9.140625" style="52"/>
    <col min="7434" max="7434" width="11.7109375" style="52" bestFit="1" customWidth="1"/>
    <col min="7435" max="7680" width="9.140625" style="52"/>
    <col min="7681" max="7681" width="36.5703125" style="52" bestFit="1" customWidth="1"/>
    <col min="7682" max="7682" width="7.28515625" style="52" customWidth="1"/>
    <col min="7683" max="7683" width="13.85546875" style="52" customWidth="1"/>
    <col min="7684" max="7684" width="8.7109375" style="52" bestFit="1" customWidth="1"/>
    <col min="7685" max="7685" width="14.140625" style="52" customWidth="1"/>
    <col min="7686" max="7689" width="9.140625" style="52"/>
    <col min="7690" max="7690" width="11.7109375" style="52" bestFit="1" customWidth="1"/>
    <col min="7691" max="7936" width="9.140625" style="52"/>
    <col min="7937" max="7937" width="36.5703125" style="52" bestFit="1" customWidth="1"/>
    <col min="7938" max="7938" width="7.28515625" style="52" customWidth="1"/>
    <col min="7939" max="7939" width="13.85546875" style="52" customWidth="1"/>
    <col min="7940" max="7940" width="8.7109375" style="52" bestFit="1" customWidth="1"/>
    <col min="7941" max="7941" width="14.140625" style="52" customWidth="1"/>
    <col min="7942" max="7945" width="9.140625" style="52"/>
    <col min="7946" max="7946" width="11.7109375" style="52" bestFit="1" customWidth="1"/>
    <col min="7947" max="8192" width="9.140625" style="52"/>
    <col min="8193" max="8193" width="36.5703125" style="52" bestFit="1" customWidth="1"/>
    <col min="8194" max="8194" width="7.28515625" style="52" customWidth="1"/>
    <col min="8195" max="8195" width="13.85546875" style="52" customWidth="1"/>
    <col min="8196" max="8196" width="8.7109375" style="52" bestFit="1" customWidth="1"/>
    <col min="8197" max="8197" width="14.140625" style="52" customWidth="1"/>
    <col min="8198" max="8201" width="9.140625" style="52"/>
    <col min="8202" max="8202" width="11.7109375" style="52" bestFit="1" customWidth="1"/>
    <col min="8203" max="8448" width="9.140625" style="52"/>
    <col min="8449" max="8449" width="36.5703125" style="52" bestFit="1" customWidth="1"/>
    <col min="8450" max="8450" width="7.28515625" style="52" customWidth="1"/>
    <col min="8451" max="8451" width="13.85546875" style="52" customWidth="1"/>
    <col min="8452" max="8452" width="8.7109375" style="52" bestFit="1" customWidth="1"/>
    <col min="8453" max="8453" width="14.140625" style="52" customWidth="1"/>
    <col min="8454" max="8457" width="9.140625" style="52"/>
    <col min="8458" max="8458" width="11.7109375" style="52" bestFit="1" customWidth="1"/>
    <col min="8459" max="8704" width="9.140625" style="52"/>
    <col min="8705" max="8705" width="36.5703125" style="52" bestFit="1" customWidth="1"/>
    <col min="8706" max="8706" width="7.28515625" style="52" customWidth="1"/>
    <col min="8707" max="8707" width="13.85546875" style="52" customWidth="1"/>
    <col min="8708" max="8708" width="8.7109375" style="52" bestFit="1" customWidth="1"/>
    <col min="8709" max="8709" width="14.140625" style="52" customWidth="1"/>
    <col min="8710" max="8713" width="9.140625" style="52"/>
    <col min="8714" max="8714" width="11.7109375" style="52" bestFit="1" customWidth="1"/>
    <col min="8715" max="8960" width="9.140625" style="52"/>
    <col min="8961" max="8961" width="36.5703125" style="52" bestFit="1" customWidth="1"/>
    <col min="8962" max="8962" width="7.28515625" style="52" customWidth="1"/>
    <col min="8963" max="8963" width="13.85546875" style="52" customWidth="1"/>
    <col min="8964" max="8964" width="8.7109375" style="52" bestFit="1" customWidth="1"/>
    <col min="8965" max="8965" width="14.140625" style="52" customWidth="1"/>
    <col min="8966" max="8969" width="9.140625" style="52"/>
    <col min="8970" max="8970" width="11.7109375" style="52" bestFit="1" customWidth="1"/>
    <col min="8971" max="9216" width="9.140625" style="52"/>
    <col min="9217" max="9217" width="36.5703125" style="52" bestFit="1" customWidth="1"/>
    <col min="9218" max="9218" width="7.28515625" style="52" customWidth="1"/>
    <col min="9219" max="9219" width="13.85546875" style="52" customWidth="1"/>
    <col min="9220" max="9220" width="8.7109375" style="52" bestFit="1" customWidth="1"/>
    <col min="9221" max="9221" width="14.140625" style="52" customWidth="1"/>
    <col min="9222" max="9225" width="9.140625" style="52"/>
    <col min="9226" max="9226" width="11.7109375" style="52" bestFit="1" customWidth="1"/>
    <col min="9227" max="9472" width="9.140625" style="52"/>
    <col min="9473" max="9473" width="36.5703125" style="52" bestFit="1" customWidth="1"/>
    <col min="9474" max="9474" width="7.28515625" style="52" customWidth="1"/>
    <col min="9475" max="9475" width="13.85546875" style="52" customWidth="1"/>
    <col min="9476" max="9476" width="8.7109375" style="52" bestFit="1" customWidth="1"/>
    <col min="9477" max="9477" width="14.140625" style="52" customWidth="1"/>
    <col min="9478" max="9481" width="9.140625" style="52"/>
    <col min="9482" max="9482" width="11.7109375" style="52" bestFit="1" customWidth="1"/>
    <col min="9483" max="9728" width="9.140625" style="52"/>
    <col min="9729" max="9729" width="36.5703125" style="52" bestFit="1" customWidth="1"/>
    <col min="9730" max="9730" width="7.28515625" style="52" customWidth="1"/>
    <col min="9731" max="9731" width="13.85546875" style="52" customWidth="1"/>
    <col min="9732" max="9732" width="8.7109375" style="52" bestFit="1" customWidth="1"/>
    <col min="9733" max="9733" width="14.140625" style="52" customWidth="1"/>
    <col min="9734" max="9737" width="9.140625" style="52"/>
    <col min="9738" max="9738" width="11.7109375" style="52" bestFit="1" customWidth="1"/>
    <col min="9739" max="9984" width="9.140625" style="52"/>
    <col min="9985" max="9985" width="36.5703125" style="52" bestFit="1" customWidth="1"/>
    <col min="9986" max="9986" width="7.28515625" style="52" customWidth="1"/>
    <col min="9987" max="9987" width="13.85546875" style="52" customWidth="1"/>
    <col min="9988" max="9988" width="8.7109375" style="52" bestFit="1" customWidth="1"/>
    <col min="9989" max="9989" width="14.140625" style="52" customWidth="1"/>
    <col min="9990" max="9993" width="9.140625" style="52"/>
    <col min="9994" max="9994" width="11.7109375" style="52" bestFit="1" customWidth="1"/>
    <col min="9995" max="10240" width="9.140625" style="52"/>
    <col min="10241" max="10241" width="36.5703125" style="52" bestFit="1" customWidth="1"/>
    <col min="10242" max="10242" width="7.28515625" style="52" customWidth="1"/>
    <col min="10243" max="10243" width="13.85546875" style="52" customWidth="1"/>
    <col min="10244" max="10244" width="8.7109375" style="52" bestFit="1" customWidth="1"/>
    <col min="10245" max="10245" width="14.140625" style="52" customWidth="1"/>
    <col min="10246" max="10249" width="9.140625" style="52"/>
    <col min="10250" max="10250" width="11.7109375" style="52" bestFit="1" customWidth="1"/>
    <col min="10251" max="10496" width="9.140625" style="52"/>
    <col min="10497" max="10497" width="36.5703125" style="52" bestFit="1" customWidth="1"/>
    <col min="10498" max="10498" width="7.28515625" style="52" customWidth="1"/>
    <col min="10499" max="10499" width="13.85546875" style="52" customWidth="1"/>
    <col min="10500" max="10500" width="8.7109375" style="52" bestFit="1" customWidth="1"/>
    <col min="10501" max="10501" width="14.140625" style="52" customWidth="1"/>
    <col min="10502" max="10505" width="9.140625" style="52"/>
    <col min="10506" max="10506" width="11.7109375" style="52" bestFit="1" customWidth="1"/>
    <col min="10507" max="10752" width="9.140625" style="52"/>
    <col min="10753" max="10753" width="36.5703125" style="52" bestFit="1" customWidth="1"/>
    <col min="10754" max="10754" width="7.28515625" style="52" customWidth="1"/>
    <col min="10755" max="10755" width="13.85546875" style="52" customWidth="1"/>
    <col min="10756" max="10756" width="8.7109375" style="52" bestFit="1" customWidth="1"/>
    <col min="10757" max="10757" width="14.140625" style="52" customWidth="1"/>
    <col min="10758" max="10761" width="9.140625" style="52"/>
    <col min="10762" max="10762" width="11.7109375" style="52" bestFit="1" customWidth="1"/>
    <col min="10763" max="11008" width="9.140625" style="52"/>
    <col min="11009" max="11009" width="36.5703125" style="52" bestFit="1" customWidth="1"/>
    <col min="11010" max="11010" width="7.28515625" style="52" customWidth="1"/>
    <col min="11011" max="11011" width="13.85546875" style="52" customWidth="1"/>
    <col min="11012" max="11012" width="8.7109375" style="52" bestFit="1" customWidth="1"/>
    <col min="11013" max="11013" width="14.140625" style="52" customWidth="1"/>
    <col min="11014" max="11017" width="9.140625" style="52"/>
    <col min="11018" max="11018" width="11.7109375" style="52" bestFit="1" customWidth="1"/>
    <col min="11019" max="11264" width="9.140625" style="52"/>
    <col min="11265" max="11265" width="36.5703125" style="52" bestFit="1" customWidth="1"/>
    <col min="11266" max="11266" width="7.28515625" style="52" customWidth="1"/>
    <col min="11267" max="11267" width="13.85546875" style="52" customWidth="1"/>
    <col min="11268" max="11268" width="8.7109375" style="52" bestFit="1" customWidth="1"/>
    <col min="11269" max="11269" width="14.140625" style="52" customWidth="1"/>
    <col min="11270" max="11273" width="9.140625" style="52"/>
    <col min="11274" max="11274" width="11.7109375" style="52" bestFit="1" customWidth="1"/>
    <col min="11275" max="11520" width="9.140625" style="52"/>
    <col min="11521" max="11521" width="36.5703125" style="52" bestFit="1" customWidth="1"/>
    <col min="11522" max="11522" width="7.28515625" style="52" customWidth="1"/>
    <col min="11523" max="11523" width="13.85546875" style="52" customWidth="1"/>
    <col min="11524" max="11524" width="8.7109375" style="52" bestFit="1" customWidth="1"/>
    <col min="11525" max="11525" width="14.140625" style="52" customWidth="1"/>
    <col min="11526" max="11529" width="9.140625" style="52"/>
    <col min="11530" max="11530" width="11.7109375" style="52" bestFit="1" customWidth="1"/>
    <col min="11531" max="11776" width="9.140625" style="52"/>
    <col min="11777" max="11777" width="36.5703125" style="52" bestFit="1" customWidth="1"/>
    <col min="11778" max="11778" width="7.28515625" style="52" customWidth="1"/>
    <col min="11779" max="11779" width="13.85546875" style="52" customWidth="1"/>
    <col min="11780" max="11780" width="8.7109375" style="52" bestFit="1" customWidth="1"/>
    <col min="11781" max="11781" width="14.140625" style="52" customWidth="1"/>
    <col min="11782" max="11785" width="9.140625" style="52"/>
    <col min="11786" max="11786" width="11.7109375" style="52" bestFit="1" customWidth="1"/>
    <col min="11787" max="12032" width="9.140625" style="52"/>
    <col min="12033" max="12033" width="36.5703125" style="52" bestFit="1" customWidth="1"/>
    <col min="12034" max="12034" width="7.28515625" style="52" customWidth="1"/>
    <col min="12035" max="12035" width="13.85546875" style="52" customWidth="1"/>
    <col min="12036" max="12036" width="8.7109375" style="52" bestFit="1" customWidth="1"/>
    <col min="12037" max="12037" width="14.140625" style="52" customWidth="1"/>
    <col min="12038" max="12041" width="9.140625" style="52"/>
    <col min="12042" max="12042" width="11.7109375" style="52" bestFit="1" customWidth="1"/>
    <col min="12043" max="12288" width="9.140625" style="52"/>
    <col min="12289" max="12289" width="36.5703125" style="52" bestFit="1" customWidth="1"/>
    <col min="12290" max="12290" width="7.28515625" style="52" customWidth="1"/>
    <col min="12291" max="12291" width="13.85546875" style="52" customWidth="1"/>
    <col min="12292" max="12292" width="8.7109375" style="52" bestFit="1" customWidth="1"/>
    <col min="12293" max="12293" width="14.140625" style="52" customWidth="1"/>
    <col min="12294" max="12297" width="9.140625" style="52"/>
    <col min="12298" max="12298" width="11.7109375" style="52" bestFit="1" customWidth="1"/>
    <col min="12299" max="12544" width="9.140625" style="52"/>
    <col min="12545" max="12545" width="36.5703125" style="52" bestFit="1" customWidth="1"/>
    <col min="12546" max="12546" width="7.28515625" style="52" customWidth="1"/>
    <col min="12547" max="12547" width="13.85546875" style="52" customWidth="1"/>
    <col min="12548" max="12548" width="8.7109375" style="52" bestFit="1" customWidth="1"/>
    <col min="12549" max="12549" width="14.140625" style="52" customWidth="1"/>
    <col min="12550" max="12553" width="9.140625" style="52"/>
    <col min="12554" max="12554" width="11.7109375" style="52" bestFit="1" customWidth="1"/>
    <col min="12555" max="12800" width="9.140625" style="52"/>
    <col min="12801" max="12801" width="36.5703125" style="52" bestFit="1" customWidth="1"/>
    <col min="12802" max="12802" width="7.28515625" style="52" customWidth="1"/>
    <col min="12803" max="12803" width="13.85546875" style="52" customWidth="1"/>
    <col min="12804" max="12804" width="8.7109375" style="52" bestFit="1" customWidth="1"/>
    <col min="12805" max="12805" width="14.140625" style="52" customWidth="1"/>
    <col min="12806" max="12809" width="9.140625" style="52"/>
    <col min="12810" max="12810" width="11.7109375" style="52" bestFit="1" customWidth="1"/>
    <col min="12811" max="13056" width="9.140625" style="52"/>
    <col min="13057" max="13057" width="36.5703125" style="52" bestFit="1" customWidth="1"/>
    <col min="13058" max="13058" width="7.28515625" style="52" customWidth="1"/>
    <col min="13059" max="13059" width="13.85546875" style="52" customWidth="1"/>
    <col min="13060" max="13060" width="8.7109375" style="52" bestFit="1" customWidth="1"/>
    <col min="13061" max="13061" width="14.140625" style="52" customWidth="1"/>
    <col min="13062" max="13065" width="9.140625" style="52"/>
    <col min="13066" max="13066" width="11.7109375" style="52" bestFit="1" customWidth="1"/>
    <col min="13067" max="13312" width="9.140625" style="52"/>
    <col min="13313" max="13313" width="36.5703125" style="52" bestFit="1" customWidth="1"/>
    <col min="13314" max="13314" width="7.28515625" style="52" customWidth="1"/>
    <col min="13315" max="13315" width="13.85546875" style="52" customWidth="1"/>
    <col min="13316" max="13316" width="8.7109375" style="52" bestFit="1" customWidth="1"/>
    <col min="13317" max="13317" width="14.140625" style="52" customWidth="1"/>
    <col min="13318" max="13321" width="9.140625" style="52"/>
    <col min="13322" max="13322" width="11.7109375" style="52" bestFit="1" customWidth="1"/>
    <col min="13323" max="13568" width="9.140625" style="52"/>
    <col min="13569" max="13569" width="36.5703125" style="52" bestFit="1" customWidth="1"/>
    <col min="13570" max="13570" width="7.28515625" style="52" customWidth="1"/>
    <col min="13571" max="13571" width="13.85546875" style="52" customWidth="1"/>
    <col min="13572" max="13572" width="8.7109375" style="52" bestFit="1" customWidth="1"/>
    <col min="13573" max="13573" width="14.140625" style="52" customWidth="1"/>
    <col min="13574" max="13577" width="9.140625" style="52"/>
    <col min="13578" max="13578" width="11.7109375" style="52" bestFit="1" customWidth="1"/>
    <col min="13579" max="13824" width="9.140625" style="52"/>
    <col min="13825" max="13825" width="36.5703125" style="52" bestFit="1" customWidth="1"/>
    <col min="13826" max="13826" width="7.28515625" style="52" customWidth="1"/>
    <col min="13827" max="13827" width="13.85546875" style="52" customWidth="1"/>
    <col min="13828" max="13828" width="8.7109375" style="52" bestFit="1" customWidth="1"/>
    <col min="13829" max="13829" width="14.140625" style="52" customWidth="1"/>
    <col min="13830" max="13833" width="9.140625" style="52"/>
    <col min="13834" max="13834" width="11.7109375" style="52" bestFit="1" customWidth="1"/>
    <col min="13835" max="14080" width="9.140625" style="52"/>
    <col min="14081" max="14081" width="36.5703125" style="52" bestFit="1" customWidth="1"/>
    <col min="14082" max="14082" width="7.28515625" style="52" customWidth="1"/>
    <col min="14083" max="14083" width="13.85546875" style="52" customWidth="1"/>
    <col min="14084" max="14084" width="8.7109375" style="52" bestFit="1" customWidth="1"/>
    <col min="14085" max="14085" width="14.140625" style="52" customWidth="1"/>
    <col min="14086" max="14089" width="9.140625" style="52"/>
    <col min="14090" max="14090" width="11.7109375" style="52" bestFit="1" customWidth="1"/>
    <col min="14091" max="14336" width="9.140625" style="52"/>
    <col min="14337" max="14337" width="36.5703125" style="52" bestFit="1" customWidth="1"/>
    <col min="14338" max="14338" width="7.28515625" style="52" customWidth="1"/>
    <col min="14339" max="14339" width="13.85546875" style="52" customWidth="1"/>
    <col min="14340" max="14340" width="8.7109375" style="52" bestFit="1" customWidth="1"/>
    <col min="14341" max="14341" width="14.140625" style="52" customWidth="1"/>
    <col min="14342" max="14345" width="9.140625" style="52"/>
    <col min="14346" max="14346" width="11.7109375" style="52" bestFit="1" customWidth="1"/>
    <col min="14347" max="14592" width="9.140625" style="52"/>
    <col min="14593" max="14593" width="36.5703125" style="52" bestFit="1" customWidth="1"/>
    <col min="14594" max="14594" width="7.28515625" style="52" customWidth="1"/>
    <col min="14595" max="14595" width="13.85546875" style="52" customWidth="1"/>
    <col min="14596" max="14596" width="8.7109375" style="52" bestFit="1" customWidth="1"/>
    <col min="14597" max="14597" width="14.140625" style="52" customWidth="1"/>
    <col min="14598" max="14601" width="9.140625" style="52"/>
    <col min="14602" max="14602" width="11.7109375" style="52" bestFit="1" customWidth="1"/>
    <col min="14603" max="14848" width="9.140625" style="52"/>
    <col min="14849" max="14849" width="36.5703125" style="52" bestFit="1" customWidth="1"/>
    <col min="14850" max="14850" width="7.28515625" style="52" customWidth="1"/>
    <col min="14851" max="14851" width="13.85546875" style="52" customWidth="1"/>
    <col min="14852" max="14852" width="8.7109375" style="52" bestFit="1" customWidth="1"/>
    <col min="14853" max="14853" width="14.140625" style="52" customWidth="1"/>
    <col min="14854" max="14857" width="9.140625" style="52"/>
    <col min="14858" max="14858" width="11.7109375" style="52" bestFit="1" customWidth="1"/>
    <col min="14859" max="15104" width="9.140625" style="52"/>
    <col min="15105" max="15105" width="36.5703125" style="52" bestFit="1" customWidth="1"/>
    <col min="15106" max="15106" width="7.28515625" style="52" customWidth="1"/>
    <col min="15107" max="15107" width="13.85546875" style="52" customWidth="1"/>
    <col min="15108" max="15108" width="8.7109375" style="52" bestFit="1" customWidth="1"/>
    <col min="15109" max="15109" width="14.140625" style="52" customWidth="1"/>
    <col min="15110" max="15113" width="9.140625" style="52"/>
    <col min="15114" max="15114" width="11.7109375" style="52" bestFit="1" customWidth="1"/>
    <col min="15115" max="15360" width="9.140625" style="52"/>
    <col min="15361" max="15361" width="36.5703125" style="52" bestFit="1" customWidth="1"/>
    <col min="15362" max="15362" width="7.28515625" style="52" customWidth="1"/>
    <col min="15363" max="15363" width="13.85546875" style="52" customWidth="1"/>
    <col min="15364" max="15364" width="8.7109375" style="52" bestFit="1" customWidth="1"/>
    <col min="15365" max="15365" width="14.140625" style="52" customWidth="1"/>
    <col min="15366" max="15369" width="9.140625" style="52"/>
    <col min="15370" max="15370" width="11.7109375" style="52" bestFit="1" customWidth="1"/>
    <col min="15371" max="15616" width="9.140625" style="52"/>
    <col min="15617" max="15617" width="36.5703125" style="52" bestFit="1" customWidth="1"/>
    <col min="15618" max="15618" width="7.28515625" style="52" customWidth="1"/>
    <col min="15619" max="15619" width="13.85546875" style="52" customWidth="1"/>
    <col min="15620" max="15620" width="8.7109375" style="52" bestFit="1" customWidth="1"/>
    <col min="15621" max="15621" width="14.140625" style="52" customWidth="1"/>
    <col min="15622" max="15625" width="9.140625" style="52"/>
    <col min="15626" max="15626" width="11.7109375" style="52" bestFit="1" customWidth="1"/>
    <col min="15627" max="15872" width="9.140625" style="52"/>
    <col min="15873" max="15873" width="36.5703125" style="52" bestFit="1" customWidth="1"/>
    <col min="15874" max="15874" width="7.28515625" style="52" customWidth="1"/>
    <col min="15875" max="15875" width="13.85546875" style="52" customWidth="1"/>
    <col min="15876" max="15876" width="8.7109375" style="52" bestFit="1" customWidth="1"/>
    <col min="15877" max="15877" width="14.140625" style="52" customWidth="1"/>
    <col min="15878" max="15881" width="9.140625" style="52"/>
    <col min="15882" max="15882" width="11.7109375" style="52" bestFit="1" customWidth="1"/>
    <col min="15883" max="16128" width="9.140625" style="52"/>
    <col min="16129" max="16129" width="36.5703125" style="52" bestFit="1" customWidth="1"/>
    <col min="16130" max="16130" width="7.28515625" style="52" customWidth="1"/>
    <col min="16131" max="16131" width="13.85546875" style="52" customWidth="1"/>
    <col min="16132" max="16132" width="8.7109375" style="52" bestFit="1" customWidth="1"/>
    <col min="16133" max="16133" width="14.140625" style="52" customWidth="1"/>
    <col min="16134" max="16137" width="9.140625" style="52"/>
    <col min="16138" max="16138" width="11.7109375" style="52" bestFit="1" customWidth="1"/>
    <col min="16139" max="16384" width="9.140625" style="52"/>
  </cols>
  <sheetData>
    <row r="1" spans="1:10" ht="13.5" thickBot="1" x14ac:dyDescent="0.25">
      <c r="A1" s="417" t="s">
        <v>26</v>
      </c>
      <c r="B1" s="417"/>
      <c r="C1" s="50"/>
      <c r="D1" s="50"/>
      <c r="E1" s="51" t="s">
        <v>27</v>
      </c>
    </row>
    <row r="2" spans="1:10" ht="24.75" thickBot="1" x14ac:dyDescent="0.25">
      <c r="A2" s="53" t="s">
        <v>28</v>
      </c>
      <c r="B2" s="54" t="s">
        <v>6</v>
      </c>
      <c r="C2" s="55" t="s">
        <v>29</v>
      </c>
      <c r="D2" s="55" t="s">
        <v>89</v>
      </c>
      <c r="E2" s="55" t="s">
        <v>30</v>
      </c>
    </row>
    <row r="3" spans="1:10" ht="15" customHeight="1" x14ac:dyDescent="0.2">
      <c r="A3" s="56" t="s">
        <v>31</v>
      </c>
      <c r="B3" s="57" t="s">
        <v>32</v>
      </c>
      <c r="C3" s="58">
        <f>C4+C5+C6</f>
        <v>2265444.7074000002</v>
      </c>
      <c r="D3" s="58">
        <f>D4+D5+D6</f>
        <v>0</v>
      </c>
      <c r="E3" s="59">
        <f t="shared" ref="E3:E24" si="0">C3+D3</f>
        <v>2265444.7074000002</v>
      </c>
    </row>
    <row r="4" spans="1:10" ht="15" customHeight="1" x14ac:dyDescent="0.2">
      <c r="A4" s="60" t="s">
        <v>33</v>
      </c>
      <c r="B4" s="61" t="s">
        <v>34</v>
      </c>
      <c r="C4" s="62">
        <f>[1]příjmy!$C$225</f>
        <v>2129186.9700000002</v>
      </c>
      <c r="D4" s="63">
        <f>[2]příjmy!$C$31</f>
        <v>0</v>
      </c>
      <c r="E4" s="64">
        <f t="shared" si="0"/>
        <v>2129186.9700000002</v>
      </c>
      <c r="J4" s="65"/>
    </row>
    <row r="5" spans="1:10" ht="15" customHeight="1" x14ac:dyDescent="0.2">
      <c r="A5" s="60" t="s">
        <v>35</v>
      </c>
      <c r="B5" s="61" t="s">
        <v>36</v>
      </c>
      <c r="C5" s="62">
        <f>[1]příjmy!$D$225</f>
        <v>132207.73740000001</v>
      </c>
      <c r="D5" s="66">
        <v>0</v>
      </c>
      <c r="E5" s="64">
        <f t="shared" si="0"/>
        <v>132207.73740000001</v>
      </c>
    </row>
    <row r="6" spans="1:10" ht="15" customHeight="1" x14ac:dyDescent="0.2">
      <c r="A6" s="60" t="s">
        <v>37</v>
      </c>
      <c r="B6" s="61" t="s">
        <v>38</v>
      </c>
      <c r="C6" s="62">
        <f>[1]příjmy!$E$225</f>
        <v>4050</v>
      </c>
      <c r="D6" s="62">
        <f>[2]příjmy!$E$31</f>
        <v>0</v>
      </c>
      <c r="E6" s="64">
        <f t="shared" si="0"/>
        <v>4050</v>
      </c>
    </row>
    <row r="7" spans="1:10" ht="15" customHeight="1" x14ac:dyDescent="0.2">
      <c r="A7" s="67" t="s">
        <v>39</v>
      </c>
      <c r="B7" s="61" t="s">
        <v>40</v>
      </c>
      <c r="C7" s="68">
        <f>C8+C13</f>
        <v>4070495.5585899996</v>
      </c>
      <c r="D7" s="68">
        <f>D8+D13</f>
        <v>0</v>
      </c>
      <c r="E7" s="69">
        <f t="shared" si="0"/>
        <v>4070495.5585899996</v>
      </c>
    </row>
    <row r="8" spans="1:10" ht="15" customHeight="1" x14ac:dyDescent="0.2">
      <c r="A8" s="60" t="s">
        <v>41</v>
      </c>
      <c r="B8" s="61" t="s">
        <v>42</v>
      </c>
      <c r="C8" s="62">
        <f>C9+C10+C11+C12</f>
        <v>3978557.0185899995</v>
      </c>
      <c r="D8" s="62">
        <f>D9+D10+D11+D12</f>
        <v>0</v>
      </c>
      <c r="E8" s="70">
        <f t="shared" si="0"/>
        <v>3978557.0185899995</v>
      </c>
    </row>
    <row r="9" spans="1:10" ht="15" customHeight="1" x14ac:dyDescent="0.2">
      <c r="A9" s="60" t="s">
        <v>43</v>
      </c>
      <c r="B9" s="61" t="s">
        <v>44</v>
      </c>
      <c r="C9" s="62">
        <f>[1]příjmy!$M$225</f>
        <v>61072</v>
      </c>
      <c r="D9" s="62">
        <f>[2]příjmy!$I$16</f>
        <v>0</v>
      </c>
      <c r="E9" s="70">
        <f t="shared" si="0"/>
        <v>61072</v>
      </c>
    </row>
    <row r="10" spans="1:10" ht="15" customHeight="1" x14ac:dyDescent="0.2">
      <c r="A10" s="60" t="s">
        <v>45</v>
      </c>
      <c r="B10" s="61" t="s">
        <v>42</v>
      </c>
      <c r="C10" s="62">
        <f>[1]příjmy!$G$225+[1]příjmy!$H$225</f>
        <v>3888905.3585899994</v>
      </c>
      <c r="D10" s="62">
        <v>0</v>
      </c>
      <c r="E10" s="70">
        <f t="shared" si="0"/>
        <v>3888905.3585899994</v>
      </c>
    </row>
    <row r="11" spans="1:10" ht="15" customHeight="1" x14ac:dyDescent="0.2">
      <c r="A11" s="60" t="s">
        <v>46</v>
      </c>
      <c r="B11" s="61" t="s">
        <v>47</v>
      </c>
      <c r="C11" s="62">
        <f>[1]příjmy!$I$225</f>
        <v>3809.66</v>
      </c>
      <c r="D11" s="62">
        <v>0</v>
      </c>
      <c r="E11" s="70">
        <f>SUM(C11:D11)</f>
        <v>3809.66</v>
      </c>
    </row>
    <row r="12" spans="1:10" ht="15" customHeight="1" x14ac:dyDescent="0.2">
      <c r="A12" s="60" t="s">
        <v>48</v>
      </c>
      <c r="B12" s="61">
        <v>4121</v>
      </c>
      <c r="C12" s="62">
        <f>[1]příjmy!$F$225</f>
        <v>24770</v>
      </c>
      <c r="D12" s="62">
        <v>0</v>
      </c>
      <c r="E12" s="70">
        <f>SUM(C12:D12)</f>
        <v>24770</v>
      </c>
    </row>
    <row r="13" spans="1:10" ht="15" customHeight="1" x14ac:dyDescent="0.2">
      <c r="A13" s="60" t="s">
        <v>49</v>
      </c>
      <c r="B13" s="61" t="s">
        <v>50</v>
      </c>
      <c r="C13" s="62">
        <f>C14+C15+C16</f>
        <v>91938.540000000008</v>
      </c>
      <c r="D13" s="62">
        <f>D14+D15+D16</f>
        <v>0</v>
      </c>
      <c r="E13" s="70">
        <f t="shared" si="0"/>
        <v>91938.540000000008</v>
      </c>
    </row>
    <row r="14" spans="1:10" ht="15" customHeight="1" x14ac:dyDescent="0.2">
      <c r="A14" s="60" t="s">
        <v>51</v>
      </c>
      <c r="B14" s="61" t="s">
        <v>50</v>
      </c>
      <c r="C14" s="62">
        <f>[1]příjmy!$J$225+[1]příjmy!$N$225</f>
        <v>88200.540000000008</v>
      </c>
      <c r="D14" s="62">
        <f>[2]příjmy!$H$16</f>
        <v>0</v>
      </c>
      <c r="E14" s="70">
        <f t="shared" si="0"/>
        <v>88200.540000000008</v>
      </c>
    </row>
    <row r="15" spans="1:10" ht="15" customHeight="1" x14ac:dyDescent="0.2">
      <c r="A15" s="60" t="s">
        <v>52</v>
      </c>
      <c r="B15" s="61">
        <v>4221</v>
      </c>
      <c r="C15" s="62">
        <f>[1]příjmy!$L$225</f>
        <v>3738</v>
      </c>
      <c r="D15" s="62">
        <v>0</v>
      </c>
      <c r="E15" s="70">
        <f>SUM(C15:D15)</f>
        <v>3738</v>
      </c>
    </row>
    <row r="16" spans="1:10" ht="15" customHeight="1" x14ac:dyDescent="0.2">
      <c r="A16" s="60" t="s">
        <v>53</v>
      </c>
      <c r="B16" s="61">
        <v>4232</v>
      </c>
      <c r="C16" s="62">
        <f>[1]příjmy!$K$225</f>
        <v>0</v>
      </c>
      <c r="D16" s="62">
        <v>0</v>
      </c>
      <c r="E16" s="70">
        <f>SUM(C16:D16)</f>
        <v>0</v>
      </c>
    </row>
    <row r="17" spans="1:5" ht="15" customHeight="1" x14ac:dyDescent="0.2">
      <c r="A17" s="67" t="s">
        <v>54</v>
      </c>
      <c r="B17" s="71" t="s">
        <v>55</v>
      </c>
      <c r="C17" s="68">
        <f>C3+C7</f>
        <v>6335940.2659900002</v>
      </c>
      <c r="D17" s="68">
        <f>D3+D7</f>
        <v>0</v>
      </c>
      <c r="E17" s="69">
        <f t="shared" si="0"/>
        <v>6335940.2659900002</v>
      </c>
    </row>
    <row r="18" spans="1:5" ht="15" customHeight="1" x14ac:dyDescent="0.2">
      <c r="A18" s="67" t="s">
        <v>56</v>
      </c>
      <c r="B18" s="71" t="s">
        <v>57</v>
      </c>
      <c r="C18" s="68">
        <f>SUM(C19:C23)</f>
        <v>1071584.24</v>
      </c>
      <c r="D18" s="68">
        <f>SUM(D19:D23)</f>
        <v>0</v>
      </c>
      <c r="E18" s="69">
        <f t="shared" si="0"/>
        <v>1071584.24</v>
      </c>
    </row>
    <row r="19" spans="1:5" ht="15" customHeight="1" x14ac:dyDescent="0.2">
      <c r="A19" s="60" t="s">
        <v>58</v>
      </c>
      <c r="B19" s="61" t="s">
        <v>59</v>
      </c>
      <c r="C19" s="62">
        <f>[1]příjmy!$O$180</f>
        <v>88242.1</v>
      </c>
      <c r="D19" s="62">
        <v>0</v>
      </c>
      <c r="E19" s="70">
        <f t="shared" si="0"/>
        <v>88242.1</v>
      </c>
    </row>
    <row r="20" spans="1:5" ht="15" customHeight="1" x14ac:dyDescent="0.2">
      <c r="A20" s="60" t="s">
        <v>60</v>
      </c>
      <c r="B20" s="61">
        <v>8115</v>
      </c>
      <c r="C20" s="62">
        <f>[1]příjmy!$P$180</f>
        <v>202563.47</v>
      </c>
      <c r="D20" s="62">
        <v>0</v>
      </c>
      <c r="E20" s="70">
        <f>SUM(C20:D20)</f>
        <v>202563.47</v>
      </c>
    </row>
    <row r="21" spans="1:5" ht="15" customHeight="1" x14ac:dyDescent="0.2">
      <c r="A21" s="60" t="s">
        <v>61</v>
      </c>
      <c r="B21" s="61" t="s">
        <v>59</v>
      </c>
      <c r="C21" s="62">
        <f>[1]příjmy!$Q$180</f>
        <v>877653.67</v>
      </c>
      <c r="D21" s="62">
        <v>0</v>
      </c>
      <c r="E21" s="70">
        <f t="shared" si="0"/>
        <v>877653.67</v>
      </c>
    </row>
    <row r="22" spans="1:5" ht="15" customHeight="1" x14ac:dyDescent="0.2">
      <c r="A22" s="60" t="s">
        <v>62</v>
      </c>
      <c r="B22" s="61">
        <v>8123</v>
      </c>
      <c r="C22" s="62">
        <f>[1]příjmy!$R$167</f>
        <v>0</v>
      </c>
      <c r="D22" s="62">
        <f>[2]příjmy!$T$31</f>
        <v>0</v>
      </c>
      <c r="E22" s="70">
        <f>C22+D22</f>
        <v>0</v>
      </c>
    </row>
    <row r="23" spans="1:5" ht="15" customHeight="1" thickBot="1" x14ac:dyDescent="0.25">
      <c r="A23" s="72" t="s">
        <v>63</v>
      </c>
      <c r="B23" s="73">
        <v>-8124</v>
      </c>
      <c r="C23" s="74">
        <v>-96875</v>
      </c>
      <c r="D23" s="74">
        <f>[2]příjmy!$O$16</f>
        <v>0</v>
      </c>
      <c r="E23" s="75">
        <f>C23+D23</f>
        <v>-96875</v>
      </c>
    </row>
    <row r="24" spans="1:5" ht="15" customHeight="1" thickBot="1" x14ac:dyDescent="0.25">
      <c r="A24" s="76" t="s">
        <v>64</v>
      </c>
      <c r="B24" s="77"/>
      <c r="C24" s="78">
        <f>C3+C7+C18</f>
        <v>7407524.5059900004</v>
      </c>
      <c r="D24" s="78">
        <f>D17+D18</f>
        <v>0</v>
      </c>
      <c r="E24" s="79">
        <f t="shared" si="0"/>
        <v>7407524.5059900004</v>
      </c>
    </row>
    <row r="25" spans="1:5" ht="13.5" thickBot="1" x14ac:dyDescent="0.25">
      <c r="A25" s="417" t="s">
        <v>65</v>
      </c>
      <c r="B25" s="417"/>
      <c r="C25" s="80"/>
      <c r="D25" s="80"/>
      <c r="E25" s="81" t="s">
        <v>27</v>
      </c>
    </row>
    <row r="26" spans="1:5" ht="24.75" thickBot="1" x14ac:dyDescent="0.25">
      <c r="A26" s="53" t="s">
        <v>66</v>
      </c>
      <c r="B26" s="54" t="s">
        <v>67</v>
      </c>
      <c r="C26" s="55" t="s">
        <v>29</v>
      </c>
      <c r="D26" s="55" t="s">
        <v>89</v>
      </c>
      <c r="E26" s="55" t="s">
        <v>30</v>
      </c>
    </row>
    <row r="27" spans="1:5" ht="15" customHeight="1" x14ac:dyDescent="0.2">
      <c r="A27" s="82" t="s">
        <v>68</v>
      </c>
      <c r="B27" s="83" t="s">
        <v>69</v>
      </c>
      <c r="C27" s="66">
        <f>[1]výdaje!$B$225</f>
        <v>27594</v>
      </c>
      <c r="D27" s="66">
        <v>0</v>
      </c>
      <c r="E27" s="84">
        <f>C27+D27</f>
        <v>27594</v>
      </c>
    </row>
    <row r="28" spans="1:5" ht="15" customHeight="1" x14ac:dyDescent="0.2">
      <c r="A28" s="85" t="s">
        <v>70</v>
      </c>
      <c r="B28" s="61" t="s">
        <v>69</v>
      </c>
      <c r="C28" s="62">
        <f>[1]výdaje!$C$225</f>
        <v>215664.09</v>
      </c>
      <c r="D28" s="66">
        <v>0</v>
      </c>
      <c r="E28" s="84">
        <f t="shared" ref="E28:E43" si="1">C28+D28</f>
        <v>215664.09</v>
      </c>
    </row>
    <row r="29" spans="1:5" ht="15" customHeight="1" x14ac:dyDescent="0.2">
      <c r="A29" s="85" t="s">
        <v>71</v>
      </c>
      <c r="B29" s="61" t="s">
        <v>69</v>
      </c>
      <c r="C29" s="62">
        <f>[1]výdaje!$D$225</f>
        <v>875352.57</v>
      </c>
      <c r="D29" s="66">
        <v>0</v>
      </c>
      <c r="E29" s="84">
        <f t="shared" si="1"/>
        <v>875352.57</v>
      </c>
    </row>
    <row r="30" spans="1:5" ht="15" customHeight="1" x14ac:dyDescent="0.2">
      <c r="A30" s="85" t="s">
        <v>72</v>
      </c>
      <c r="B30" s="61" t="s">
        <v>69</v>
      </c>
      <c r="C30" s="62">
        <f>[1]výdaje!$E$225</f>
        <v>734869.92</v>
      </c>
      <c r="D30" s="66">
        <v>-300</v>
      </c>
      <c r="E30" s="84">
        <f t="shared" si="1"/>
        <v>734569.92</v>
      </c>
    </row>
    <row r="31" spans="1:5" ht="15" customHeight="1" x14ac:dyDescent="0.2">
      <c r="A31" s="85" t="s">
        <v>73</v>
      </c>
      <c r="B31" s="61" t="s">
        <v>69</v>
      </c>
      <c r="C31" s="62">
        <f>[1]výdaje!$F$225</f>
        <v>3495095.4400000004</v>
      </c>
      <c r="D31" s="66">
        <v>0</v>
      </c>
      <c r="E31" s="84">
        <f>C31+D31</f>
        <v>3495095.4400000004</v>
      </c>
    </row>
    <row r="32" spans="1:5" ht="15" customHeight="1" x14ac:dyDescent="0.2">
      <c r="A32" s="85" t="s">
        <v>74</v>
      </c>
      <c r="B32" s="61" t="s">
        <v>75</v>
      </c>
      <c r="C32" s="62">
        <f>[1]výdaje!$G$225</f>
        <v>194285.4</v>
      </c>
      <c r="D32" s="66">
        <v>300</v>
      </c>
      <c r="E32" s="84">
        <f t="shared" si="1"/>
        <v>194585.4</v>
      </c>
    </row>
    <row r="33" spans="1:5" ht="15" customHeight="1" x14ac:dyDescent="0.2">
      <c r="A33" s="85" t="s">
        <v>76</v>
      </c>
      <c r="B33" s="61" t="s">
        <v>69</v>
      </c>
      <c r="C33" s="62">
        <f>[1]výdaje!$H$225</f>
        <v>67284.52</v>
      </c>
      <c r="D33" s="66">
        <f>[2]výdaje!$G$16</f>
        <v>0</v>
      </c>
      <c r="E33" s="84">
        <f t="shared" si="1"/>
        <v>67284.52</v>
      </c>
    </row>
    <row r="34" spans="1:5" ht="15" customHeight="1" x14ac:dyDescent="0.2">
      <c r="A34" s="85" t="s">
        <v>77</v>
      </c>
      <c r="B34" s="61" t="s">
        <v>78</v>
      </c>
      <c r="C34" s="62">
        <f>[1]výdaje!$I$225</f>
        <v>691389.47</v>
      </c>
      <c r="D34" s="66">
        <v>0</v>
      </c>
      <c r="E34" s="84">
        <f t="shared" si="1"/>
        <v>691389.47</v>
      </c>
    </row>
    <row r="35" spans="1:5" ht="15" customHeight="1" x14ac:dyDescent="0.2">
      <c r="A35" s="85" t="s">
        <v>79</v>
      </c>
      <c r="B35" s="61" t="s">
        <v>78</v>
      </c>
      <c r="C35" s="62">
        <f>[3]výdaje!$J$433</f>
        <v>0</v>
      </c>
      <c r="D35" s="66">
        <f>[2]výdaje!$I$16</f>
        <v>0</v>
      </c>
      <c r="E35" s="84">
        <f t="shared" si="1"/>
        <v>0</v>
      </c>
    </row>
    <row r="36" spans="1:5" ht="15" customHeight="1" x14ac:dyDescent="0.2">
      <c r="A36" s="85" t="s">
        <v>80</v>
      </c>
      <c r="B36" s="61" t="s">
        <v>75</v>
      </c>
      <c r="C36" s="62">
        <f>[1]výdaje!$K$225</f>
        <v>898196.37999999989</v>
      </c>
      <c r="D36" s="66">
        <f>[2]výdaje!$J$16</f>
        <v>0</v>
      </c>
      <c r="E36" s="84">
        <f t="shared" si="1"/>
        <v>898196.37999999989</v>
      </c>
    </row>
    <row r="37" spans="1:5" ht="15" customHeight="1" x14ac:dyDescent="0.2">
      <c r="A37" s="85" t="s">
        <v>81</v>
      </c>
      <c r="B37" s="61" t="s">
        <v>75</v>
      </c>
      <c r="C37" s="62">
        <f>[1]výdaje!$L$225</f>
        <v>43995</v>
      </c>
      <c r="D37" s="66">
        <v>0</v>
      </c>
      <c r="E37" s="84">
        <f t="shared" si="1"/>
        <v>43995</v>
      </c>
    </row>
    <row r="38" spans="1:5" ht="15" customHeight="1" x14ac:dyDescent="0.2">
      <c r="A38" s="85" t="s">
        <v>82</v>
      </c>
      <c r="B38" s="61" t="s">
        <v>69</v>
      </c>
      <c r="C38" s="62">
        <f>[1]výdaje!$M$225</f>
        <v>5278.1900000000005</v>
      </c>
      <c r="D38" s="66">
        <f>[2]výdaje!$L$16</f>
        <v>0</v>
      </c>
      <c r="E38" s="84">
        <f t="shared" si="1"/>
        <v>5278.1900000000005</v>
      </c>
    </row>
    <row r="39" spans="1:5" ht="15" customHeight="1" x14ac:dyDescent="0.2">
      <c r="A39" s="85" t="s">
        <v>83</v>
      </c>
      <c r="B39" s="61" t="s">
        <v>75</v>
      </c>
      <c r="C39" s="62">
        <f>[1]výdaje!$N$225</f>
        <v>76679.09</v>
      </c>
      <c r="D39" s="66">
        <v>0</v>
      </c>
      <c r="E39" s="84">
        <f>C39+D39</f>
        <v>76679.09</v>
      </c>
    </row>
    <row r="40" spans="1:5" ht="15" customHeight="1" x14ac:dyDescent="0.2">
      <c r="A40" s="85" t="s">
        <v>84</v>
      </c>
      <c r="B40" s="61" t="s">
        <v>75</v>
      </c>
      <c r="C40" s="62">
        <f>[1]výdaje!$O$180</f>
        <v>5000</v>
      </c>
      <c r="D40" s="66">
        <v>0</v>
      </c>
      <c r="E40" s="84">
        <f t="shared" si="1"/>
        <v>5000</v>
      </c>
    </row>
    <row r="41" spans="1:5" ht="15" customHeight="1" x14ac:dyDescent="0.2">
      <c r="A41" s="85" t="s">
        <v>85</v>
      </c>
      <c r="B41" s="61" t="s">
        <v>75</v>
      </c>
      <c r="C41" s="62">
        <f>[1]výdaje!$P$180</f>
        <v>72712.56</v>
      </c>
      <c r="D41" s="66">
        <f>[2]výdaje!$N$16</f>
        <v>0</v>
      </c>
      <c r="E41" s="84">
        <f t="shared" si="1"/>
        <v>72712.56</v>
      </c>
    </row>
    <row r="42" spans="1:5" ht="15" customHeight="1" x14ac:dyDescent="0.2">
      <c r="A42" s="85" t="s">
        <v>86</v>
      </c>
      <c r="B42" s="61" t="s">
        <v>75</v>
      </c>
      <c r="C42" s="62">
        <f>[1]výdaje!$R$180</f>
        <v>4006.28</v>
      </c>
      <c r="D42" s="66">
        <f>[2]výdaje!$P$16</f>
        <v>0</v>
      </c>
      <c r="E42" s="84">
        <f t="shared" si="1"/>
        <v>4006.28</v>
      </c>
    </row>
    <row r="43" spans="1:5" ht="15" customHeight="1" thickBot="1" x14ac:dyDescent="0.25">
      <c r="A43" s="85" t="s">
        <v>87</v>
      </c>
      <c r="B43" s="61" t="s">
        <v>75</v>
      </c>
      <c r="C43" s="62">
        <f>[1]výdaje!$S$180</f>
        <v>121.6</v>
      </c>
      <c r="D43" s="66">
        <f>[2]výdaje!$Q$16</f>
        <v>0</v>
      </c>
      <c r="E43" s="84">
        <f t="shared" si="1"/>
        <v>121.6</v>
      </c>
    </row>
    <row r="44" spans="1:5" ht="15" customHeight="1" thickBot="1" x14ac:dyDescent="0.25">
      <c r="A44" s="86" t="s">
        <v>88</v>
      </c>
      <c r="B44" s="77"/>
      <c r="C44" s="78">
        <f>C27+C28+C29+C30+C31+C32+C33+C34+C35+C36+C37+C38+C39+C40+C41+C42+C43</f>
        <v>7407524.5099999998</v>
      </c>
      <c r="D44" s="78">
        <f>SUM(D27:D43)</f>
        <v>0</v>
      </c>
      <c r="E44" s="79">
        <f>SUM(E27:E43)</f>
        <v>7407524.5099999998</v>
      </c>
    </row>
    <row r="45" spans="1:5" x14ac:dyDescent="0.2">
      <c r="C45" s="65"/>
      <c r="E45" s="65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A6" sqref="A6:K13"/>
    </sheetView>
  </sheetViews>
  <sheetFormatPr defaultRowHeight="15" x14ac:dyDescent="0.25"/>
  <cols>
    <col min="1" max="1" width="3.5703125" customWidth="1"/>
    <col min="2" max="2" width="6.140625" bestFit="1" customWidth="1"/>
    <col min="3" max="3" width="4.42578125" bestFit="1" customWidth="1"/>
    <col min="4" max="4" width="4.140625" customWidth="1"/>
    <col min="5" max="5" width="4.42578125" bestFit="1" customWidth="1"/>
    <col min="6" max="6" width="2.85546875" customWidth="1"/>
    <col min="7" max="7" width="34.7109375" customWidth="1"/>
    <col min="8" max="9" width="7.7109375" customWidth="1"/>
    <col min="10" max="10" width="6" customWidth="1"/>
    <col min="11" max="11" width="7.7109375" customWidth="1"/>
  </cols>
  <sheetData>
    <row r="1" spans="1:16" ht="15.75" x14ac:dyDescent="0.25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3"/>
      <c r="K1" s="423"/>
    </row>
    <row r="2" spans="1:16" ht="18" x14ac:dyDescent="0.25">
      <c r="A2" s="424" t="s">
        <v>226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</row>
    <row r="3" spans="1:16" ht="15.75" x14ac:dyDescent="0.25">
      <c r="A3" s="425" t="s">
        <v>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</row>
    <row r="5" spans="1:16" ht="15.75" thickBot="1" x14ac:dyDescent="0.3">
      <c r="A5" s="3"/>
      <c r="B5" s="4"/>
      <c r="C5" s="4"/>
      <c r="D5" s="4"/>
      <c r="E5" s="4"/>
      <c r="F5" s="4"/>
      <c r="G5" s="4"/>
      <c r="H5" s="4"/>
      <c r="I5" s="5"/>
      <c r="J5" s="2"/>
      <c r="K5" s="2" t="s">
        <v>2</v>
      </c>
    </row>
    <row r="6" spans="1:16" ht="33" customHeight="1" thickBot="1" x14ac:dyDescent="0.3">
      <c r="A6" s="6" t="s">
        <v>3</v>
      </c>
      <c r="B6" s="426" t="s">
        <v>4</v>
      </c>
      <c r="C6" s="427"/>
      <c r="D6" s="7" t="s">
        <v>5</v>
      </c>
      <c r="E6" s="414" t="s">
        <v>6</v>
      </c>
      <c r="F6" s="414" t="s">
        <v>7</v>
      </c>
      <c r="G6" s="8" t="s">
        <v>8</v>
      </c>
      <c r="H6" s="9" t="s">
        <v>9</v>
      </c>
      <c r="I6" s="10" t="s">
        <v>10</v>
      </c>
      <c r="J6" s="205" t="s">
        <v>227</v>
      </c>
      <c r="K6" s="11" t="s">
        <v>11</v>
      </c>
    </row>
    <row r="7" spans="1:16" ht="15.75" thickBot="1" x14ac:dyDescent="0.3">
      <c r="A7" s="12" t="s">
        <v>12</v>
      </c>
      <c r="B7" s="428" t="s">
        <v>13</v>
      </c>
      <c r="C7" s="429"/>
      <c r="D7" s="13" t="s">
        <v>13</v>
      </c>
      <c r="E7" s="415" t="s">
        <v>13</v>
      </c>
      <c r="F7" s="14" t="s">
        <v>13</v>
      </c>
      <c r="G7" s="15" t="s">
        <v>14</v>
      </c>
      <c r="H7" s="16">
        <v>11665</v>
      </c>
      <c r="I7" s="17">
        <v>11955.877999999999</v>
      </c>
      <c r="J7" s="18">
        <v>-200</v>
      </c>
      <c r="K7" s="19">
        <v>11755.877999999999</v>
      </c>
    </row>
    <row r="8" spans="1:16" ht="15.75" thickBot="1" x14ac:dyDescent="0.3">
      <c r="A8" s="20" t="s">
        <v>13</v>
      </c>
      <c r="B8" s="418" t="s">
        <v>13</v>
      </c>
      <c r="C8" s="419"/>
      <c r="D8" s="21" t="s">
        <v>13</v>
      </c>
      <c r="E8" s="22" t="s">
        <v>13</v>
      </c>
      <c r="F8" s="23" t="s">
        <v>13</v>
      </c>
      <c r="G8" s="24" t="s">
        <v>15</v>
      </c>
      <c r="H8" s="25">
        <v>0</v>
      </c>
      <c r="I8" s="26">
        <v>10.597999999999999</v>
      </c>
      <c r="J8" s="27">
        <v>0</v>
      </c>
      <c r="K8" s="28">
        <v>10.597999999999999</v>
      </c>
    </row>
    <row r="9" spans="1:16" ht="15.75" thickBot="1" x14ac:dyDescent="0.3">
      <c r="A9" s="20" t="s">
        <v>16</v>
      </c>
      <c r="B9" s="418" t="s">
        <v>13</v>
      </c>
      <c r="C9" s="419"/>
      <c r="D9" s="21" t="s">
        <v>13</v>
      </c>
      <c r="E9" s="22" t="s">
        <v>13</v>
      </c>
      <c r="F9" s="23" t="s">
        <v>13</v>
      </c>
      <c r="G9" s="24" t="s">
        <v>17</v>
      </c>
      <c r="H9" s="25">
        <v>2144</v>
      </c>
      <c r="I9" s="26">
        <v>2074.2799999999997</v>
      </c>
      <c r="J9" s="29">
        <v>0</v>
      </c>
      <c r="K9" s="28">
        <v>2074.2799999999997</v>
      </c>
    </row>
    <row r="10" spans="1:16" x14ac:dyDescent="0.25">
      <c r="A10" s="87" t="s">
        <v>16</v>
      </c>
      <c r="B10" s="420" t="s">
        <v>13</v>
      </c>
      <c r="C10" s="421"/>
      <c r="D10" s="88" t="s">
        <v>13</v>
      </c>
      <c r="E10" s="89" t="s">
        <v>13</v>
      </c>
      <c r="F10" s="90" t="s">
        <v>13</v>
      </c>
      <c r="G10" s="91" t="s">
        <v>18</v>
      </c>
      <c r="H10" s="92">
        <v>9521</v>
      </c>
      <c r="I10" s="93">
        <v>9871</v>
      </c>
      <c r="J10" s="94">
        <v>-200</v>
      </c>
      <c r="K10" s="95">
        <v>9671</v>
      </c>
      <c r="P10" s="96"/>
    </row>
    <row r="11" spans="1:16" x14ac:dyDescent="0.25">
      <c r="A11" s="30" t="s">
        <v>19</v>
      </c>
      <c r="B11" s="31" t="s">
        <v>20</v>
      </c>
      <c r="C11" s="32" t="s">
        <v>21</v>
      </c>
      <c r="D11" s="33" t="s">
        <v>13</v>
      </c>
      <c r="E11" s="34" t="s">
        <v>13</v>
      </c>
      <c r="F11" s="33" t="s">
        <v>13</v>
      </c>
      <c r="G11" s="35" t="s">
        <v>22</v>
      </c>
      <c r="H11" s="36">
        <v>4000</v>
      </c>
      <c r="I11" s="37">
        <v>3050</v>
      </c>
      <c r="J11" s="38">
        <v>-200</v>
      </c>
      <c r="K11" s="39">
        <v>2850</v>
      </c>
    </row>
    <row r="12" spans="1:16" x14ac:dyDescent="0.25">
      <c r="A12" s="40"/>
      <c r="B12" s="41"/>
      <c r="C12" s="42"/>
      <c r="D12" s="43" t="s">
        <v>23</v>
      </c>
      <c r="E12" s="44">
        <v>5136</v>
      </c>
      <c r="F12" s="43"/>
      <c r="G12" s="45" t="s">
        <v>24</v>
      </c>
      <c r="H12" s="46">
        <v>500</v>
      </c>
      <c r="I12" s="47">
        <v>400</v>
      </c>
      <c r="J12" s="48">
        <v>0</v>
      </c>
      <c r="K12" s="49">
        <v>400</v>
      </c>
    </row>
    <row r="13" spans="1:16" ht="15.75" thickBot="1" x14ac:dyDescent="0.3">
      <c r="A13" s="444"/>
      <c r="B13" s="445"/>
      <c r="C13" s="446"/>
      <c r="D13" s="447">
        <v>6172</v>
      </c>
      <c r="E13" s="448">
        <v>5169</v>
      </c>
      <c r="F13" s="447"/>
      <c r="G13" s="449" t="s">
        <v>25</v>
      </c>
      <c r="H13" s="450">
        <v>3500</v>
      </c>
      <c r="I13" s="451">
        <v>2650</v>
      </c>
      <c r="J13" s="452">
        <v>-200</v>
      </c>
      <c r="K13" s="453">
        <v>2450</v>
      </c>
    </row>
  </sheetData>
  <mergeCells count="8">
    <mergeCell ref="B9:C9"/>
    <mergeCell ref="B10:C10"/>
    <mergeCell ref="A1:K1"/>
    <mergeCell ref="A2:K2"/>
    <mergeCell ref="A3:K3"/>
    <mergeCell ref="B6:C6"/>
    <mergeCell ref="B7:C7"/>
    <mergeCell ref="B8:C8"/>
  </mergeCells>
  <conditionalFormatting sqref="A7:K13">
    <cfRule type="expression" dxfId="0" priority="1">
      <formula>$J7&lt;&gt;0</formula>
    </cfRule>
  </conditionalFormatting>
  <hyperlinks>
    <hyperlink ref="G11" location="'025600'!A1" display="Magazín LK"/>
  </hyperlink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workbookViewId="0">
      <selection activeCell="K11" sqref="K11"/>
    </sheetView>
  </sheetViews>
  <sheetFormatPr defaultRowHeight="12.75" x14ac:dyDescent="0.2"/>
  <cols>
    <col min="1" max="1" width="3" style="316" customWidth="1"/>
    <col min="2" max="2" width="6.42578125" style="316" customWidth="1"/>
    <col min="3" max="3" width="4.42578125" style="316" customWidth="1"/>
    <col min="4" max="4" width="4.28515625" style="316" customWidth="1"/>
    <col min="5" max="5" width="4.140625" style="316" customWidth="1"/>
    <col min="6" max="6" width="38.42578125" style="316" customWidth="1"/>
    <col min="7" max="7" width="7" style="316" customWidth="1"/>
    <col min="8" max="8" width="6.85546875" style="316" customWidth="1"/>
    <col min="9" max="9" width="7" style="316" customWidth="1"/>
    <col min="10" max="10" width="6.7109375" style="316" customWidth="1"/>
    <col min="11" max="257" width="9.140625" style="316"/>
    <col min="258" max="258" width="3" style="316" customWidth="1"/>
    <col min="259" max="259" width="6.7109375" style="316" customWidth="1"/>
    <col min="260" max="260" width="5.28515625" style="316" customWidth="1"/>
    <col min="261" max="261" width="4.85546875" style="316" customWidth="1"/>
    <col min="262" max="262" width="4.140625" style="316" customWidth="1"/>
    <col min="263" max="263" width="38.5703125" style="316" customWidth="1"/>
    <col min="264" max="264" width="7.28515625" style="316" customWidth="1"/>
    <col min="265" max="513" width="9.140625" style="316"/>
    <col min="514" max="514" width="3" style="316" customWidth="1"/>
    <col min="515" max="515" width="6.7109375" style="316" customWidth="1"/>
    <col min="516" max="516" width="5.28515625" style="316" customWidth="1"/>
    <col min="517" max="517" width="4.85546875" style="316" customWidth="1"/>
    <col min="518" max="518" width="4.140625" style="316" customWidth="1"/>
    <col min="519" max="519" width="38.5703125" style="316" customWidth="1"/>
    <col min="520" max="520" width="7.28515625" style="316" customWidth="1"/>
    <col min="521" max="769" width="9.140625" style="316"/>
    <col min="770" max="770" width="3" style="316" customWidth="1"/>
    <col min="771" max="771" width="6.7109375" style="316" customWidth="1"/>
    <col min="772" max="772" width="5.28515625" style="316" customWidth="1"/>
    <col min="773" max="773" width="4.85546875" style="316" customWidth="1"/>
    <col min="774" max="774" width="4.140625" style="316" customWidth="1"/>
    <col min="775" max="775" width="38.5703125" style="316" customWidth="1"/>
    <col min="776" max="776" width="7.28515625" style="316" customWidth="1"/>
    <col min="777" max="1025" width="9.140625" style="316"/>
    <col min="1026" max="1026" width="3" style="316" customWidth="1"/>
    <col min="1027" max="1027" width="6.7109375" style="316" customWidth="1"/>
    <col min="1028" max="1028" width="5.28515625" style="316" customWidth="1"/>
    <col min="1029" max="1029" width="4.85546875" style="316" customWidth="1"/>
    <col min="1030" max="1030" width="4.140625" style="316" customWidth="1"/>
    <col min="1031" max="1031" width="38.5703125" style="316" customWidth="1"/>
    <col min="1032" max="1032" width="7.28515625" style="316" customWidth="1"/>
    <col min="1033" max="1281" width="9.140625" style="316"/>
    <col min="1282" max="1282" width="3" style="316" customWidth="1"/>
    <col min="1283" max="1283" width="6.7109375" style="316" customWidth="1"/>
    <col min="1284" max="1284" width="5.28515625" style="316" customWidth="1"/>
    <col min="1285" max="1285" width="4.85546875" style="316" customWidth="1"/>
    <col min="1286" max="1286" width="4.140625" style="316" customWidth="1"/>
    <col min="1287" max="1287" width="38.5703125" style="316" customWidth="1"/>
    <col min="1288" max="1288" width="7.28515625" style="316" customWidth="1"/>
    <col min="1289" max="1537" width="9.140625" style="316"/>
    <col min="1538" max="1538" width="3" style="316" customWidth="1"/>
    <col min="1539" max="1539" width="6.7109375" style="316" customWidth="1"/>
    <col min="1540" max="1540" width="5.28515625" style="316" customWidth="1"/>
    <col min="1541" max="1541" width="4.85546875" style="316" customWidth="1"/>
    <col min="1542" max="1542" width="4.140625" style="316" customWidth="1"/>
    <col min="1543" max="1543" width="38.5703125" style="316" customWidth="1"/>
    <col min="1544" max="1544" width="7.28515625" style="316" customWidth="1"/>
    <col min="1545" max="1793" width="9.140625" style="316"/>
    <col min="1794" max="1794" width="3" style="316" customWidth="1"/>
    <col min="1795" max="1795" width="6.7109375" style="316" customWidth="1"/>
    <col min="1796" max="1796" width="5.28515625" style="316" customWidth="1"/>
    <col min="1797" max="1797" width="4.85546875" style="316" customWidth="1"/>
    <col min="1798" max="1798" width="4.140625" style="316" customWidth="1"/>
    <col min="1799" max="1799" width="38.5703125" style="316" customWidth="1"/>
    <col min="1800" max="1800" width="7.28515625" style="316" customWidth="1"/>
    <col min="1801" max="2049" width="9.140625" style="316"/>
    <col min="2050" max="2050" width="3" style="316" customWidth="1"/>
    <col min="2051" max="2051" width="6.7109375" style="316" customWidth="1"/>
    <col min="2052" max="2052" width="5.28515625" style="316" customWidth="1"/>
    <col min="2053" max="2053" width="4.85546875" style="316" customWidth="1"/>
    <col min="2054" max="2054" width="4.140625" style="316" customWidth="1"/>
    <col min="2055" max="2055" width="38.5703125" style="316" customWidth="1"/>
    <col min="2056" max="2056" width="7.28515625" style="316" customWidth="1"/>
    <col min="2057" max="2305" width="9.140625" style="316"/>
    <col min="2306" max="2306" width="3" style="316" customWidth="1"/>
    <col min="2307" max="2307" width="6.7109375" style="316" customWidth="1"/>
    <col min="2308" max="2308" width="5.28515625" style="316" customWidth="1"/>
    <col min="2309" max="2309" width="4.85546875" style="316" customWidth="1"/>
    <col min="2310" max="2310" width="4.140625" style="316" customWidth="1"/>
    <col min="2311" max="2311" width="38.5703125" style="316" customWidth="1"/>
    <col min="2312" max="2312" width="7.28515625" style="316" customWidth="1"/>
    <col min="2313" max="2561" width="9.140625" style="316"/>
    <col min="2562" max="2562" width="3" style="316" customWidth="1"/>
    <col min="2563" max="2563" width="6.7109375" style="316" customWidth="1"/>
    <col min="2564" max="2564" width="5.28515625" style="316" customWidth="1"/>
    <col min="2565" max="2565" width="4.85546875" style="316" customWidth="1"/>
    <col min="2566" max="2566" width="4.140625" style="316" customWidth="1"/>
    <col min="2567" max="2567" width="38.5703125" style="316" customWidth="1"/>
    <col min="2568" max="2568" width="7.28515625" style="316" customWidth="1"/>
    <col min="2569" max="2817" width="9.140625" style="316"/>
    <col min="2818" max="2818" width="3" style="316" customWidth="1"/>
    <col min="2819" max="2819" width="6.7109375" style="316" customWidth="1"/>
    <col min="2820" max="2820" width="5.28515625" style="316" customWidth="1"/>
    <col min="2821" max="2821" width="4.85546875" style="316" customWidth="1"/>
    <col min="2822" max="2822" width="4.140625" style="316" customWidth="1"/>
    <col min="2823" max="2823" width="38.5703125" style="316" customWidth="1"/>
    <col min="2824" max="2824" width="7.28515625" style="316" customWidth="1"/>
    <col min="2825" max="3073" width="9.140625" style="316"/>
    <col min="3074" max="3074" width="3" style="316" customWidth="1"/>
    <col min="3075" max="3075" width="6.7109375" style="316" customWidth="1"/>
    <col min="3076" max="3076" width="5.28515625" style="316" customWidth="1"/>
    <col min="3077" max="3077" width="4.85546875" style="316" customWidth="1"/>
    <col min="3078" max="3078" width="4.140625" style="316" customWidth="1"/>
    <col min="3079" max="3079" width="38.5703125" style="316" customWidth="1"/>
    <col min="3080" max="3080" width="7.28515625" style="316" customWidth="1"/>
    <col min="3081" max="3329" width="9.140625" style="316"/>
    <col min="3330" max="3330" width="3" style="316" customWidth="1"/>
    <col min="3331" max="3331" width="6.7109375" style="316" customWidth="1"/>
    <col min="3332" max="3332" width="5.28515625" style="316" customWidth="1"/>
    <col min="3333" max="3333" width="4.85546875" style="316" customWidth="1"/>
    <col min="3334" max="3334" width="4.140625" style="316" customWidth="1"/>
    <col min="3335" max="3335" width="38.5703125" style="316" customWidth="1"/>
    <col min="3336" max="3336" width="7.28515625" style="316" customWidth="1"/>
    <col min="3337" max="3585" width="9.140625" style="316"/>
    <col min="3586" max="3586" width="3" style="316" customWidth="1"/>
    <col min="3587" max="3587" width="6.7109375" style="316" customWidth="1"/>
    <col min="3588" max="3588" width="5.28515625" style="316" customWidth="1"/>
    <col min="3589" max="3589" width="4.85546875" style="316" customWidth="1"/>
    <col min="3590" max="3590" width="4.140625" style="316" customWidth="1"/>
    <col min="3591" max="3591" width="38.5703125" style="316" customWidth="1"/>
    <col min="3592" max="3592" width="7.28515625" style="316" customWidth="1"/>
    <col min="3593" max="3841" width="9.140625" style="316"/>
    <col min="3842" max="3842" width="3" style="316" customWidth="1"/>
    <col min="3843" max="3843" width="6.7109375" style="316" customWidth="1"/>
    <col min="3844" max="3844" width="5.28515625" style="316" customWidth="1"/>
    <col min="3845" max="3845" width="4.85546875" style="316" customWidth="1"/>
    <col min="3846" max="3846" width="4.140625" style="316" customWidth="1"/>
    <col min="3847" max="3847" width="38.5703125" style="316" customWidth="1"/>
    <col min="3848" max="3848" width="7.28515625" style="316" customWidth="1"/>
    <col min="3849" max="4097" width="9.140625" style="316"/>
    <col min="4098" max="4098" width="3" style="316" customWidth="1"/>
    <col min="4099" max="4099" width="6.7109375" style="316" customWidth="1"/>
    <col min="4100" max="4100" width="5.28515625" style="316" customWidth="1"/>
    <col min="4101" max="4101" width="4.85546875" style="316" customWidth="1"/>
    <col min="4102" max="4102" width="4.140625" style="316" customWidth="1"/>
    <col min="4103" max="4103" width="38.5703125" style="316" customWidth="1"/>
    <col min="4104" max="4104" width="7.28515625" style="316" customWidth="1"/>
    <col min="4105" max="4353" width="9.140625" style="316"/>
    <col min="4354" max="4354" width="3" style="316" customWidth="1"/>
    <col min="4355" max="4355" width="6.7109375" style="316" customWidth="1"/>
    <col min="4356" max="4356" width="5.28515625" style="316" customWidth="1"/>
    <col min="4357" max="4357" width="4.85546875" style="316" customWidth="1"/>
    <col min="4358" max="4358" width="4.140625" style="316" customWidth="1"/>
    <col min="4359" max="4359" width="38.5703125" style="316" customWidth="1"/>
    <col min="4360" max="4360" width="7.28515625" style="316" customWidth="1"/>
    <col min="4361" max="4609" width="9.140625" style="316"/>
    <col min="4610" max="4610" width="3" style="316" customWidth="1"/>
    <col min="4611" max="4611" width="6.7109375" style="316" customWidth="1"/>
    <col min="4612" max="4612" width="5.28515625" style="316" customWidth="1"/>
    <col min="4613" max="4613" width="4.85546875" style="316" customWidth="1"/>
    <col min="4614" max="4614" width="4.140625" style="316" customWidth="1"/>
    <col min="4615" max="4615" width="38.5703125" style="316" customWidth="1"/>
    <col min="4616" max="4616" width="7.28515625" style="316" customWidth="1"/>
    <col min="4617" max="4865" width="9.140625" style="316"/>
    <col min="4866" max="4866" width="3" style="316" customWidth="1"/>
    <col min="4867" max="4867" width="6.7109375" style="316" customWidth="1"/>
    <col min="4868" max="4868" width="5.28515625" style="316" customWidth="1"/>
    <col min="4869" max="4869" width="4.85546875" style="316" customWidth="1"/>
    <col min="4870" max="4870" width="4.140625" style="316" customWidth="1"/>
    <col min="4871" max="4871" width="38.5703125" style="316" customWidth="1"/>
    <col min="4872" max="4872" width="7.28515625" style="316" customWidth="1"/>
    <col min="4873" max="5121" width="9.140625" style="316"/>
    <col min="5122" max="5122" width="3" style="316" customWidth="1"/>
    <col min="5123" max="5123" width="6.7109375" style="316" customWidth="1"/>
    <col min="5124" max="5124" width="5.28515625" style="316" customWidth="1"/>
    <col min="5125" max="5125" width="4.85546875" style="316" customWidth="1"/>
    <col min="5126" max="5126" width="4.140625" style="316" customWidth="1"/>
    <col min="5127" max="5127" width="38.5703125" style="316" customWidth="1"/>
    <col min="5128" max="5128" width="7.28515625" style="316" customWidth="1"/>
    <col min="5129" max="5377" width="9.140625" style="316"/>
    <col min="5378" max="5378" width="3" style="316" customWidth="1"/>
    <col min="5379" max="5379" width="6.7109375" style="316" customWidth="1"/>
    <col min="5380" max="5380" width="5.28515625" style="316" customWidth="1"/>
    <col min="5381" max="5381" width="4.85546875" style="316" customWidth="1"/>
    <col min="5382" max="5382" width="4.140625" style="316" customWidth="1"/>
    <col min="5383" max="5383" width="38.5703125" style="316" customWidth="1"/>
    <col min="5384" max="5384" width="7.28515625" style="316" customWidth="1"/>
    <col min="5385" max="5633" width="9.140625" style="316"/>
    <col min="5634" max="5634" width="3" style="316" customWidth="1"/>
    <col min="5635" max="5635" width="6.7109375" style="316" customWidth="1"/>
    <col min="5636" max="5636" width="5.28515625" style="316" customWidth="1"/>
    <col min="5637" max="5637" width="4.85546875" style="316" customWidth="1"/>
    <col min="5638" max="5638" width="4.140625" style="316" customWidth="1"/>
    <col min="5639" max="5639" width="38.5703125" style="316" customWidth="1"/>
    <col min="5640" max="5640" width="7.28515625" style="316" customWidth="1"/>
    <col min="5641" max="5889" width="9.140625" style="316"/>
    <col min="5890" max="5890" width="3" style="316" customWidth="1"/>
    <col min="5891" max="5891" width="6.7109375" style="316" customWidth="1"/>
    <col min="5892" max="5892" width="5.28515625" style="316" customWidth="1"/>
    <col min="5893" max="5893" width="4.85546875" style="316" customWidth="1"/>
    <col min="5894" max="5894" width="4.140625" style="316" customWidth="1"/>
    <col min="5895" max="5895" width="38.5703125" style="316" customWidth="1"/>
    <col min="5896" max="5896" width="7.28515625" style="316" customWidth="1"/>
    <col min="5897" max="6145" width="9.140625" style="316"/>
    <col min="6146" max="6146" width="3" style="316" customWidth="1"/>
    <col min="6147" max="6147" width="6.7109375" style="316" customWidth="1"/>
    <col min="6148" max="6148" width="5.28515625" style="316" customWidth="1"/>
    <col min="6149" max="6149" width="4.85546875" style="316" customWidth="1"/>
    <col min="6150" max="6150" width="4.140625" style="316" customWidth="1"/>
    <col min="6151" max="6151" width="38.5703125" style="316" customWidth="1"/>
    <col min="6152" max="6152" width="7.28515625" style="316" customWidth="1"/>
    <col min="6153" max="6401" width="9.140625" style="316"/>
    <col min="6402" max="6402" width="3" style="316" customWidth="1"/>
    <col min="6403" max="6403" width="6.7109375" style="316" customWidth="1"/>
    <col min="6404" max="6404" width="5.28515625" style="316" customWidth="1"/>
    <col min="6405" max="6405" width="4.85546875" style="316" customWidth="1"/>
    <col min="6406" max="6406" width="4.140625" style="316" customWidth="1"/>
    <col min="6407" max="6407" width="38.5703125" style="316" customWidth="1"/>
    <col min="6408" max="6408" width="7.28515625" style="316" customWidth="1"/>
    <col min="6409" max="6657" width="9.140625" style="316"/>
    <col min="6658" max="6658" width="3" style="316" customWidth="1"/>
    <col min="6659" max="6659" width="6.7109375" style="316" customWidth="1"/>
    <col min="6660" max="6660" width="5.28515625" style="316" customWidth="1"/>
    <col min="6661" max="6661" width="4.85546875" style="316" customWidth="1"/>
    <col min="6662" max="6662" width="4.140625" style="316" customWidth="1"/>
    <col min="6663" max="6663" width="38.5703125" style="316" customWidth="1"/>
    <col min="6664" max="6664" width="7.28515625" style="316" customWidth="1"/>
    <col min="6665" max="6913" width="9.140625" style="316"/>
    <col min="6914" max="6914" width="3" style="316" customWidth="1"/>
    <col min="6915" max="6915" width="6.7109375" style="316" customWidth="1"/>
    <col min="6916" max="6916" width="5.28515625" style="316" customWidth="1"/>
    <col min="6917" max="6917" width="4.85546875" style="316" customWidth="1"/>
    <col min="6918" max="6918" width="4.140625" style="316" customWidth="1"/>
    <col min="6919" max="6919" width="38.5703125" style="316" customWidth="1"/>
    <col min="6920" max="6920" width="7.28515625" style="316" customWidth="1"/>
    <col min="6921" max="7169" width="9.140625" style="316"/>
    <col min="7170" max="7170" width="3" style="316" customWidth="1"/>
    <col min="7171" max="7171" width="6.7109375" style="316" customWidth="1"/>
    <col min="7172" max="7172" width="5.28515625" style="316" customWidth="1"/>
    <col min="7173" max="7173" width="4.85546875" style="316" customWidth="1"/>
    <col min="7174" max="7174" width="4.140625" style="316" customWidth="1"/>
    <col min="7175" max="7175" width="38.5703125" style="316" customWidth="1"/>
    <col min="7176" max="7176" width="7.28515625" style="316" customWidth="1"/>
    <col min="7177" max="7425" width="9.140625" style="316"/>
    <col min="7426" max="7426" width="3" style="316" customWidth="1"/>
    <col min="7427" max="7427" width="6.7109375" style="316" customWidth="1"/>
    <col min="7428" max="7428" width="5.28515625" style="316" customWidth="1"/>
    <col min="7429" max="7429" width="4.85546875" style="316" customWidth="1"/>
    <col min="7430" max="7430" width="4.140625" style="316" customWidth="1"/>
    <col min="7431" max="7431" width="38.5703125" style="316" customWidth="1"/>
    <col min="7432" max="7432" width="7.28515625" style="316" customWidth="1"/>
    <col min="7433" max="7681" width="9.140625" style="316"/>
    <col min="7682" max="7682" width="3" style="316" customWidth="1"/>
    <col min="7683" max="7683" width="6.7109375" style="316" customWidth="1"/>
    <col min="7684" max="7684" width="5.28515625" style="316" customWidth="1"/>
    <col min="7685" max="7685" width="4.85546875" style="316" customWidth="1"/>
    <col min="7686" max="7686" width="4.140625" style="316" customWidth="1"/>
    <col min="7687" max="7687" width="38.5703125" style="316" customWidth="1"/>
    <col min="7688" max="7688" width="7.28515625" style="316" customWidth="1"/>
    <col min="7689" max="7937" width="9.140625" style="316"/>
    <col min="7938" max="7938" width="3" style="316" customWidth="1"/>
    <col min="7939" max="7939" width="6.7109375" style="316" customWidth="1"/>
    <col min="7940" max="7940" width="5.28515625" style="316" customWidth="1"/>
    <col min="7941" max="7941" width="4.85546875" style="316" customWidth="1"/>
    <col min="7942" max="7942" width="4.140625" style="316" customWidth="1"/>
    <col min="7943" max="7943" width="38.5703125" style="316" customWidth="1"/>
    <col min="7944" max="7944" width="7.28515625" style="316" customWidth="1"/>
    <col min="7945" max="8193" width="9.140625" style="316"/>
    <col min="8194" max="8194" width="3" style="316" customWidth="1"/>
    <col min="8195" max="8195" width="6.7109375" style="316" customWidth="1"/>
    <col min="8196" max="8196" width="5.28515625" style="316" customWidth="1"/>
    <col min="8197" max="8197" width="4.85546875" style="316" customWidth="1"/>
    <col min="8198" max="8198" width="4.140625" style="316" customWidth="1"/>
    <col min="8199" max="8199" width="38.5703125" style="316" customWidth="1"/>
    <col min="8200" max="8200" width="7.28515625" style="316" customWidth="1"/>
    <col min="8201" max="8449" width="9.140625" style="316"/>
    <col min="8450" max="8450" width="3" style="316" customWidth="1"/>
    <col min="8451" max="8451" width="6.7109375" style="316" customWidth="1"/>
    <col min="8452" max="8452" width="5.28515625" style="316" customWidth="1"/>
    <col min="8453" max="8453" width="4.85546875" style="316" customWidth="1"/>
    <col min="8454" max="8454" width="4.140625" style="316" customWidth="1"/>
    <col min="8455" max="8455" width="38.5703125" style="316" customWidth="1"/>
    <col min="8456" max="8456" width="7.28515625" style="316" customWidth="1"/>
    <col min="8457" max="8705" width="9.140625" style="316"/>
    <col min="8706" max="8706" width="3" style="316" customWidth="1"/>
    <col min="8707" max="8707" width="6.7109375" style="316" customWidth="1"/>
    <col min="8708" max="8708" width="5.28515625" style="316" customWidth="1"/>
    <col min="8709" max="8709" width="4.85546875" style="316" customWidth="1"/>
    <col min="8710" max="8710" width="4.140625" style="316" customWidth="1"/>
    <col min="8711" max="8711" width="38.5703125" style="316" customWidth="1"/>
    <col min="8712" max="8712" width="7.28515625" style="316" customWidth="1"/>
    <col min="8713" max="8961" width="9.140625" style="316"/>
    <col min="8962" max="8962" width="3" style="316" customWidth="1"/>
    <col min="8963" max="8963" width="6.7109375" style="316" customWidth="1"/>
    <col min="8964" max="8964" width="5.28515625" style="316" customWidth="1"/>
    <col min="8965" max="8965" width="4.85546875" style="316" customWidth="1"/>
    <col min="8966" max="8966" width="4.140625" style="316" customWidth="1"/>
    <col min="8967" max="8967" width="38.5703125" style="316" customWidth="1"/>
    <col min="8968" max="8968" width="7.28515625" style="316" customWidth="1"/>
    <col min="8969" max="9217" width="9.140625" style="316"/>
    <col min="9218" max="9218" width="3" style="316" customWidth="1"/>
    <col min="9219" max="9219" width="6.7109375" style="316" customWidth="1"/>
    <col min="9220" max="9220" width="5.28515625" style="316" customWidth="1"/>
    <col min="9221" max="9221" width="4.85546875" style="316" customWidth="1"/>
    <col min="9222" max="9222" width="4.140625" style="316" customWidth="1"/>
    <col min="9223" max="9223" width="38.5703125" style="316" customWidth="1"/>
    <col min="9224" max="9224" width="7.28515625" style="316" customWidth="1"/>
    <col min="9225" max="9473" width="9.140625" style="316"/>
    <col min="9474" max="9474" width="3" style="316" customWidth="1"/>
    <col min="9475" max="9475" width="6.7109375" style="316" customWidth="1"/>
    <col min="9476" max="9476" width="5.28515625" style="316" customWidth="1"/>
    <col min="9477" max="9477" width="4.85546875" style="316" customWidth="1"/>
    <col min="9478" max="9478" width="4.140625" style="316" customWidth="1"/>
    <col min="9479" max="9479" width="38.5703125" style="316" customWidth="1"/>
    <col min="9480" max="9480" width="7.28515625" style="316" customWidth="1"/>
    <col min="9481" max="9729" width="9.140625" style="316"/>
    <col min="9730" max="9730" width="3" style="316" customWidth="1"/>
    <col min="9731" max="9731" width="6.7109375" style="316" customWidth="1"/>
    <col min="9732" max="9732" width="5.28515625" style="316" customWidth="1"/>
    <col min="9733" max="9733" width="4.85546875" style="316" customWidth="1"/>
    <col min="9734" max="9734" width="4.140625" style="316" customWidth="1"/>
    <col min="9735" max="9735" width="38.5703125" style="316" customWidth="1"/>
    <col min="9736" max="9736" width="7.28515625" style="316" customWidth="1"/>
    <col min="9737" max="9985" width="9.140625" style="316"/>
    <col min="9986" max="9986" width="3" style="316" customWidth="1"/>
    <col min="9987" max="9987" width="6.7109375" style="316" customWidth="1"/>
    <col min="9988" max="9988" width="5.28515625" style="316" customWidth="1"/>
    <col min="9989" max="9989" width="4.85546875" style="316" customWidth="1"/>
    <col min="9990" max="9990" width="4.140625" style="316" customWidth="1"/>
    <col min="9991" max="9991" width="38.5703125" style="316" customWidth="1"/>
    <col min="9992" max="9992" width="7.28515625" style="316" customWidth="1"/>
    <col min="9993" max="10241" width="9.140625" style="316"/>
    <col min="10242" max="10242" width="3" style="316" customWidth="1"/>
    <col min="10243" max="10243" width="6.7109375" style="316" customWidth="1"/>
    <col min="10244" max="10244" width="5.28515625" style="316" customWidth="1"/>
    <col min="10245" max="10245" width="4.85546875" style="316" customWidth="1"/>
    <col min="10246" max="10246" width="4.140625" style="316" customWidth="1"/>
    <col min="10247" max="10247" width="38.5703125" style="316" customWidth="1"/>
    <col min="10248" max="10248" width="7.28515625" style="316" customWidth="1"/>
    <col min="10249" max="10497" width="9.140625" style="316"/>
    <col min="10498" max="10498" width="3" style="316" customWidth="1"/>
    <col min="10499" max="10499" width="6.7109375" style="316" customWidth="1"/>
    <col min="10500" max="10500" width="5.28515625" style="316" customWidth="1"/>
    <col min="10501" max="10501" width="4.85546875" style="316" customWidth="1"/>
    <col min="10502" max="10502" width="4.140625" style="316" customWidth="1"/>
    <col min="10503" max="10503" width="38.5703125" style="316" customWidth="1"/>
    <col min="10504" max="10504" width="7.28515625" style="316" customWidth="1"/>
    <col min="10505" max="10753" width="9.140625" style="316"/>
    <col min="10754" max="10754" width="3" style="316" customWidth="1"/>
    <col min="10755" max="10755" width="6.7109375" style="316" customWidth="1"/>
    <col min="10756" max="10756" width="5.28515625" style="316" customWidth="1"/>
    <col min="10757" max="10757" width="4.85546875" style="316" customWidth="1"/>
    <col min="10758" max="10758" width="4.140625" style="316" customWidth="1"/>
    <col min="10759" max="10759" width="38.5703125" style="316" customWidth="1"/>
    <col min="10760" max="10760" width="7.28515625" style="316" customWidth="1"/>
    <col min="10761" max="11009" width="9.140625" style="316"/>
    <col min="11010" max="11010" width="3" style="316" customWidth="1"/>
    <col min="11011" max="11011" width="6.7109375" style="316" customWidth="1"/>
    <col min="11012" max="11012" width="5.28515625" style="316" customWidth="1"/>
    <col min="11013" max="11013" width="4.85546875" style="316" customWidth="1"/>
    <col min="11014" max="11014" width="4.140625" style="316" customWidth="1"/>
    <col min="11015" max="11015" width="38.5703125" style="316" customWidth="1"/>
    <col min="11016" max="11016" width="7.28515625" style="316" customWidth="1"/>
    <col min="11017" max="11265" width="9.140625" style="316"/>
    <col min="11266" max="11266" width="3" style="316" customWidth="1"/>
    <col min="11267" max="11267" width="6.7109375" style="316" customWidth="1"/>
    <col min="11268" max="11268" width="5.28515625" style="316" customWidth="1"/>
    <col min="11269" max="11269" width="4.85546875" style="316" customWidth="1"/>
    <col min="11270" max="11270" width="4.140625" style="316" customWidth="1"/>
    <col min="11271" max="11271" width="38.5703125" style="316" customWidth="1"/>
    <col min="11272" max="11272" width="7.28515625" style="316" customWidth="1"/>
    <col min="11273" max="11521" width="9.140625" style="316"/>
    <col min="11522" max="11522" width="3" style="316" customWidth="1"/>
    <col min="11523" max="11523" width="6.7109375" style="316" customWidth="1"/>
    <col min="11524" max="11524" width="5.28515625" style="316" customWidth="1"/>
    <col min="11525" max="11525" width="4.85546875" style="316" customWidth="1"/>
    <col min="11526" max="11526" width="4.140625" style="316" customWidth="1"/>
    <col min="11527" max="11527" width="38.5703125" style="316" customWidth="1"/>
    <col min="11528" max="11528" width="7.28515625" style="316" customWidth="1"/>
    <col min="11529" max="11777" width="9.140625" style="316"/>
    <col min="11778" max="11778" width="3" style="316" customWidth="1"/>
    <col min="11779" max="11779" width="6.7109375" style="316" customWidth="1"/>
    <col min="11780" max="11780" width="5.28515625" style="316" customWidth="1"/>
    <col min="11781" max="11781" width="4.85546875" style="316" customWidth="1"/>
    <col min="11782" max="11782" width="4.140625" style="316" customWidth="1"/>
    <col min="11783" max="11783" width="38.5703125" style="316" customWidth="1"/>
    <col min="11784" max="11784" width="7.28515625" style="316" customWidth="1"/>
    <col min="11785" max="12033" width="9.140625" style="316"/>
    <col min="12034" max="12034" width="3" style="316" customWidth="1"/>
    <col min="12035" max="12035" width="6.7109375" style="316" customWidth="1"/>
    <col min="12036" max="12036" width="5.28515625" style="316" customWidth="1"/>
    <col min="12037" max="12037" width="4.85546875" style="316" customWidth="1"/>
    <col min="12038" max="12038" width="4.140625" style="316" customWidth="1"/>
    <col min="12039" max="12039" width="38.5703125" style="316" customWidth="1"/>
    <col min="12040" max="12040" width="7.28515625" style="316" customWidth="1"/>
    <col min="12041" max="12289" width="9.140625" style="316"/>
    <col min="12290" max="12290" width="3" style="316" customWidth="1"/>
    <col min="12291" max="12291" width="6.7109375" style="316" customWidth="1"/>
    <col min="12292" max="12292" width="5.28515625" style="316" customWidth="1"/>
    <col min="12293" max="12293" width="4.85546875" style="316" customWidth="1"/>
    <col min="12294" max="12294" width="4.140625" style="316" customWidth="1"/>
    <col min="12295" max="12295" width="38.5703125" style="316" customWidth="1"/>
    <col min="12296" max="12296" width="7.28515625" style="316" customWidth="1"/>
    <col min="12297" max="12545" width="9.140625" style="316"/>
    <col min="12546" max="12546" width="3" style="316" customWidth="1"/>
    <col min="12547" max="12547" width="6.7109375" style="316" customWidth="1"/>
    <col min="12548" max="12548" width="5.28515625" style="316" customWidth="1"/>
    <col min="12549" max="12549" width="4.85546875" style="316" customWidth="1"/>
    <col min="12550" max="12550" width="4.140625" style="316" customWidth="1"/>
    <col min="12551" max="12551" width="38.5703125" style="316" customWidth="1"/>
    <col min="12552" max="12552" width="7.28515625" style="316" customWidth="1"/>
    <col min="12553" max="12801" width="9.140625" style="316"/>
    <col min="12802" max="12802" width="3" style="316" customWidth="1"/>
    <col min="12803" max="12803" width="6.7109375" style="316" customWidth="1"/>
    <col min="12804" max="12804" width="5.28515625" style="316" customWidth="1"/>
    <col min="12805" max="12805" width="4.85546875" style="316" customWidth="1"/>
    <col min="12806" max="12806" width="4.140625" style="316" customWidth="1"/>
    <col min="12807" max="12807" width="38.5703125" style="316" customWidth="1"/>
    <col min="12808" max="12808" width="7.28515625" style="316" customWidth="1"/>
    <col min="12809" max="13057" width="9.140625" style="316"/>
    <col min="13058" max="13058" width="3" style="316" customWidth="1"/>
    <col min="13059" max="13059" width="6.7109375" style="316" customWidth="1"/>
    <col min="13060" max="13060" width="5.28515625" style="316" customWidth="1"/>
    <col min="13061" max="13061" width="4.85546875" style="316" customWidth="1"/>
    <col min="13062" max="13062" width="4.140625" style="316" customWidth="1"/>
    <col min="13063" max="13063" width="38.5703125" style="316" customWidth="1"/>
    <col min="13064" max="13064" width="7.28515625" style="316" customWidth="1"/>
    <col min="13065" max="13313" width="9.140625" style="316"/>
    <col min="13314" max="13314" width="3" style="316" customWidth="1"/>
    <col min="13315" max="13315" width="6.7109375" style="316" customWidth="1"/>
    <col min="13316" max="13316" width="5.28515625" style="316" customWidth="1"/>
    <col min="13317" max="13317" width="4.85546875" style="316" customWidth="1"/>
    <col min="13318" max="13318" width="4.140625" style="316" customWidth="1"/>
    <col min="13319" max="13319" width="38.5703125" style="316" customWidth="1"/>
    <col min="13320" max="13320" width="7.28515625" style="316" customWidth="1"/>
    <col min="13321" max="13569" width="9.140625" style="316"/>
    <col min="13570" max="13570" width="3" style="316" customWidth="1"/>
    <col min="13571" max="13571" width="6.7109375" style="316" customWidth="1"/>
    <col min="13572" max="13572" width="5.28515625" style="316" customWidth="1"/>
    <col min="13573" max="13573" width="4.85546875" style="316" customWidth="1"/>
    <col min="13574" max="13574" width="4.140625" style="316" customWidth="1"/>
    <col min="13575" max="13575" width="38.5703125" style="316" customWidth="1"/>
    <col min="13576" max="13576" width="7.28515625" style="316" customWidth="1"/>
    <col min="13577" max="13825" width="9.140625" style="316"/>
    <col min="13826" max="13826" width="3" style="316" customWidth="1"/>
    <col min="13827" max="13827" width="6.7109375" style="316" customWidth="1"/>
    <col min="13828" max="13828" width="5.28515625" style="316" customWidth="1"/>
    <col min="13829" max="13829" width="4.85546875" style="316" customWidth="1"/>
    <col min="13830" max="13830" width="4.140625" style="316" customWidth="1"/>
    <col min="13831" max="13831" width="38.5703125" style="316" customWidth="1"/>
    <col min="13832" max="13832" width="7.28515625" style="316" customWidth="1"/>
    <col min="13833" max="14081" width="9.140625" style="316"/>
    <col min="14082" max="14082" width="3" style="316" customWidth="1"/>
    <col min="14083" max="14083" width="6.7109375" style="316" customWidth="1"/>
    <col min="14084" max="14084" width="5.28515625" style="316" customWidth="1"/>
    <col min="14085" max="14085" width="4.85546875" style="316" customWidth="1"/>
    <col min="14086" max="14086" width="4.140625" style="316" customWidth="1"/>
    <col min="14087" max="14087" width="38.5703125" style="316" customWidth="1"/>
    <col min="14088" max="14088" width="7.28515625" style="316" customWidth="1"/>
    <col min="14089" max="14337" width="9.140625" style="316"/>
    <col min="14338" max="14338" width="3" style="316" customWidth="1"/>
    <col min="14339" max="14339" width="6.7109375" style="316" customWidth="1"/>
    <col min="14340" max="14340" width="5.28515625" style="316" customWidth="1"/>
    <col min="14341" max="14341" width="4.85546875" style="316" customWidth="1"/>
    <col min="14342" max="14342" width="4.140625" style="316" customWidth="1"/>
    <col min="14343" max="14343" width="38.5703125" style="316" customWidth="1"/>
    <col min="14344" max="14344" width="7.28515625" style="316" customWidth="1"/>
    <col min="14345" max="14593" width="9.140625" style="316"/>
    <col min="14594" max="14594" width="3" style="316" customWidth="1"/>
    <col min="14595" max="14595" width="6.7109375" style="316" customWidth="1"/>
    <col min="14596" max="14596" width="5.28515625" style="316" customWidth="1"/>
    <col min="14597" max="14597" width="4.85546875" style="316" customWidth="1"/>
    <col min="14598" max="14598" width="4.140625" style="316" customWidth="1"/>
    <col min="14599" max="14599" width="38.5703125" style="316" customWidth="1"/>
    <col min="14600" max="14600" width="7.28515625" style="316" customWidth="1"/>
    <col min="14601" max="14849" width="9.140625" style="316"/>
    <col min="14850" max="14850" width="3" style="316" customWidth="1"/>
    <col min="14851" max="14851" width="6.7109375" style="316" customWidth="1"/>
    <col min="14852" max="14852" width="5.28515625" style="316" customWidth="1"/>
    <col min="14853" max="14853" width="4.85546875" style="316" customWidth="1"/>
    <col min="14854" max="14854" width="4.140625" style="316" customWidth="1"/>
    <col min="14855" max="14855" width="38.5703125" style="316" customWidth="1"/>
    <col min="14856" max="14856" width="7.28515625" style="316" customWidth="1"/>
    <col min="14857" max="15105" width="9.140625" style="316"/>
    <col min="15106" max="15106" width="3" style="316" customWidth="1"/>
    <col min="15107" max="15107" width="6.7109375" style="316" customWidth="1"/>
    <col min="15108" max="15108" width="5.28515625" style="316" customWidth="1"/>
    <col min="15109" max="15109" width="4.85546875" style="316" customWidth="1"/>
    <col min="15110" max="15110" width="4.140625" style="316" customWidth="1"/>
    <col min="15111" max="15111" width="38.5703125" style="316" customWidth="1"/>
    <col min="15112" max="15112" width="7.28515625" style="316" customWidth="1"/>
    <col min="15113" max="15361" width="9.140625" style="316"/>
    <col min="15362" max="15362" width="3" style="316" customWidth="1"/>
    <col min="15363" max="15363" width="6.7109375" style="316" customWidth="1"/>
    <col min="15364" max="15364" width="5.28515625" style="316" customWidth="1"/>
    <col min="15365" max="15365" width="4.85546875" style="316" customWidth="1"/>
    <col min="15366" max="15366" width="4.140625" style="316" customWidth="1"/>
    <col min="15367" max="15367" width="38.5703125" style="316" customWidth="1"/>
    <col min="15368" max="15368" width="7.28515625" style="316" customWidth="1"/>
    <col min="15369" max="15617" width="9.140625" style="316"/>
    <col min="15618" max="15618" width="3" style="316" customWidth="1"/>
    <col min="15619" max="15619" width="6.7109375" style="316" customWidth="1"/>
    <col min="15620" max="15620" width="5.28515625" style="316" customWidth="1"/>
    <col min="15621" max="15621" width="4.85546875" style="316" customWidth="1"/>
    <col min="15622" max="15622" width="4.140625" style="316" customWidth="1"/>
    <col min="15623" max="15623" width="38.5703125" style="316" customWidth="1"/>
    <col min="15624" max="15624" width="7.28515625" style="316" customWidth="1"/>
    <col min="15625" max="15873" width="9.140625" style="316"/>
    <col min="15874" max="15874" width="3" style="316" customWidth="1"/>
    <col min="15875" max="15875" width="6.7109375" style="316" customWidth="1"/>
    <col min="15876" max="15876" width="5.28515625" style="316" customWidth="1"/>
    <col min="15877" max="15877" width="4.85546875" style="316" customWidth="1"/>
    <col min="15878" max="15878" width="4.140625" style="316" customWidth="1"/>
    <col min="15879" max="15879" width="38.5703125" style="316" customWidth="1"/>
    <col min="15880" max="15880" width="7.28515625" style="316" customWidth="1"/>
    <col min="15881" max="16129" width="9.140625" style="316"/>
    <col min="16130" max="16130" width="3" style="316" customWidth="1"/>
    <col min="16131" max="16131" width="6.7109375" style="316" customWidth="1"/>
    <col min="16132" max="16132" width="5.28515625" style="316" customWidth="1"/>
    <col min="16133" max="16133" width="4.85546875" style="316" customWidth="1"/>
    <col min="16134" max="16134" width="4.140625" style="316" customWidth="1"/>
    <col min="16135" max="16135" width="38.5703125" style="316" customWidth="1"/>
    <col min="16136" max="16136" width="7.28515625" style="316" customWidth="1"/>
    <col min="16137" max="16384" width="9.140625" style="316"/>
  </cols>
  <sheetData>
    <row r="2" spans="1:10" x14ac:dyDescent="0.2">
      <c r="A2" s="430" t="s">
        <v>226</v>
      </c>
      <c r="B2" s="431"/>
      <c r="C2" s="431"/>
      <c r="D2" s="431"/>
      <c r="E2" s="431"/>
      <c r="F2" s="431"/>
      <c r="G2" s="431"/>
      <c r="H2" s="431"/>
      <c r="I2" s="431"/>
      <c r="J2" s="431"/>
    </row>
    <row r="3" spans="1:10" x14ac:dyDescent="0.2">
      <c r="A3" s="98"/>
      <c r="B3" s="98"/>
      <c r="C3" s="98"/>
      <c r="D3" s="98"/>
      <c r="E3" s="98"/>
      <c r="F3" s="98"/>
      <c r="G3" s="98"/>
      <c r="H3" s="98"/>
      <c r="I3" s="98"/>
      <c r="J3" s="99"/>
    </row>
    <row r="4" spans="1:10" x14ac:dyDescent="0.2">
      <c r="A4" s="432" t="s">
        <v>90</v>
      </c>
      <c r="B4" s="431"/>
      <c r="C4" s="431"/>
      <c r="D4" s="431"/>
      <c r="E4" s="431"/>
      <c r="F4" s="431"/>
      <c r="G4" s="431"/>
      <c r="H4" s="431"/>
      <c r="I4" s="431"/>
      <c r="J4" s="431"/>
    </row>
    <row r="5" spans="1:10" x14ac:dyDescent="0.2">
      <c r="A5" s="98"/>
      <c r="B5" s="98"/>
      <c r="C5" s="98"/>
      <c r="D5" s="98"/>
      <c r="E5" s="98"/>
      <c r="F5" s="98"/>
      <c r="G5" s="98"/>
      <c r="H5" s="98"/>
      <c r="I5" s="98"/>
      <c r="J5" s="99"/>
    </row>
    <row r="6" spans="1:10" x14ac:dyDescent="0.2">
      <c r="A6" s="432" t="s">
        <v>241</v>
      </c>
      <c r="B6" s="431"/>
      <c r="C6" s="431"/>
      <c r="D6" s="431"/>
      <c r="E6" s="431"/>
      <c r="F6" s="431"/>
      <c r="G6" s="431"/>
      <c r="H6" s="431"/>
      <c r="I6" s="431"/>
      <c r="J6" s="431"/>
    </row>
    <row r="7" spans="1:10" ht="13.5" thickBot="1" x14ac:dyDescent="0.25">
      <c r="A7" s="100"/>
      <c r="B7" s="100"/>
      <c r="C7" s="100"/>
      <c r="D7" s="99"/>
      <c r="E7" s="99"/>
      <c r="F7" s="99"/>
      <c r="G7" s="101"/>
      <c r="H7" s="101"/>
      <c r="I7" s="99"/>
      <c r="J7" s="101" t="s">
        <v>2</v>
      </c>
    </row>
    <row r="8" spans="1:10" ht="26.25" customHeight="1" thickBot="1" x14ac:dyDescent="0.25">
      <c r="A8" s="317" t="s">
        <v>92</v>
      </c>
      <c r="B8" s="433" t="s">
        <v>93</v>
      </c>
      <c r="C8" s="434"/>
      <c r="D8" s="318" t="s">
        <v>5</v>
      </c>
      <c r="E8" s="319" t="s">
        <v>67</v>
      </c>
      <c r="F8" s="320" t="s">
        <v>242</v>
      </c>
      <c r="G8" s="321" t="s">
        <v>9</v>
      </c>
      <c r="H8" s="321" t="s">
        <v>95</v>
      </c>
      <c r="I8" s="322" t="s">
        <v>267</v>
      </c>
      <c r="J8" s="323" t="s">
        <v>95</v>
      </c>
    </row>
    <row r="9" spans="1:10" ht="13.5" thickBot="1" x14ac:dyDescent="0.25">
      <c r="A9" s="324" t="s">
        <v>12</v>
      </c>
      <c r="B9" s="435" t="s">
        <v>13</v>
      </c>
      <c r="C9" s="436"/>
      <c r="D9" s="325" t="s">
        <v>13</v>
      </c>
      <c r="E9" s="326" t="s">
        <v>13</v>
      </c>
      <c r="F9" s="327" t="s">
        <v>14</v>
      </c>
      <c r="G9" s="328">
        <f>G10+G13+G19</f>
        <v>2884.17</v>
      </c>
      <c r="H9" s="328">
        <f t="shared" ref="H9:J9" si="0">H10+H13+H19</f>
        <v>2759.17</v>
      </c>
      <c r="I9" s="328">
        <f t="shared" si="0"/>
        <v>-100</v>
      </c>
      <c r="J9" s="329">
        <f t="shared" si="0"/>
        <v>2659.17</v>
      </c>
    </row>
    <row r="10" spans="1:10" x14ac:dyDescent="0.2">
      <c r="A10" s="330" t="s">
        <v>16</v>
      </c>
      <c r="B10" s="331" t="s">
        <v>13</v>
      </c>
      <c r="C10" s="332" t="s">
        <v>13</v>
      </c>
      <c r="D10" s="333" t="s">
        <v>13</v>
      </c>
      <c r="E10" s="334" t="s">
        <v>13</v>
      </c>
      <c r="F10" s="335" t="s">
        <v>243</v>
      </c>
      <c r="G10" s="336">
        <f t="shared" ref="G10:I11" si="1">G11</f>
        <v>400</v>
      </c>
      <c r="H10" s="336">
        <f t="shared" si="1"/>
        <v>400</v>
      </c>
      <c r="I10" s="336">
        <f t="shared" si="1"/>
        <v>0</v>
      </c>
      <c r="J10" s="337">
        <f>G10+I10</f>
        <v>400</v>
      </c>
    </row>
    <row r="11" spans="1:10" x14ac:dyDescent="0.2">
      <c r="A11" s="338" t="s">
        <v>19</v>
      </c>
      <c r="B11" s="339" t="s">
        <v>244</v>
      </c>
      <c r="C11" s="340" t="s">
        <v>21</v>
      </c>
      <c r="D11" s="341" t="s">
        <v>13</v>
      </c>
      <c r="E11" s="342" t="s">
        <v>13</v>
      </c>
      <c r="F11" s="343" t="s">
        <v>245</v>
      </c>
      <c r="G11" s="344">
        <f t="shared" si="1"/>
        <v>400</v>
      </c>
      <c r="H11" s="344">
        <f t="shared" si="1"/>
        <v>400</v>
      </c>
      <c r="I11" s="344">
        <f t="shared" si="1"/>
        <v>0</v>
      </c>
      <c r="J11" s="345">
        <f>G11+I11</f>
        <v>400</v>
      </c>
    </row>
    <row r="12" spans="1:10" ht="13.5" thickBot="1" x14ac:dyDescent="0.25">
      <c r="A12" s="346"/>
      <c r="B12" s="347"/>
      <c r="C12" s="348"/>
      <c r="D12" s="349">
        <v>3319</v>
      </c>
      <c r="E12" s="350">
        <v>5169</v>
      </c>
      <c r="F12" s="351" t="s">
        <v>25</v>
      </c>
      <c r="G12" s="352">
        <v>400</v>
      </c>
      <c r="H12" s="352">
        <v>400</v>
      </c>
      <c r="I12" s="353">
        <v>0</v>
      </c>
      <c r="J12" s="354">
        <f t="shared" ref="J12:J32" si="2">G12+I12</f>
        <v>400</v>
      </c>
    </row>
    <row r="13" spans="1:10" x14ac:dyDescent="0.2">
      <c r="A13" s="330" t="s">
        <v>16</v>
      </c>
      <c r="B13" s="331" t="s">
        <v>13</v>
      </c>
      <c r="C13" s="332" t="s">
        <v>13</v>
      </c>
      <c r="D13" s="333" t="s">
        <v>13</v>
      </c>
      <c r="E13" s="334" t="s">
        <v>13</v>
      </c>
      <c r="F13" s="335" t="s">
        <v>246</v>
      </c>
      <c r="G13" s="336">
        <f>G14+G17</f>
        <v>400</v>
      </c>
      <c r="H13" s="355">
        <v>200</v>
      </c>
      <c r="I13" s="336">
        <f>I14+I17</f>
        <v>-100</v>
      </c>
      <c r="J13" s="337">
        <f>H13+I13</f>
        <v>100</v>
      </c>
    </row>
    <row r="14" spans="1:10" x14ac:dyDescent="0.2">
      <c r="A14" s="356" t="s">
        <v>19</v>
      </c>
      <c r="B14" s="357" t="s">
        <v>247</v>
      </c>
      <c r="C14" s="358" t="s">
        <v>21</v>
      </c>
      <c r="D14" s="359" t="s">
        <v>13</v>
      </c>
      <c r="E14" s="360" t="s">
        <v>13</v>
      </c>
      <c r="F14" s="361" t="s">
        <v>248</v>
      </c>
      <c r="G14" s="362">
        <f>SUM(G15:G16)</f>
        <v>100</v>
      </c>
      <c r="H14" s="363">
        <v>0</v>
      </c>
      <c r="I14" s="362">
        <f>SUM(I15:I16)</f>
        <v>0</v>
      </c>
      <c r="J14" s="345">
        <v>0</v>
      </c>
    </row>
    <row r="15" spans="1:10" x14ac:dyDescent="0.2">
      <c r="A15" s="364"/>
      <c r="B15" s="365"/>
      <c r="C15" s="366"/>
      <c r="D15" s="367">
        <v>3322</v>
      </c>
      <c r="E15" s="368">
        <v>5169</v>
      </c>
      <c r="F15" s="369" t="s">
        <v>25</v>
      </c>
      <c r="G15" s="370">
        <v>0</v>
      </c>
      <c r="H15" s="371">
        <v>0</v>
      </c>
      <c r="I15" s="370">
        <v>0</v>
      </c>
      <c r="J15" s="372">
        <f t="shared" si="2"/>
        <v>0</v>
      </c>
    </row>
    <row r="16" spans="1:10" x14ac:dyDescent="0.2">
      <c r="A16" s="364"/>
      <c r="B16" s="365"/>
      <c r="C16" s="366"/>
      <c r="D16" s="367">
        <v>3322</v>
      </c>
      <c r="E16" s="368">
        <v>5909</v>
      </c>
      <c r="F16" s="369" t="s">
        <v>249</v>
      </c>
      <c r="G16" s="370">
        <v>100</v>
      </c>
      <c r="H16" s="371">
        <v>0</v>
      </c>
      <c r="I16" s="370">
        <v>0</v>
      </c>
      <c r="J16" s="372">
        <v>0</v>
      </c>
    </row>
    <row r="17" spans="1:10" x14ac:dyDescent="0.2">
      <c r="A17" s="356" t="s">
        <v>19</v>
      </c>
      <c r="B17" s="404" t="s">
        <v>250</v>
      </c>
      <c r="C17" s="405" t="s">
        <v>21</v>
      </c>
      <c r="D17" s="406" t="s">
        <v>13</v>
      </c>
      <c r="E17" s="407" t="s">
        <v>13</v>
      </c>
      <c r="F17" s="408" t="s">
        <v>251</v>
      </c>
      <c r="G17" s="409">
        <f>SUM(G18:G18)</f>
        <v>300</v>
      </c>
      <c r="H17" s="410">
        <v>200</v>
      </c>
      <c r="I17" s="409">
        <f>SUM(I18:I18)</f>
        <v>-100</v>
      </c>
      <c r="J17" s="411">
        <f>H17+I17</f>
        <v>100</v>
      </c>
    </row>
    <row r="18" spans="1:10" ht="13.5" thickBot="1" x14ac:dyDescent="0.25">
      <c r="A18" s="346"/>
      <c r="B18" s="412"/>
      <c r="C18" s="413"/>
      <c r="D18" s="397">
        <v>3322</v>
      </c>
      <c r="E18" s="398">
        <v>5909</v>
      </c>
      <c r="F18" s="399" t="s">
        <v>252</v>
      </c>
      <c r="G18" s="400">
        <v>300</v>
      </c>
      <c r="H18" s="401">
        <v>200</v>
      </c>
      <c r="I18" s="402">
        <v>-100</v>
      </c>
      <c r="J18" s="403">
        <f>H18+I18</f>
        <v>100</v>
      </c>
    </row>
    <row r="19" spans="1:10" x14ac:dyDescent="0.2">
      <c r="A19" s="330" t="s">
        <v>16</v>
      </c>
      <c r="B19" s="331" t="s">
        <v>13</v>
      </c>
      <c r="C19" s="332" t="s">
        <v>13</v>
      </c>
      <c r="D19" s="333" t="s">
        <v>13</v>
      </c>
      <c r="E19" s="334" t="s">
        <v>13</v>
      </c>
      <c r="F19" s="374" t="s">
        <v>253</v>
      </c>
      <c r="G19" s="336">
        <f>G20+G29+G31</f>
        <v>2084.17</v>
      </c>
      <c r="H19" s="336">
        <f t="shared" ref="H19:J19" si="3">H20+H29+H31</f>
        <v>2159.17</v>
      </c>
      <c r="I19" s="336">
        <f t="shared" si="3"/>
        <v>0</v>
      </c>
      <c r="J19" s="375">
        <f t="shared" si="3"/>
        <v>2159.17</v>
      </c>
    </row>
    <row r="20" spans="1:10" x14ac:dyDescent="0.2">
      <c r="A20" s="356" t="s">
        <v>19</v>
      </c>
      <c r="B20" s="357" t="s">
        <v>254</v>
      </c>
      <c r="C20" s="358" t="s">
        <v>21</v>
      </c>
      <c r="D20" s="359" t="s">
        <v>13</v>
      </c>
      <c r="E20" s="360" t="s">
        <v>13</v>
      </c>
      <c r="F20" s="361" t="s">
        <v>255</v>
      </c>
      <c r="G20" s="362">
        <f>SUM(G21,G22,G23,G25,G27,G28)</f>
        <v>1884.17</v>
      </c>
      <c r="H20" s="362">
        <f>SUM(H21:H28)</f>
        <v>1959.1699999999998</v>
      </c>
      <c r="I20" s="362">
        <f t="shared" ref="I20:J20" si="4">SUM(I21:I28)</f>
        <v>0</v>
      </c>
      <c r="J20" s="376">
        <f t="shared" si="4"/>
        <v>1959.1699999999998</v>
      </c>
    </row>
    <row r="21" spans="1:10" x14ac:dyDescent="0.2">
      <c r="A21" s="364"/>
      <c r="B21" s="365"/>
      <c r="C21" s="366"/>
      <c r="D21" s="367">
        <v>2143</v>
      </c>
      <c r="E21" s="368">
        <v>5021</v>
      </c>
      <c r="F21" s="369" t="s">
        <v>256</v>
      </c>
      <c r="G21" s="377">
        <v>15</v>
      </c>
      <c r="H21" s="371">
        <v>15</v>
      </c>
      <c r="I21" s="370">
        <v>0</v>
      </c>
      <c r="J21" s="378">
        <v>15</v>
      </c>
    </row>
    <row r="22" spans="1:10" x14ac:dyDescent="0.2">
      <c r="A22" s="364"/>
      <c r="B22" s="365"/>
      <c r="C22" s="366"/>
      <c r="D22" s="367">
        <v>2143</v>
      </c>
      <c r="E22" s="368">
        <v>5139</v>
      </c>
      <c r="F22" s="369" t="s">
        <v>257</v>
      </c>
      <c r="G22" s="370">
        <v>300</v>
      </c>
      <c r="H22" s="371">
        <v>247.26</v>
      </c>
      <c r="I22" s="379">
        <v>0</v>
      </c>
      <c r="J22" s="378">
        <v>247.26</v>
      </c>
    </row>
    <row r="23" spans="1:10" x14ac:dyDescent="0.2">
      <c r="A23" s="364"/>
      <c r="B23" s="365"/>
      <c r="C23" s="366"/>
      <c r="D23" s="367">
        <v>2143</v>
      </c>
      <c r="E23" s="368">
        <v>5164</v>
      </c>
      <c r="F23" s="369" t="s">
        <v>258</v>
      </c>
      <c r="G23" s="370">
        <v>50</v>
      </c>
      <c r="H23" s="371">
        <v>50</v>
      </c>
      <c r="I23" s="370">
        <v>0</v>
      </c>
      <c r="J23" s="378">
        <v>50</v>
      </c>
    </row>
    <row r="24" spans="1:10" x14ac:dyDescent="0.2">
      <c r="A24" s="364"/>
      <c r="B24" s="365"/>
      <c r="C24" s="366"/>
      <c r="D24" s="367">
        <v>2143</v>
      </c>
      <c r="E24" s="368">
        <v>5168</v>
      </c>
      <c r="F24" s="369" t="s">
        <v>259</v>
      </c>
      <c r="G24" s="370">
        <v>0</v>
      </c>
      <c r="H24" s="371">
        <v>600</v>
      </c>
      <c r="I24" s="370">
        <v>0</v>
      </c>
      <c r="J24" s="378">
        <v>600</v>
      </c>
    </row>
    <row r="25" spans="1:10" x14ac:dyDescent="0.2">
      <c r="A25" s="364"/>
      <c r="B25" s="365"/>
      <c r="C25" s="366"/>
      <c r="D25" s="367">
        <v>2143</v>
      </c>
      <c r="E25" s="368">
        <v>5169</v>
      </c>
      <c r="F25" s="369" t="s">
        <v>25</v>
      </c>
      <c r="G25" s="370">
        <v>1509.17</v>
      </c>
      <c r="H25" s="371">
        <v>984.17</v>
      </c>
      <c r="I25" s="379">
        <v>0</v>
      </c>
      <c r="J25" s="378">
        <f>H25+I25</f>
        <v>984.17</v>
      </c>
    </row>
    <row r="26" spans="1:10" x14ac:dyDescent="0.2">
      <c r="A26" s="364"/>
      <c r="B26" s="365"/>
      <c r="C26" s="366"/>
      <c r="D26" s="367">
        <v>2143</v>
      </c>
      <c r="E26" s="368">
        <v>5173</v>
      </c>
      <c r="F26" s="369" t="s">
        <v>260</v>
      </c>
      <c r="G26" s="370">
        <v>0</v>
      </c>
      <c r="H26" s="371">
        <v>21.74</v>
      </c>
      <c r="I26" s="370">
        <v>0</v>
      </c>
      <c r="J26" s="378">
        <v>21.74</v>
      </c>
    </row>
    <row r="27" spans="1:10" x14ac:dyDescent="0.2">
      <c r="A27" s="364"/>
      <c r="B27" s="365"/>
      <c r="C27" s="366"/>
      <c r="D27" s="367">
        <v>2143</v>
      </c>
      <c r="E27" s="368">
        <v>5175</v>
      </c>
      <c r="F27" s="369" t="s">
        <v>261</v>
      </c>
      <c r="G27" s="370">
        <v>5</v>
      </c>
      <c r="H27" s="371">
        <v>30</v>
      </c>
      <c r="I27" s="370">
        <v>0</v>
      </c>
      <c r="J27" s="378">
        <v>30</v>
      </c>
    </row>
    <row r="28" spans="1:10" x14ac:dyDescent="0.2">
      <c r="A28" s="380"/>
      <c r="B28" s="381"/>
      <c r="C28" s="382"/>
      <c r="D28" s="367">
        <v>6172</v>
      </c>
      <c r="E28" s="368">
        <v>5163</v>
      </c>
      <c r="F28" s="383" t="s">
        <v>262</v>
      </c>
      <c r="G28" s="370">
        <v>5</v>
      </c>
      <c r="H28" s="371">
        <v>11</v>
      </c>
      <c r="I28" s="379">
        <v>0</v>
      </c>
      <c r="J28" s="378">
        <v>11</v>
      </c>
    </row>
    <row r="29" spans="1:10" x14ac:dyDescent="0.2">
      <c r="A29" s="338" t="s">
        <v>19</v>
      </c>
      <c r="B29" s="339" t="s">
        <v>263</v>
      </c>
      <c r="C29" s="340" t="s">
        <v>21</v>
      </c>
      <c r="D29" s="341" t="s">
        <v>13</v>
      </c>
      <c r="E29" s="342" t="s">
        <v>13</v>
      </c>
      <c r="F29" s="343" t="s">
        <v>264</v>
      </c>
      <c r="G29" s="344">
        <f>G30</f>
        <v>200</v>
      </c>
      <c r="H29" s="363">
        <v>200</v>
      </c>
      <c r="I29" s="344">
        <f>I30</f>
        <v>0</v>
      </c>
      <c r="J29" s="345">
        <f t="shared" si="2"/>
        <v>200</v>
      </c>
    </row>
    <row r="30" spans="1:10" x14ac:dyDescent="0.2">
      <c r="A30" s="384"/>
      <c r="B30" s="385"/>
      <c r="C30" s="386"/>
      <c r="D30" s="387">
        <v>2143</v>
      </c>
      <c r="E30" s="388">
        <v>5169</v>
      </c>
      <c r="F30" s="389" t="s">
        <v>25</v>
      </c>
      <c r="G30" s="379">
        <v>200</v>
      </c>
      <c r="H30" s="371">
        <v>200</v>
      </c>
      <c r="I30" s="379">
        <v>0</v>
      </c>
      <c r="J30" s="372">
        <f t="shared" si="2"/>
        <v>200</v>
      </c>
    </row>
    <row r="31" spans="1:10" x14ac:dyDescent="0.2">
      <c r="A31" s="356" t="s">
        <v>19</v>
      </c>
      <c r="B31" s="357" t="s">
        <v>265</v>
      </c>
      <c r="C31" s="358" t="s">
        <v>21</v>
      </c>
      <c r="D31" s="359" t="s">
        <v>13</v>
      </c>
      <c r="E31" s="360" t="s">
        <v>13</v>
      </c>
      <c r="F31" s="361" t="s">
        <v>266</v>
      </c>
      <c r="G31" s="362">
        <v>0</v>
      </c>
      <c r="H31" s="363">
        <v>0</v>
      </c>
      <c r="I31" s="362">
        <v>0</v>
      </c>
      <c r="J31" s="345">
        <f t="shared" si="2"/>
        <v>0</v>
      </c>
    </row>
    <row r="32" spans="1:10" ht="13.5" thickBot="1" x14ac:dyDescent="0.25">
      <c r="A32" s="390"/>
      <c r="B32" s="391"/>
      <c r="C32" s="392"/>
      <c r="D32" s="393">
        <v>2143</v>
      </c>
      <c r="E32" s="394">
        <v>5169</v>
      </c>
      <c r="F32" s="395" t="s">
        <v>25</v>
      </c>
      <c r="G32" s="396">
        <v>0</v>
      </c>
      <c r="H32" s="373">
        <v>0</v>
      </c>
      <c r="I32" s="396">
        <v>0</v>
      </c>
      <c r="J32" s="354">
        <f t="shared" si="2"/>
        <v>0</v>
      </c>
    </row>
  </sheetData>
  <mergeCells count="5">
    <mergeCell ref="A2:J2"/>
    <mergeCell ref="A4:J4"/>
    <mergeCell ref="A6:J6"/>
    <mergeCell ref="B8:C8"/>
    <mergeCell ref="B9:C9"/>
  </mergeCells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V136"/>
  <sheetViews>
    <sheetView zoomScaleNormal="100" workbookViewId="0">
      <selection activeCell="R10" sqref="R10"/>
    </sheetView>
  </sheetViews>
  <sheetFormatPr defaultRowHeight="12.75" x14ac:dyDescent="0.2"/>
  <cols>
    <col min="1" max="1" width="3.140625" style="97" customWidth="1"/>
    <col min="2" max="2" width="5.85546875" style="97" customWidth="1"/>
    <col min="3" max="3" width="7" style="97" customWidth="1"/>
    <col min="4" max="4" width="4.5703125" style="97" customWidth="1"/>
    <col min="5" max="6" width="4.85546875" style="97" customWidth="1"/>
    <col min="7" max="7" width="45.140625" style="97" customWidth="1"/>
    <col min="8" max="9" width="7.7109375" style="204" customWidth="1"/>
    <col min="10" max="11" width="7.7109375" style="97" customWidth="1"/>
    <col min="12" max="16384" width="9.140625" style="97"/>
  </cols>
  <sheetData>
    <row r="1" spans="1:22" ht="15" customHeight="1" x14ac:dyDescent="0.2">
      <c r="H1" s="437"/>
      <c r="I1" s="437"/>
      <c r="J1" s="437"/>
      <c r="K1" s="437"/>
    </row>
    <row r="2" spans="1:22" ht="18" customHeight="1" x14ac:dyDescent="0.25">
      <c r="A2" s="438" t="s">
        <v>226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</row>
    <row r="3" spans="1:22" ht="12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9"/>
      <c r="K3" s="99"/>
    </row>
    <row r="4" spans="1:22" ht="15.75" x14ac:dyDescent="0.25">
      <c r="A4" s="439" t="s">
        <v>90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</row>
    <row r="5" spans="1:22" ht="12" customHeight="1" x14ac:dyDescent="0.2">
      <c r="A5" s="98"/>
      <c r="B5" s="98"/>
      <c r="C5" s="98"/>
      <c r="D5" s="98"/>
      <c r="E5" s="98"/>
      <c r="F5" s="98"/>
      <c r="G5" s="98"/>
      <c r="H5" s="98"/>
      <c r="I5" s="98"/>
      <c r="J5" s="99"/>
      <c r="K5" s="99"/>
    </row>
    <row r="6" spans="1:22" ht="15.75" x14ac:dyDescent="0.25">
      <c r="A6" s="439" t="s">
        <v>91</v>
      </c>
      <c r="B6" s="439"/>
      <c r="C6" s="439"/>
      <c r="D6" s="439"/>
      <c r="E6" s="439"/>
      <c r="F6" s="439"/>
      <c r="G6" s="439"/>
      <c r="H6" s="439"/>
      <c r="I6" s="439"/>
      <c r="J6" s="439"/>
      <c r="K6" s="439"/>
    </row>
    <row r="7" spans="1:22" ht="12" customHeight="1" x14ac:dyDescent="0.2">
      <c r="A7" s="98"/>
      <c r="B7" s="98"/>
      <c r="C7" s="98"/>
      <c r="D7" s="98"/>
      <c r="E7" s="98"/>
      <c r="F7" s="98"/>
      <c r="G7" s="98"/>
      <c r="H7" s="98"/>
      <c r="I7" s="98"/>
      <c r="J7" s="99"/>
      <c r="K7" s="99"/>
    </row>
    <row r="8" spans="1:22" ht="12" customHeight="1" thickBot="1" x14ac:dyDescent="0.25">
      <c r="A8" s="100"/>
      <c r="B8" s="100"/>
      <c r="C8" s="100"/>
      <c r="D8" s="100"/>
      <c r="E8" s="99"/>
      <c r="F8" s="99"/>
      <c r="G8" s="99"/>
      <c r="H8" s="101"/>
      <c r="I8" s="101"/>
      <c r="J8" s="99"/>
      <c r="K8" s="101" t="s">
        <v>2</v>
      </c>
    </row>
    <row r="9" spans="1:22" s="107" customFormat="1" ht="23.25" thickBot="1" x14ac:dyDescent="0.3">
      <c r="A9" s="102" t="s">
        <v>92</v>
      </c>
      <c r="B9" s="416" t="s">
        <v>7</v>
      </c>
      <c r="C9" s="440" t="s">
        <v>93</v>
      </c>
      <c r="D9" s="441"/>
      <c r="E9" s="272" t="s">
        <v>5</v>
      </c>
      <c r="F9" s="103" t="s">
        <v>67</v>
      </c>
      <c r="G9" s="104" t="s">
        <v>94</v>
      </c>
      <c r="H9" s="275" t="s">
        <v>9</v>
      </c>
      <c r="I9" s="275" t="s">
        <v>95</v>
      </c>
      <c r="J9" s="105" t="s">
        <v>227</v>
      </c>
      <c r="K9" s="106" t="s">
        <v>95</v>
      </c>
    </row>
    <row r="10" spans="1:22" s="113" customFormat="1" ht="12.75" customHeight="1" thickBot="1" x14ac:dyDescent="0.25">
      <c r="A10" s="222" t="s">
        <v>12</v>
      </c>
      <c r="B10" s="221"/>
      <c r="C10" s="220" t="s">
        <v>13</v>
      </c>
      <c r="D10" s="221" t="s">
        <v>13</v>
      </c>
      <c r="E10" s="273" t="s">
        <v>13</v>
      </c>
      <c r="F10" s="225" t="s">
        <v>13</v>
      </c>
      <c r="G10" s="223" t="s">
        <v>96</v>
      </c>
      <c r="H10" s="276">
        <f>H12+H13+H14+H19+H78+H93+H98</f>
        <v>7200</v>
      </c>
      <c r="I10" s="276">
        <f>I12+I13+I14+I19+I78+I93+I98</f>
        <v>12029</v>
      </c>
      <c r="J10" s="276">
        <f t="shared" ref="J10" si="0">J12+J13+J14+J19+J78+J93+J98</f>
        <v>300</v>
      </c>
      <c r="K10" s="442">
        <f>I10+J10</f>
        <v>12329</v>
      </c>
    </row>
    <row r="11" spans="1:22" s="113" customFormat="1" ht="12.75" customHeight="1" thickBot="1" x14ac:dyDescent="0.25">
      <c r="A11" s="222"/>
      <c r="B11" s="221"/>
      <c r="C11" s="220"/>
      <c r="D11" s="221"/>
      <c r="E11" s="273"/>
      <c r="F11" s="225"/>
      <c r="G11" s="227" t="s">
        <v>235</v>
      </c>
      <c r="H11" s="276"/>
      <c r="I11" s="276"/>
      <c r="J11" s="226"/>
      <c r="K11" s="291"/>
    </row>
    <row r="12" spans="1:22" s="113" customFormat="1" ht="12.75" customHeight="1" thickBot="1" x14ac:dyDescent="0.25">
      <c r="A12" s="108" t="s">
        <v>12</v>
      </c>
      <c r="B12" s="110"/>
      <c r="C12" s="220" t="s">
        <v>13</v>
      </c>
      <c r="D12" s="110" t="s">
        <v>13</v>
      </c>
      <c r="E12" s="274" t="s">
        <v>13</v>
      </c>
      <c r="F12" s="265" t="s">
        <v>13</v>
      </c>
      <c r="G12" s="111" t="s">
        <v>236</v>
      </c>
      <c r="H12" s="277">
        <v>5500</v>
      </c>
      <c r="I12" s="277">
        <v>5500</v>
      </c>
      <c r="J12" s="112">
        <v>0</v>
      </c>
      <c r="K12" s="292">
        <f t="shared" ref="K12:K13" si="1">H12+J12</f>
        <v>5500</v>
      </c>
    </row>
    <row r="13" spans="1:22" s="113" customFormat="1" ht="12.75" customHeight="1" thickBot="1" x14ac:dyDescent="0.25">
      <c r="A13" s="108" t="s">
        <v>12</v>
      </c>
      <c r="B13" s="110"/>
      <c r="C13" s="220" t="s">
        <v>13</v>
      </c>
      <c r="D13" s="110" t="s">
        <v>13</v>
      </c>
      <c r="E13" s="274" t="s">
        <v>13</v>
      </c>
      <c r="F13" s="265" t="s">
        <v>13</v>
      </c>
      <c r="G13" s="111" t="s">
        <v>237</v>
      </c>
      <c r="H13" s="277">
        <v>1700</v>
      </c>
      <c r="I13" s="277">
        <v>1700</v>
      </c>
      <c r="J13" s="112">
        <v>0</v>
      </c>
      <c r="K13" s="292">
        <f t="shared" si="1"/>
        <v>1700</v>
      </c>
    </row>
    <row r="14" spans="1:22" s="114" customFormat="1" ht="12.75" customHeight="1" thickBot="1" x14ac:dyDescent="0.25">
      <c r="A14" s="108" t="s">
        <v>12</v>
      </c>
      <c r="B14" s="110"/>
      <c r="C14" s="220" t="s">
        <v>13</v>
      </c>
      <c r="D14" s="206"/>
      <c r="E14" s="207" t="s">
        <v>13</v>
      </c>
      <c r="F14" s="208" t="s">
        <v>13</v>
      </c>
      <c r="G14" s="209" t="s">
        <v>228</v>
      </c>
      <c r="H14" s="278">
        <v>0</v>
      </c>
      <c r="I14" s="278">
        <f>I15+I17</f>
        <v>200</v>
      </c>
      <c r="J14" s="210">
        <f t="shared" ref="J14:K14" si="2">J15+J17</f>
        <v>0</v>
      </c>
      <c r="K14" s="293">
        <f t="shared" si="2"/>
        <v>200</v>
      </c>
      <c r="M14" s="113"/>
      <c r="N14" s="113"/>
      <c r="O14" s="113"/>
      <c r="P14" s="113"/>
      <c r="Q14" s="113"/>
      <c r="R14" s="113"/>
      <c r="S14" s="113"/>
      <c r="T14" s="113"/>
      <c r="U14" s="113"/>
      <c r="V14" s="113"/>
    </row>
    <row r="15" spans="1:22" s="114" customFormat="1" ht="12.75" hidden="1" customHeight="1" x14ac:dyDescent="0.2">
      <c r="A15" s="289"/>
      <c r="B15" s="229"/>
      <c r="C15" s="248"/>
      <c r="D15" s="237"/>
      <c r="E15" s="213"/>
      <c r="F15" s="214"/>
      <c r="G15" s="224" t="s">
        <v>233</v>
      </c>
      <c r="H15" s="279">
        <f>H16</f>
        <v>100</v>
      </c>
      <c r="I15" s="279">
        <f>I16</f>
        <v>100</v>
      </c>
      <c r="J15" s="139">
        <f>J16</f>
        <v>0</v>
      </c>
      <c r="K15" s="294">
        <f>K16</f>
        <v>100</v>
      </c>
      <c r="M15" s="113"/>
      <c r="N15" s="113"/>
      <c r="O15" s="113"/>
      <c r="P15" s="113"/>
      <c r="Q15" s="113"/>
      <c r="R15" s="113"/>
      <c r="S15" s="113"/>
      <c r="T15" s="113"/>
      <c r="U15" s="113"/>
      <c r="V15" s="113"/>
    </row>
    <row r="16" spans="1:22" s="114" customFormat="1" ht="12.75" hidden="1" customHeight="1" thickBot="1" x14ac:dyDescent="0.25">
      <c r="A16" s="215"/>
      <c r="B16" s="216"/>
      <c r="C16" s="249"/>
      <c r="D16" s="238"/>
      <c r="E16" s="217"/>
      <c r="F16" s="218"/>
      <c r="G16" s="126" t="s">
        <v>234</v>
      </c>
      <c r="H16" s="280">
        <v>100</v>
      </c>
      <c r="I16" s="280">
        <v>100</v>
      </c>
      <c r="J16" s="127">
        <v>0</v>
      </c>
      <c r="K16" s="295">
        <v>100</v>
      </c>
      <c r="M16" s="113"/>
      <c r="N16" s="113"/>
      <c r="O16" s="113"/>
      <c r="P16" s="113"/>
      <c r="Q16" s="113"/>
      <c r="R16" s="113"/>
      <c r="S16" s="113"/>
      <c r="T16" s="113"/>
      <c r="U16" s="113"/>
      <c r="V16" s="113"/>
    </row>
    <row r="17" spans="1:22" s="114" customFormat="1" ht="12.75" hidden="1" customHeight="1" x14ac:dyDescent="0.2">
      <c r="A17" s="290"/>
      <c r="B17" s="230"/>
      <c r="C17" s="250" t="s">
        <v>229</v>
      </c>
      <c r="D17" s="251" t="s">
        <v>230</v>
      </c>
      <c r="E17" s="219" t="s">
        <v>13</v>
      </c>
      <c r="F17" s="242" t="s">
        <v>13</v>
      </c>
      <c r="G17" s="211" t="s">
        <v>231</v>
      </c>
      <c r="H17" s="281">
        <f>H18</f>
        <v>100</v>
      </c>
      <c r="I17" s="281">
        <f>I18</f>
        <v>100</v>
      </c>
      <c r="J17" s="120">
        <f>J18</f>
        <v>0</v>
      </c>
      <c r="K17" s="185">
        <f>K18</f>
        <v>100</v>
      </c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s="114" customFormat="1" ht="12.75" hidden="1" customHeight="1" thickBot="1" x14ac:dyDescent="0.25">
      <c r="A18" s="212"/>
      <c r="B18" s="231"/>
      <c r="C18" s="252"/>
      <c r="D18" s="253"/>
      <c r="E18" s="131">
        <v>3322</v>
      </c>
      <c r="F18" s="239">
        <v>5321</v>
      </c>
      <c r="G18" s="132" t="s">
        <v>232</v>
      </c>
      <c r="H18" s="282">
        <v>100</v>
      </c>
      <c r="I18" s="282">
        <v>100</v>
      </c>
      <c r="J18" s="133">
        <v>0</v>
      </c>
      <c r="K18" s="296">
        <v>100</v>
      </c>
      <c r="M18" s="113"/>
      <c r="N18" s="113"/>
      <c r="O18" s="113"/>
      <c r="P18" s="113"/>
      <c r="Q18" s="113"/>
      <c r="R18" s="113"/>
      <c r="S18" s="113"/>
      <c r="T18" s="113"/>
      <c r="U18" s="113"/>
      <c r="V18" s="113"/>
    </row>
    <row r="19" spans="1:22" s="113" customFormat="1" ht="12.75" customHeight="1" thickBot="1" x14ac:dyDescent="0.25">
      <c r="A19" s="108" t="s">
        <v>12</v>
      </c>
      <c r="B19" s="110"/>
      <c r="C19" s="220" t="s">
        <v>13</v>
      </c>
      <c r="D19" s="110"/>
      <c r="E19" s="274" t="s">
        <v>13</v>
      </c>
      <c r="F19" s="265" t="s">
        <v>13</v>
      </c>
      <c r="G19" s="111" t="s">
        <v>97</v>
      </c>
      <c r="H19" s="277">
        <v>0</v>
      </c>
      <c r="I19" s="277">
        <f>I20+I22+I24+I26+I28+I30+I32+I34+I36+I38+I40+I42+I44+I46+I48+I50+I52+I54+I56+I58+I60+I62+I64+I66+I68+I70+I72+I74+I76</f>
        <v>2220</v>
      </c>
      <c r="J19" s="112">
        <f>J20+J22+J24+J26+J28+J30+J32+N5+J34+J36+J38+J40+J42+J44+J46+J48+J50+J52+J54+J56+J58+J60+J62+J64+J66+J68+J70+J72+J74+J76</f>
        <v>0</v>
      </c>
      <c r="K19" s="292">
        <f>H19+J19</f>
        <v>0</v>
      </c>
    </row>
    <row r="20" spans="1:22" s="113" customFormat="1" ht="12.75" hidden="1" customHeight="1" x14ac:dyDescent="0.2">
      <c r="A20" s="134" t="s">
        <v>12</v>
      </c>
      <c r="B20" s="138"/>
      <c r="C20" s="254" t="s">
        <v>98</v>
      </c>
      <c r="D20" s="255" t="s">
        <v>21</v>
      </c>
      <c r="E20" s="137" t="s">
        <v>13</v>
      </c>
      <c r="F20" s="240" t="s">
        <v>13</v>
      </c>
      <c r="G20" s="138" t="s">
        <v>99</v>
      </c>
      <c r="H20" s="283">
        <f>H21</f>
        <v>400</v>
      </c>
      <c r="I20" s="283">
        <f>I21</f>
        <v>400</v>
      </c>
      <c r="J20" s="139">
        <f>J21</f>
        <v>0</v>
      </c>
      <c r="K20" s="294">
        <f>H20+J20</f>
        <v>400</v>
      </c>
    </row>
    <row r="21" spans="1:22" s="113" customFormat="1" ht="12.75" hidden="1" customHeight="1" thickBot="1" x14ac:dyDescent="0.25">
      <c r="A21" s="122"/>
      <c r="B21" s="166"/>
      <c r="C21" s="256"/>
      <c r="D21" s="257"/>
      <c r="E21" s="125">
        <v>2143</v>
      </c>
      <c r="F21" s="241">
        <v>5229</v>
      </c>
      <c r="G21" s="126" t="s">
        <v>100</v>
      </c>
      <c r="H21" s="284">
        <v>400</v>
      </c>
      <c r="I21" s="284">
        <v>400</v>
      </c>
      <c r="J21" s="127">
        <v>0</v>
      </c>
      <c r="K21" s="128">
        <f>H21+J21</f>
        <v>400</v>
      </c>
    </row>
    <row r="22" spans="1:22" s="113" customFormat="1" ht="12.75" hidden="1" customHeight="1" x14ac:dyDescent="0.2">
      <c r="A22" s="115" t="s">
        <v>12</v>
      </c>
      <c r="B22" s="119"/>
      <c r="C22" s="250" t="s">
        <v>101</v>
      </c>
      <c r="D22" s="258" t="s">
        <v>21</v>
      </c>
      <c r="E22" s="118" t="s">
        <v>13</v>
      </c>
      <c r="F22" s="242" t="s">
        <v>13</v>
      </c>
      <c r="G22" s="119" t="s">
        <v>99</v>
      </c>
      <c r="H22" s="184">
        <f>H23</f>
        <v>400</v>
      </c>
      <c r="I22" s="184">
        <f>I23</f>
        <v>400</v>
      </c>
      <c r="J22" s="120">
        <f>J23</f>
        <v>0</v>
      </c>
      <c r="K22" s="185">
        <f t="shared" ref="K22:K33" si="3">H22+J22</f>
        <v>400</v>
      </c>
      <c r="N22" s="113" t="s">
        <v>107</v>
      </c>
    </row>
    <row r="23" spans="1:22" s="113" customFormat="1" ht="12.75" hidden="1" customHeight="1" thickBot="1" x14ac:dyDescent="0.25">
      <c r="A23" s="122"/>
      <c r="B23" s="166"/>
      <c r="C23" s="256"/>
      <c r="D23" s="257"/>
      <c r="E23" s="125">
        <v>2143</v>
      </c>
      <c r="F23" s="243">
        <v>5229</v>
      </c>
      <c r="G23" s="126" t="s">
        <v>102</v>
      </c>
      <c r="H23" s="284">
        <v>400</v>
      </c>
      <c r="I23" s="284">
        <v>400</v>
      </c>
      <c r="J23" s="127">
        <v>0</v>
      </c>
      <c r="K23" s="128">
        <f t="shared" si="3"/>
        <v>400</v>
      </c>
    </row>
    <row r="24" spans="1:22" s="113" customFormat="1" ht="12.75" hidden="1" customHeight="1" x14ac:dyDescent="0.2">
      <c r="A24" s="115" t="s">
        <v>12</v>
      </c>
      <c r="B24" s="119"/>
      <c r="C24" s="250" t="s">
        <v>103</v>
      </c>
      <c r="D24" s="258" t="s">
        <v>21</v>
      </c>
      <c r="E24" s="118" t="s">
        <v>13</v>
      </c>
      <c r="F24" s="242" t="s">
        <v>13</v>
      </c>
      <c r="G24" s="119" t="s">
        <v>99</v>
      </c>
      <c r="H24" s="184">
        <f>H25</f>
        <v>400</v>
      </c>
      <c r="I24" s="184">
        <f>I25</f>
        <v>400</v>
      </c>
      <c r="J24" s="120">
        <f>J25</f>
        <v>0</v>
      </c>
      <c r="K24" s="185">
        <f t="shared" si="3"/>
        <v>400</v>
      </c>
    </row>
    <row r="25" spans="1:22" s="113" customFormat="1" ht="12.75" hidden="1" customHeight="1" thickBot="1" x14ac:dyDescent="0.25">
      <c r="A25" s="130"/>
      <c r="B25" s="232"/>
      <c r="C25" s="256"/>
      <c r="D25" s="253"/>
      <c r="E25" s="131">
        <v>2143</v>
      </c>
      <c r="F25" s="266">
        <v>5229</v>
      </c>
      <c r="G25" s="132" t="s">
        <v>104</v>
      </c>
      <c r="H25" s="284">
        <v>400</v>
      </c>
      <c r="I25" s="284">
        <v>400</v>
      </c>
      <c r="J25" s="127">
        <v>0</v>
      </c>
      <c r="K25" s="128">
        <f t="shared" si="3"/>
        <v>400</v>
      </c>
    </row>
    <row r="26" spans="1:22" s="113" customFormat="1" ht="12.75" hidden="1" customHeight="1" x14ac:dyDescent="0.2">
      <c r="A26" s="115" t="s">
        <v>12</v>
      </c>
      <c r="B26" s="119"/>
      <c r="C26" s="250" t="s">
        <v>105</v>
      </c>
      <c r="D26" s="258" t="s">
        <v>21</v>
      </c>
      <c r="E26" s="118" t="s">
        <v>13</v>
      </c>
      <c r="F26" s="242" t="s">
        <v>13</v>
      </c>
      <c r="G26" s="119" t="s">
        <v>99</v>
      </c>
      <c r="H26" s="184">
        <f>H27</f>
        <v>250</v>
      </c>
      <c r="I26" s="184">
        <f>I27</f>
        <v>250</v>
      </c>
      <c r="J26" s="120">
        <f>J27</f>
        <v>0</v>
      </c>
      <c r="K26" s="185">
        <f t="shared" si="3"/>
        <v>250</v>
      </c>
    </row>
    <row r="27" spans="1:22" s="113" customFormat="1" ht="12.75" hidden="1" customHeight="1" thickBot="1" x14ac:dyDescent="0.25">
      <c r="A27" s="130"/>
      <c r="B27" s="232"/>
      <c r="C27" s="259"/>
      <c r="D27" s="253"/>
      <c r="E27" s="131">
        <v>2143</v>
      </c>
      <c r="F27" s="266">
        <v>5329</v>
      </c>
      <c r="G27" s="132" t="s">
        <v>106</v>
      </c>
      <c r="H27" s="285">
        <v>250</v>
      </c>
      <c r="I27" s="285">
        <v>250</v>
      </c>
      <c r="J27" s="133">
        <v>0</v>
      </c>
      <c r="K27" s="128">
        <f t="shared" si="3"/>
        <v>250</v>
      </c>
    </row>
    <row r="28" spans="1:22" s="113" customFormat="1" ht="12.75" hidden="1" customHeight="1" x14ac:dyDescent="0.2">
      <c r="A28" s="134" t="s">
        <v>12</v>
      </c>
      <c r="B28" s="138"/>
      <c r="C28" s="250" t="s">
        <v>108</v>
      </c>
      <c r="D28" s="258" t="s">
        <v>21</v>
      </c>
      <c r="E28" s="118" t="s">
        <v>13</v>
      </c>
      <c r="F28" s="242" t="s">
        <v>13</v>
      </c>
      <c r="G28" s="135" t="s">
        <v>109</v>
      </c>
      <c r="H28" s="184">
        <f>H29</f>
        <v>50</v>
      </c>
      <c r="I28" s="184">
        <f>I29</f>
        <v>50</v>
      </c>
      <c r="J28" s="120">
        <f>J29</f>
        <v>0</v>
      </c>
      <c r="K28" s="185">
        <f t="shared" si="3"/>
        <v>50</v>
      </c>
      <c r="M28" s="140"/>
      <c r="N28" s="140"/>
      <c r="O28" s="140"/>
      <c r="P28" s="140"/>
      <c r="Q28" s="140"/>
      <c r="R28" s="140"/>
      <c r="S28" s="140"/>
      <c r="T28" s="140"/>
      <c r="U28" s="140"/>
      <c r="V28" s="140"/>
    </row>
    <row r="29" spans="1:22" s="113" customFormat="1" ht="12.75" hidden="1" customHeight="1" thickBot="1" x14ac:dyDescent="0.25">
      <c r="A29" s="136"/>
      <c r="B29" s="126"/>
      <c r="C29" s="256"/>
      <c r="D29" s="260"/>
      <c r="E29" s="129">
        <v>2143</v>
      </c>
      <c r="F29" s="243">
        <v>5229</v>
      </c>
      <c r="G29" s="126" t="s">
        <v>110</v>
      </c>
      <c r="H29" s="284">
        <v>50</v>
      </c>
      <c r="I29" s="284">
        <v>50</v>
      </c>
      <c r="J29" s="127">
        <v>0</v>
      </c>
      <c r="K29" s="128">
        <f t="shared" si="3"/>
        <v>50</v>
      </c>
    </row>
    <row r="30" spans="1:22" s="113" customFormat="1" ht="12.75" hidden="1" customHeight="1" x14ac:dyDescent="0.2">
      <c r="A30" s="134" t="s">
        <v>12</v>
      </c>
      <c r="B30" s="138"/>
      <c r="C30" s="254" t="s">
        <v>111</v>
      </c>
      <c r="D30" s="255" t="s">
        <v>21</v>
      </c>
      <c r="E30" s="137" t="s">
        <v>13</v>
      </c>
      <c r="F30" s="240" t="s">
        <v>13</v>
      </c>
      <c r="G30" s="138" t="s">
        <v>112</v>
      </c>
      <c r="H30" s="283">
        <f>H31</f>
        <v>170</v>
      </c>
      <c r="I30" s="283">
        <f>I31</f>
        <v>170</v>
      </c>
      <c r="J30" s="139">
        <f>J31</f>
        <v>0</v>
      </c>
      <c r="K30" s="185">
        <f t="shared" si="3"/>
        <v>170</v>
      </c>
    </row>
    <row r="31" spans="1:22" s="113" customFormat="1" ht="12.75" hidden="1" customHeight="1" thickBot="1" x14ac:dyDescent="0.25">
      <c r="A31" s="130"/>
      <c r="B31" s="232"/>
      <c r="C31" s="256"/>
      <c r="D31" s="253"/>
      <c r="E31" s="131">
        <v>2143</v>
      </c>
      <c r="F31" s="266">
        <v>5222</v>
      </c>
      <c r="G31" s="132" t="s">
        <v>113</v>
      </c>
      <c r="H31" s="284">
        <v>170</v>
      </c>
      <c r="I31" s="284">
        <v>170</v>
      </c>
      <c r="J31" s="127">
        <v>0</v>
      </c>
      <c r="K31" s="128">
        <f t="shared" si="3"/>
        <v>170</v>
      </c>
    </row>
    <row r="32" spans="1:22" s="113" customFormat="1" ht="12.75" hidden="1" customHeight="1" x14ac:dyDescent="0.2">
      <c r="A32" s="115" t="s">
        <v>12</v>
      </c>
      <c r="B32" s="119"/>
      <c r="C32" s="250" t="s">
        <v>114</v>
      </c>
      <c r="D32" s="258" t="s">
        <v>21</v>
      </c>
      <c r="E32" s="118" t="s">
        <v>13</v>
      </c>
      <c r="F32" s="242" t="s">
        <v>13</v>
      </c>
      <c r="G32" s="119" t="s">
        <v>115</v>
      </c>
      <c r="H32" s="184">
        <f>H33</f>
        <v>50</v>
      </c>
      <c r="I32" s="184">
        <f>I33</f>
        <v>50</v>
      </c>
      <c r="J32" s="120">
        <f>J33</f>
        <v>0</v>
      </c>
      <c r="K32" s="185">
        <f t="shared" si="3"/>
        <v>50</v>
      </c>
    </row>
    <row r="33" spans="1:22" s="140" customFormat="1" ht="12.75" hidden="1" customHeight="1" thickBot="1" x14ac:dyDescent="0.25">
      <c r="A33" s="122"/>
      <c r="B33" s="166"/>
      <c r="C33" s="256"/>
      <c r="D33" s="257"/>
      <c r="E33" s="125">
        <v>2143</v>
      </c>
      <c r="F33" s="241">
        <v>5213</v>
      </c>
      <c r="G33" s="126" t="s">
        <v>116</v>
      </c>
      <c r="H33" s="284">
        <v>50</v>
      </c>
      <c r="I33" s="284">
        <v>50</v>
      </c>
      <c r="J33" s="127">
        <v>0</v>
      </c>
      <c r="K33" s="128">
        <f t="shared" si="3"/>
        <v>50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</row>
    <row r="34" spans="1:22" s="113" customFormat="1" ht="12.75" hidden="1" customHeight="1" x14ac:dyDescent="0.2">
      <c r="A34" s="141" t="s">
        <v>12</v>
      </c>
      <c r="B34" s="157"/>
      <c r="C34" s="261">
        <v>780003</v>
      </c>
      <c r="D34" s="142" t="s">
        <v>21</v>
      </c>
      <c r="E34" s="143" t="s">
        <v>13</v>
      </c>
      <c r="F34" s="244" t="s">
        <v>13</v>
      </c>
      <c r="G34" s="144" t="s">
        <v>117</v>
      </c>
      <c r="H34" s="286">
        <f>H35</f>
        <v>47</v>
      </c>
      <c r="I34" s="286">
        <f>I35</f>
        <v>47</v>
      </c>
      <c r="J34" s="145">
        <f>J35</f>
        <v>0</v>
      </c>
      <c r="K34" s="297">
        <f>H34+J34</f>
        <v>47</v>
      </c>
    </row>
    <row r="35" spans="1:22" s="113" customFormat="1" ht="12.75" hidden="1" customHeight="1" thickBot="1" x14ac:dyDescent="0.25">
      <c r="A35" s="146"/>
      <c r="B35" s="233"/>
      <c r="C35" s="262"/>
      <c r="D35" s="147"/>
      <c r="E35" s="148">
        <v>3311</v>
      </c>
      <c r="F35" s="267">
        <v>5222</v>
      </c>
      <c r="G35" s="149" t="s">
        <v>118</v>
      </c>
      <c r="H35" s="287">
        <v>47</v>
      </c>
      <c r="I35" s="287">
        <v>47</v>
      </c>
      <c r="J35" s="150">
        <v>0</v>
      </c>
      <c r="K35" s="298">
        <f>H35+J35</f>
        <v>47</v>
      </c>
    </row>
    <row r="36" spans="1:22" s="113" customFormat="1" ht="12.75" hidden="1" customHeight="1" x14ac:dyDescent="0.2">
      <c r="A36" s="151" t="s">
        <v>12</v>
      </c>
      <c r="B36" s="234"/>
      <c r="C36" s="263">
        <v>780004</v>
      </c>
      <c r="D36" s="152" t="s">
        <v>21</v>
      </c>
      <c r="E36" s="153" t="s">
        <v>13</v>
      </c>
      <c r="F36" s="246" t="s">
        <v>13</v>
      </c>
      <c r="G36" s="154" t="s">
        <v>119</v>
      </c>
      <c r="H36" s="286">
        <f>H37</f>
        <v>16</v>
      </c>
      <c r="I36" s="286">
        <f>I37</f>
        <v>16</v>
      </c>
      <c r="J36" s="145">
        <f>J37</f>
        <v>0</v>
      </c>
      <c r="K36" s="297">
        <f t="shared" ref="K36:K77" si="4">H36+J36</f>
        <v>16</v>
      </c>
    </row>
    <row r="37" spans="1:22" s="113" customFormat="1" ht="12.75" hidden="1" customHeight="1" thickBot="1" x14ac:dyDescent="0.25">
      <c r="A37" s="146"/>
      <c r="B37" s="233"/>
      <c r="C37" s="262"/>
      <c r="D37" s="147"/>
      <c r="E37" s="148">
        <v>3311</v>
      </c>
      <c r="F37" s="245">
        <v>5222</v>
      </c>
      <c r="G37" s="155" t="s">
        <v>120</v>
      </c>
      <c r="H37" s="287">
        <v>16</v>
      </c>
      <c r="I37" s="287">
        <v>16</v>
      </c>
      <c r="J37" s="150">
        <v>0</v>
      </c>
      <c r="K37" s="298">
        <f t="shared" si="4"/>
        <v>16</v>
      </c>
    </row>
    <row r="38" spans="1:22" s="113" customFormat="1" ht="12.75" hidden="1" customHeight="1" x14ac:dyDescent="0.2">
      <c r="A38" s="141" t="s">
        <v>12</v>
      </c>
      <c r="B38" s="157"/>
      <c r="C38" s="261">
        <v>780005</v>
      </c>
      <c r="D38" s="142" t="s">
        <v>121</v>
      </c>
      <c r="E38" s="143" t="s">
        <v>13</v>
      </c>
      <c r="F38" s="244" t="s">
        <v>13</v>
      </c>
      <c r="G38" s="144" t="s">
        <v>122</v>
      </c>
      <c r="H38" s="286">
        <f>H39</f>
        <v>10</v>
      </c>
      <c r="I38" s="286">
        <f>I39</f>
        <v>10</v>
      </c>
      <c r="J38" s="145">
        <f>J39</f>
        <v>0</v>
      </c>
      <c r="K38" s="297">
        <f t="shared" si="4"/>
        <v>10</v>
      </c>
    </row>
    <row r="39" spans="1:22" s="113" customFormat="1" ht="12.75" hidden="1" customHeight="1" thickBot="1" x14ac:dyDescent="0.25">
      <c r="A39" s="146"/>
      <c r="B39" s="233"/>
      <c r="C39" s="262"/>
      <c r="D39" s="147"/>
      <c r="E39" s="148">
        <v>3311</v>
      </c>
      <c r="F39" s="245">
        <v>5321</v>
      </c>
      <c r="G39" s="149" t="s">
        <v>123</v>
      </c>
      <c r="H39" s="287">
        <v>10</v>
      </c>
      <c r="I39" s="287">
        <v>10</v>
      </c>
      <c r="J39" s="150">
        <v>0</v>
      </c>
      <c r="K39" s="298">
        <f t="shared" si="4"/>
        <v>10</v>
      </c>
    </row>
    <row r="40" spans="1:22" s="113" customFormat="1" ht="12.75" hidden="1" customHeight="1" x14ac:dyDescent="0.2">
      <c r="A40" s="141" t="s">
        <v>12</v>
      </c>
      <c r="B40" s="157"/>
      <c r="C40" s="261">
        <v>780006</v>
      </c>
      <c r="D40" s="142" t="s">
        <v>21</v>
      </c>
      <c r="E40" s="143" t="s">
        <v>13</v>
      </c>
      <c r="F40" s="244" t="s">
        <v>13</v>
      </c>
      <c r="G40" s="144" t="s">
        <v>124</v>
      </c>
      <c r="H40" s="286">
        <f>H41</f>
        <v>25</v>
      </c>
      <c r="I40" s="286">
        <f>I41</f>
        <v>25</v>
      </c>
      <c r="J40" s="145">
        <f>J41</f>
        <v>0</v>
      </c>
      <c r="K40" s="297">
        <f t="shared" si="4"/>
        <v>25</v>
      </c>
    </row>
    <row r="41" spans="1:22" s="113" customFormat="1" ht="12.75" hidden="1" customHeight="1" thickBot="1" x14ac:dyDescent="0.25">
      <c r="A41" s="146"/>
      <c r="B41" s="233"/>
      <c r="C41" s="262"/>
      <c r="D41" s="147"/>
      <c r="E41" s="148">
        <v>3312</v>
      </c>
      <c r="F41" s="268">
        <v>5221</v>
      </c>
      <c r="G41" s="149" t="s">
        <v>125</v>
      </c>
      <c r="H41" s="287">
        <v>25</v>
      </c>
      <c r="I41" s="287">
        <v>25</v>
      </c>
      <c r="J41" s="150">
        <v>0</v>
      </c>
      <c r="K41" s="298">
        <f t="shared" si="4"/>
        <v>25</v>
      </c>
    </row>
    <row r="42" spans="1:22" s="113" customFormat="1" ht="12.75" hidden="1" customHeight="1" x14ac:dyDescent="0.2">
      <c r="A42" s="141" t="s">
        <v>12</v>
      </c>
      <c r="B42" s="234"/>
      <c r="C42" s="263">
        <v>780007</v>
      </c>
      <c r="D42" s="142" t="s">
        <v>126</v>
      </c>
      <c r="E42" s="143" t="s">
        <v>13</v>
      </c>
      <c r="F42" s="244" t="s">
        <v>13</v>
      </c>
      <c r="G42" s="144" t="s">
        <v>127</v>
      </c>
      <c r="H42" s="286">
        <f>H43</f>
        <v>12</v>
      </c>
      <c r="I42" s="286">
        <f>I43</f>
        <v>12</v>
      </c>
      <c r="J42" s="145">
        <f>J43</f>
        <v>0</v>
      </c>
      <c r="K42" s="297">
        <f t="shared" si="4"/>
        <v>12</v>
      </c>
    </row>
    <row r="43" spans="1:22" s="113" customFormat="1" ht="12.75" hidden="1" customHeight="1" thickBot="1" x14ac:dyDescent="0.25">
      <c r="A43" s="146"/>
      <c r="B43" s="233"/>
      <c r="C43" s="262"/>
      <c r="D43" s="147"/>
      <c r="E43" s="148">
        <v>3312</v>
      </c>
      <c r="F43" s="267">
        <v>5321</v>
      </c>
      <c r="G43" s="149" t="s">
        <v>128</v>
      </c>
      <c r="H43" s="287">
        <v>12</v>
      </c>
      <c r="I43" s="287">
        <v>12</v>
      </c>
      <c r="J43" s="150">
        <v>0</v>
      </c>
      <c r="K43" s="298">
        <f t="shared" si="4"/>
        <v>12</v>
      </c>
    </row>
    <row r="44" spans="1:22" s="113" customFormat="1" ht="12.75" hidden="1" customHeight="1" x14ac:dyDescent="0.2">
      <c r="A44" s="141" t="s">
        <v>12</v>
      </c>
      <c r="B44" s="157"/>
      <c r="C44" s="261">
        <v>780008</v>
      </c>
      <c r="D44" s="142" t="s">
        <v>129</v>
      </c>
      <c r="E44" s="143" t="s">
        <v>13</v>
      </c>
      <c r="F44" s="244" t="s">
        <v>13</v>
      </c>
      <c r="G44" s="144" t="s">
        <v>130</v>
      </c>
      <c r="H44" s="286">
        <f>H45</f>
        <v>5</v>
      </c>
      <c r="I44" s="286">
        <f>I45</f>
        <v>5</v>
      </c>
      <c r="J44" s="145">
        <f>J45</f>
        <v>0</v>
      </c>
      <c r="K44" s="297">
        <f t="shared" si="4"/>
        <v>5</v>
      </c>
    </row>
    <row r="45" spans="1:22" s="113" customFormat="1" ht="12.75" hidden="1" customHeight="1" thickBot="1" x14ac:dyDescent="0.25">
      <c r="A45" s="146"/>
      <c r="B45" s="233"/>
      <c r="C45" s="262"/>
      <c r="D45" s="147"/>
      <c r="E45" s="148">
        <v>3311</v>
      </c>
      <c r="F45" s="268">
        <v>5321</v>
      </c>
      <c r="G45" s="156" t="s">
        <v>131</v>
      </c>
      <c r="H45" s="287">
        <v>5</v>
      </c>
      <c r="I45" s="287">
        <v>5</v>
      </c>
      <c r="J45" s="150">
        <v>0</v>
      </c>
      <c r="K45" s="298">
        <f t="shared" si="4"/>
        <v>5</v>
      </c>
    </row>
    <row r="46" spans="1:22" s="113" customFormat="1" ht="12.75" hidden="1" customHeight="1" x14ac:dyDescent="0.2">
      <c r="A46" s="141" t="s">
        <v>12</v>
      </c>
      <c r="B46" s="157"/>
      <c r="C46" s="261">
        <v>780009</v>
      </c>
      <c r="D46" s="142" t="s">
        <v>129</v>
      </c>
      <c r="E46" s="143" t="s">
        <v>13</v>
      </c>
      <c r="F46" s="244" t="s">
        <v>13</v>
      </c>
      <c r="G46" s="157" t="s">
        <v>132</v>
      </c>
      <c r="H46" s="286">
        <f>H47</f>
        <v>12</v>
      </c>
      <c r="I46" s="286">
        <f>I47</f>
        <v>12</v>
      </c>
      <c r="J46" s="145">
        <f>J47</f>
        <v>0</v>
      </c>
      <c r="K46" s="297">
        <f t="shared" si="4"/>
        <v>12</v>
      </c>
    </row>
    <row r="47" spans="1:22" s="113" customFormat="1" ht="12.75" hidden="1" customHeight="1" thickBot="1" x14ac:dyDescent="0.25">
      <c r="A47" s="146"/>
      <c r="B47" s="233"/>
      <c r="C47" s="262"/>
      <c r="D47" s="147"/>
      <c r="E47" s="148">
        <v>3311</v>
      </c>
      <c r="F47" s="267">
        <v>5321</v>
      </c>
      <c r="G47" s="156" t="s">
        <v>131</v>
      </c>
      <c r="H47" s="287">
        <v>12</v>
      </c>
      <c r="I47" s="287">
        <v>12</v>
      </c>
      <c r="J47" s="150">
        <v>0</v>
      </c>
      <c r="K47" s="298">
        <f t="shared" si="4"/>
        <v>12</v>
      </c>
    </row>
    <row r="48" spans="1:22" s="113" customFormat="1" ht="12.75" hidden="1" customHeight="1" x14ac:dyDescent="0.2">
      <c r="A48" s="141" t="s">
        <v>12</v>
      </c>
      <c r="B48" s="234"/>
      <c r="C48" s="263">
        <v>780010</v>
      </c>
      <c r="D48" s="142" t="s">
        <v>129</v>
      </c>
      <c r="E48" s="143" t="s">
        <v>13</v>
      </c>
      <c r="F48" s="244" t="s">
        <v>13</v>
      </c>
      <c r="G48" s="157" t="s">
        <v>133</v>
      </c>
      <c r="H48" s="286">
        <f>H49</f>
        <v>12</v>
      </c>
      <c r="I48" s="286">
        <f>I49</f>
        <v>12</v>
      </c>
      <c r="J48" s="145">
        <f>J49</f>
        <v>0</v>
      </c>
      <c r="K48" s="297">
        <f t="shared" si="4"/>
        <v>12</v>
      </c>
    </row>
    <row r="49" spans="1:11" s="113" customFormat="1" ht="12.75" hidden="1" customHeight="1" thickBot="1" x14ac:dyDescent="0.25">
      <c r="A49" s="146"/>
      <c r="B49" s="233"/>
      <c r="C49" s="262"/>
      <c r="D49" s="147"/>
      <c r="E49" s="148">
        <v>3311</v>
      </c>
      <c r="F49" s="267">
        <v>5321</v>
      </c>
      <c r="G49" s="156" t="s">
        <v>131</v>
      </c>
      <c r="H49" s="287">
        <v>12</v>
      </c>
      <c r="I49" s="287">
        <v>12</v>
      </c>
      <c r="J49" s="150">
        <v>0</v>
      </c>
      <c r="K49" s="298">
        <f t="shared" si="4"/>
        <v>12</v>
      </c>
    </row>
    <row r="50" spans="1:11" s="113" customFormat="1" ht="12.75" hidden="1" customHeight="1" x14ac:dyDescent="0.2">
      <c r="A50" s="141" t="s">
        <v>12</v>
      </c>
      <c r="B50" s="157"/>
      <c r="C50" s="261">
        <v>780011</v>
      </c>
      <c r="D50" s="142" t="s">
        <v>21</v>
      </c>
      <c r="E50" s="143" t="s">
        <v>13</v>
      </c>
      <c r="F50" s="244" t="s">
        <v>13</v>
      </c>
      <c r="G50" s="144" t="s">
        <v>134</v>
      </c>
      <c r="H50" s="286">
        <f>H51</f>
        <v>40</v>
      </c>
      <c r="I50" s="286">
        <f>I51</f>
        <v>40</v>
      </c>
      <c r="J50" s="145">
        <f>J51</f>
        <v>0</v>
      </c>
      <c r="K50" s="297">
        <f t="shared" si="4"/>
        <v>40</v>
      </c>
    </row>
    <row r="51" spans="1:11" s="113" customFormat="1" ht="12.75" hidden="1" customHeight="1" thickBot="1" x14ac:dyDescent="0.25">
      <c r="A51" s="146"/>
      <c r="B51" s="233"/>
      <c r="C51" s="262"/>
      <c r="D51" s="147"/>
      <c r="E51" s="148">
        <v>3311</v>
      </c>
      <c r="F51" s="245">
        <v>5222</v>
      </c>
      <c r="G51" s="149" t="s">
        <v>135</v>
      </c>
      <c r="H51" s="287">
        <v>40</v>
      </c>
      <c r="I51" s="287">
        <v>40</v>
      </c>
      <c r="J51" s="150">
        <v>0</v>
      </c>
      <c r="K51" s="298">
        <f t="shared" si="4"/>
        <v>40</v>
      </c>
    </row>
    <row r="52" spans="1:11" s="113" customFormat="1" ht="12.75" hidden="1" customHeight="1" x14ac:dyDescent="0.2">
      <c r="A52" s="141" t="s">
        <v>12</v>
      </c>
      <c r="B52" s="157"/>
      <c r="C52" s="261">
        <v>780012</v>
      </c>
      <c r="D52" s="142" t="s">
        <v>21</v>
      </c>
      <c r="E52" s="143" t="s">
        <v>13</v>
      </c>
      <c r="F52" s="244" t="s">
        <v>13</v>
      </c>
      <c r="G52" s="144" t="s">
        <v>136</v>
      </c>
      <c r="H52" s="286">
        <f>H53</f>
        <v>30</v>
      </c>
      <c r="I52" s="286">
        <f>I53</f>
        <v>30</v>
      </c>
      <c r="J52" s="145">
        <f>J53</f>
        <v>0</v>
      </c>
      <c r="K52" s="297">
        <f t="shared" si="4"/>
        <v>30</v>
      </c>
    </row>
    <row r="53" spans="1:11" s="113" customFormat="1" ht="12.75" hidden="1" customHeight="1" thickBot="1" x14ac:dyDescent="0.25">
      <c r="A53" s="146"/>
      <c r="B53" s="233"/>
      <c r="C53" s="262"/>
      <c r="D53" s="147"/>
      <c r="E53" s="148">
        <v>3311</v>
      </c>
      <c r="F53" s="245">
        <v>5222</v>
      </c>
      <c r="G53" s="149" t="s">
        <v>137</v>
      </c>
      <c r="H53" s="287">
        <v>30</v>
      </c>
      <c r="I53" s="287">
        <v>30</v>
      </c>
      <c r="J53" s="150">
        <v>0</v>
      </c>
      <c r="K53" s="298">
        <f t="shared" si="4"/>
        <v>30</v>
      </c>
    </row>
    <row r="54" spans="1:11" s="113" customFormat="1" ht="12.75" hidden="1" customHeight="1" x14ac:dyDescent="0.2">
      <c r="A54" s="141" t="s">
        <v>12</v>
      </c>
      <c r="B54" s="234"/>
      <c r="C54" s="263">
        <v>780013</v>
      </c>
      <c r="D54" s="142" t="s">
        <v>21</v>
      </c>
      <c r="E54" s="143" t="s">
        <v>13</v>
      </c>
      <c r="F54" s="244" t="s">
        <v>13</v>
      </c>
      <c r="G54" s="144" t="s">
        <v>138</v>
      </c>
      <c r="H54" s="286">
        <f>H55</f>
        <v>25</v>
      </c>
      <c r="I54" s="286">
        <f>I55</f>
        <v>25</v>
      </c>
      <c r="J54" s="145">
        <f>J55</f>
        <v>0</v>
      </c>
      <c r="K54" s="297">
        <f t="shared" si="4"/>
        <v>25</v>
      </c>
    </row>
    <row r="55" spans="1:11" s="113" customFormat="1" ht="12.75" hidden="1" customHeight="1" thickBot="1" x14ac:dyDescent="0.25">
      <c r="A55" s="146"/>
      <c r="B55" s="233"/>
      <c r="C55" s="262"/>
      <c r="D55" s="147"/>
      <c r="E55" s="148">
        <v>3311</v>
      </c>
      <c r="F55" s="245">
        <v>5222</v>
      </c>
      <c r="G55" s="149" t="s">
        <v>139</v>
      </c>
      <c r="H55" s="287">
        <v>25</v>
      </c>
      <c r="I55" s="287">
        <v>25</v>
      </c>
      <c r="J55" s="150">
        <v>0</v>
      </c>
      <c r="K55" s="298">
        <f t="shared" si="4"/>
        <v>25</v>
      </c>
    </row>
    <row r="56" spans="1:11" s="113" customFormat="1" ht="12.75" hidden="1" customHeight="1" x14ac:dyDescent="0.2">
      <c r="A56" s="141" t="s">
        <v>12</v>
      </c>
      <c r="B56" s="157"/>
      <c r="C56" s="261">
        <v>780014</v>
      </c>
      <c r="D56" s="142" t="s">
        <v>140</v>
      </c>
      <c r="E56" s="143" t="s">
        <v>13</v>
      </c>
      <c r="F56" s="244" t="s">
        <v>13</v>
      </c>
      <c r="G56" s="144" t="s">
        <v>141</v>
      </c>
      <c r="H56" s="286">
        <f>H57</f>
        <v>15</v>
      </c>
      <c r="I56" s="286">
        <f>I57</f>
        <v>15</v>
      </c>
      <c r="J56" s="145">
        <f>J57</f>
        <v>0</v>
      </c>
      <c r="K56" s="297">
        <f t="shared" si="4"/>
        <v>15</v>
      </c>
    </row>
    <row r="57" spans="1:11" s="113" customFormat="1" ht="12.75" hidden="1" customHeight="1" thickBot="1" x14ac:dyDescent="0.25">
      <c r="A57" s="146"/>
      <c r="B57" s="233"/>
      <c r="C57" s="262"/>
      <c r="D57" s="147"/>
      <c r="E57" s="148">
        <v>3311</v>
      </c>
      <c r="F57" s="267">
        <v>5321</v>
      </c>
      <c r="G57" s="149" t="s">
        <v>142</v>
      </c>
      <c r="H57" s="287">
        <v>15</v>
      </c>
      <c r="I57" s="287">
        <v>15</v>
      </c>
      <c r="J57" s="150">
        <v>0</v>
      </c>
      <c r="K57" s="298">
        <f t="shared" si="4"/>
        <v>15</v>
      </c>
    </row>
    <row r="58" spans="1:11" s="113" customFormat="1" ht="12.75" hidden="1" customHeight="1" x14ac:dyDescent="0.2">
      <c r="A58" s="141" t="s">
        <v>12</v>
      </c>
      <c r="B58" s="157"/>
      <c r="C58" s="261">
        <v>780015</v>
      </c>
      <c r="D58" s="142" t="s">
        <v>21</v>
      </c>
      <c r="E58" s="143" t="s">
        <v>13</v>
      </c>
      <c r="F58" s="244" t="s">
        <v>13</v>
      </c>
      <c r="G58" s="144" t="s">
        <v>143</v>
      </c>
      <c r="H58" s="286">
        <f>H59</f>
        <v>46</v>
      </c>
      <c r="I58" s="286">
        <f>I59</f>
        <v>46</v>
      </c>
      <c r="J58" s="145">
        <f>J59</f>
        <v>0</v>
      </c>
      <c r="K58" s="297">
        <f t="shared" si="4"/>
        <v>46</v>
      </c>
    </row>
    <row r="59" spans="1:11" s="113" customFormat="1" ht="12.75" hidden="1" customHeight="1" thickBot="1" x14ac:dyDescent="0.25">
      <c r="A59" s="146"/>
      <c r="B59" s="233"/>
      <c r="C59" s="262"/>
      <c r="D59" s="147"/>
      <c r="E59" s="148">
        <v>3311</v>
      </c>
      <c r="F59" s="267">
        <v>5222</v>
      </c>
      <c r="G59" s="149" t="s">
        <v>144</v>
      </c>
      <c r="H59" s="287">
        <v>46</v>
      </c>
      <c r="I59" s="287">
        <v>46</v>
      </c>
      <c r="J59" s="150">
        <v>0</v>
      </c>
      <c r="K59" s="298">
        <f t="shared" si="4"/>
        <v>46</v>
      </c>
    </row>
    <row r="60" spans="1:11" s="113" customFormat="1" ht="12.75" hidden="1" customHeight="1" x14ac:dyDescent="0.2">
      <c r="A60" s="141" t="s">
        <v>12</v>
      </c>
      <c r="B60" s="234"/>
      <c r="C60" s="263">
        <v>780016</v>
      </c>
      <c r="D60" s="142" t="s">
        <v>21</v>
      </c>
      <c r="E60" s="143" t="s">
        <v>13</v>
      </c>
      <c r="F60" s="244" t="s">
        <v>13</v>
      </c>
      <c r="G60" s="144" t="s">
        <v>145</v>
      </c>
      <c r="H60" s="286">
        <f>H61</f>
        <v>42</v>
      </c>
      <c r="I60" s="286">
        <f>I61</f>
        <v>42</v>
      </c>
      <c r="J60" s="145">
        <f>J61</f>
        <v>0</v>
      </c>
      <c r="K60" s="297">
        <f t="shared" si="4"/>
        <v>42</v>
      </c>
    </row>
    <row r="61" spans="1:11" s="113" customFormat="1" ht="12.75" hidden="1" customHeight="1" thickBot="1" x14ac:dyDescent="0.25">
      <c r="A61" s="146"/>
      <c r="B61" s="233"/>
      <c r="C61" s="262"/>
      <c r="D61" s="147"/>
      <c r="E61" s="148">
        <v>3311</v>
      </c>
      <c r="F61" s="267">
        <v>5222</v>
      </c>
      <c r="G61" s="149" t="s">
        <v>144</v>
      </c>
      <c r="H61" s="287">
        <v>42</v>
      </c>
      <c r="I61" s="287">
        <v>42</v>
      </c>
      <c r="J61" s="150">
        <v>0</v>
      </c>
      <c r="K61" s="298">
        <f t="shared" si="4"/>
        <v>42</v>
      </c>
    </row>
    <row r="62" spans="1:11" s="113" customFormat="1" ht="12.75" hidden="1" customHeight="1" x14ac:dyDescent="0.2">
      <c r="A62" s="141" t="s">
        <v>12</v>
      </c>
      <c r="B62" s="157"/>
      <c r="C62" s="261">
        <v>780017</v>
      </c>
      <c r="D62" s="142" t="s">
        <v>21</v>
      </c>
      <c r="E62" s="143" t="s">
        <v>13</v>
      </c>
      <c r="F62" s="244" t="s">
        <v>13</v>
      </c>
      <c r="G62" s="144" t="s">
        <v>146</v>
      </c>
      <c r="H62" s="286">
        <f>H63</f>
        <v>42</v>
      </c>
      <c r="I62" s="286">
        <f>I63</f>
        <v>42</v>
      </c>
      <c r="J62" s="145">
        <f>J63</f>
        <v>0</v>
      </c>
      <c r="K62" s="297">
        <f t="shared" si="4"/>
        <v>42</v>
      </c>
    </row>
    <row r="63" spans="1:11" s="113" customFormat="1" ht="12.75" hidden="1" customHeight="1" thickBot="1" x14ac:dyDescent="0.25">
      <c r="A63" s="146"/>
      <c r="B63" s="233"/>
      <c r="C63" s="262"/>
      <c r="D63" s="147"/>
      <c r="E63" s="148">
        <v>3311</v>
      </c>
      <c r="F63" s="267">
        <v>5222</v>
      </c>
      <c r="G63" s="149" t="s">
        <v>144</v>
      </c>
      <c r="H63" s="287">
        <v>42</v>
      </c>
      <c r="I63" s="287">
        <v>42</v>
      </c>
      <c r="J63" s="150">
        <v>0</v>
      </c>
      <c r="K63" s="298">
        <f t="shared" si="4"/>
        <v>42</v>
      </c>
    </row>
    <row r="64" spans="1:11" s="113" customFormat="1" ht="12.75" hidden="1" customHeight="1" x14ac:dyDescent="0.2">
      <c r="A64" s="141" t="s">
        <v>12</v>
      </c>
      <c r="B64" s="157"/>
      <c r="C64" s="261">
        <v>780018</v>
      </c>
      <c r="D64" s="142" t="s">
        <v>21</v>
      </c>
      <c r="E64" s="143" t="s">
        <v>13</v>
      </c>
      <c r="F64" s="244" t="s">
        <v>13</v>
      </c>
      <c r="G64" s="144" t="s">
        <v>147</v>
      </c>
      <c r="H64" s="286">
        <f>H65</f>
        <v>25</v>
      </c>
      <c r="I64" s="286">
        <f>I65</f>
        <v>25</v>
      </c>
      <c r="J64" s="145">
        <f>J65</f>
        <v>0</v>
      </c>
      <c r="K64" s="297">
        <f t="shared" si="4"/>
        <v>25</v>
      </c>
    </row>
    <row r="65" spans="1:11" s="113" customFormat="1" ht="12.75" hidden="1" customHeight="1" thickBot="1" x14ac:dyDescent="0.25">
      <c r="A65" s="146"/>
      <c r="B65" s="233"/>
      <c r="C65" s="262"/>
      <c r="D65" s="147"/>
      <c r="E65" s="158">
        <v>3311</v>
      </c>
      <c r="F65" s="247">
        <v>5213</v>
      </c>
      <c r="G65" s="159" t="s">
        <v>148</v>
      </c>
      <c r="H65" s="287">
        <v>25</v>
      </c>
      <c r="I65" s="287">
        <v>25</v>
      </c>
      <c r="J65" s="150">
        <v>0</v>
      </c>
      <c r="K65" s="298">
        <f t="shared" si="4"/>
        <v>25</v>
      </c>
    </row>
    <row r="66" spans="1:11" s="113" customFormat="1" ht="12.75" hidden="1" customHeight="1" x14ac:dyDescent="0.2">
      <c r="A66" s="141" t="s">
        <v>12</v>
      </c>
      <c r="B66" s="234"/>
      <c r="C66" s="263">
        <v>780019</v>
      </c>
      <c r="D66" s="142" t="s">
        <v>21</v>
      </c>
      <c r="E66" s="143" t="s">
        <v>13</v>
      </c>
      <c r="F66" s="244" t="s">
        <v>13</v>
      </c>
      <c r="G66" s="144" t="s">
        <v>149</v>
      </c>
      <c r="H66" s="286">
        <f>H67</f>
        <v>12</v>
      </c>
      <c r="I66" s="286">
        <f>I67</f>
        <v>12</v>
      </c>
      <c r="J66" s="145">
        <f>J67</f>
        <v>0</v>
      </c>
      <c r="K66" s="297">
        <f t="shared" si="4"/>
        <v>12</v>
      </c>
    </row>
    <row r="67" spans="1:11" s="113" customFormat="1" ht="12.75" hidden="1" customHeight="1" thickBot="1" x14ac:dyDescent="0.25">
      <c r="A67" s="146"/>
      <c r="B67" s="233"/>
      <c r="C67" s="262"/>
      <c r="D67" s="147"/>
      <c r="E67" s="148"/>
      <c r="F67" s="267"/>
      <c r="G67" s="159" t="s">
        <v>150</v>
      </c>
      <c r="H67" s="287">
        <v>12</v>
      </c>
      <c r="I67" s="287">
        <v>12</v>
      </c>
      <c r="J67" s="150">
        <v>0</v>
      </c>
      <c r="K67" s="298">
        <f t="shared" si="4"/>
        <v>12</v>
      </c>
    </row>
    <row r="68" spans="1:11" s="113" customFormat="1" ht="12.75" hidden="1" customHeight="1" x14ac:dyDescent="0.2">
      <c r="A68" s="141" t="s">
        <v>12</v>
      </c>
      <c r="B68" s="157"/>
      <c r="C68" s="261">
        <v>780020</v>
      </c>
      <c r="D68" s="142" t="s">
        <v>21</v>
      </c>
      <c r="E68" s="143" t="s">
        <v>13</v>
      </c>
      <c r="F68" s="244" t="s">
        <v>13</v>
      </c>
      <c r="G68" s="144" t="s">
        <v>151</v>
      </c>
      <c r="H68" s="286">
        <f>H69</f>
        <v>19</v>
      </c>
      <c r="I68" s="286">
        <f>I69</f>
        <v>19</v>
      </c>
      <c r="J68" s="145">
        <f>J69</f>
        <v>0</v>
      </c>
      <c r="K68" s="297">
        <f t="shared" si="4"/>
        <v>19</v>
      </c>
    </row>
    <row r="69" spans="1:11" s="113" customFormat="1" ht="12.75" hidden="1" customHeight="1" thickBot="1" x14ac:dyDescent="0.25">
      <c r="A69" s="146"/>
      <c r="B69" s="233"/>
      <c r="C69" s="262"/>
      <c r="D69" s="147"/>
      <c r="E69" s="148">
        <v>3311</v>
      </c>
      <c r="F69" s="245">
        <v>5222</v>
      </c>
      <c r="G69" s="149" t="s">
        <v>152</v>
      </c>
      <c r="H69" s="287">
        <v>19</v>
      </c>
      <c r="I69" s="287">
        <v>19</v>
      </c>
      <c r="J69" s="150">
        <v>0</v>
      </c>
      <c r="K69" s="298">
        <f t="shared" si="4"/>
        <v>19</v>
      </c>
    </row>
    <row r="70" spans="1:11" s="113" customFormat="1" ht="12.75" hidden="1" customHeight="1" x14ac:dyDescent="0.2">
      <c r="A70" s="141" t="s">
        <v>12</v>
      </c>
      <c r="B70" s="157"/>
      <c r="C70" s="261">
        <v>780021</v>
      </c>
      <c r="D70" s="142" t="s">
        <v>153</v>
      </c>
      <c r="E70" s="143" t="s">
        <v>13</v>
      </c>
      <c r="F70" s="244" t="s">
        <v>13</v>
      </c>
      <c r="G70" s="144" t="s">
        <v>154</v>
      </c>
      <c r="H70" s="286">
        <f>H71</f>
        <v>16</v>
      </c>
      <c r="I70" s="286">
        <f>I71</f>
        <v>16</v>
      </c>
      <c r="J70" s="145">
        <f>J71</f>
        <v>0</v>
      </c>
      <c r="K70" s="297">
        <f t="shared" si="4"/>
        <v>16</v>
      </c>
    </row>
    <row r="71" spans="1:11" s="113" customFormat="1" ht="12.75" hidden="1" customHeight="1" thickBot="1" x14ac:dyDescent="0.25">
      <c r="A71" s="146"/>
      <c r="B71" s="233"/>
      <c r="C71" s="262"/>
      <c r="D71" s="147"/>
      <c r="E71" s="148">
        <v>3311</v>
      </c>
      <c r="F71" s="245">
        <v>5331</v>
      </c>
      <c r="G71" s="149" t="s">
        <v>155</v>
      </c>
      <c r="H71" s="287">
        <v>16</v>
      </c>
      <c r="I71" s="287">
        <v>16</v>
      </c>
      <c r="J71" s="150">
        <v>0</v>
      </c>
      <c r="K71" s="298">
        <f t="shared" si="4"/>
        <v>16</v>
      </c>
    </row>
    <row r="72" spans="1:11" s="113" customFormat="1" ht="12.75" hidden="1" customHeight="1" x14ac:dyDescent="0.2">
      <c r="A72" s="141" t="s">
        <v>12</v>
      </c>
      <c r="B72" s="234"/>
      <c r="C72" s="263">
        <v>780022</v>
      </c>
      <c r="D72" s="142" t="s">
        <v>153</v>
      </c>
      <c r="E72" s="143" t="s">
        <v>13</v>
      </c>
      <c r="F72" s="244" t="s">
        <v>13</v>
      </c>
      <c r="G72" s="144" t="s">
        <v>156</v>
      </c>
      <c r="H72" s="286">
        <f>H73</f>
        <v>7</v>
      </c>
      <c r="I72" s="286">
        <f>I73</f>
        <v>7</v>
      </c>
      <c r="J72" s="145">
        <f>J73</f>
        <v>0</v>
      </c>
      <c r="K72" s="297">
        <f t="shared" si="4"/>
        <v>7</v>
      </c>
    </row>
    <row r="73" spans="1:11" s="113" customFormat="1" ht="12.75" hidden="1" customHeight="1" thickBot="1" x14ac:dyDescent="0.25">
      <c r="A73" s="146"/>
      <c r="B73" s="233"/>
      <c r="C73" s="262"/>
      <c r="D73" s="147"/>
      <c r="E73" s="148">
        <v>3311</v>
      </c>
      <c r="F73" s="245">
        <v>5331</v>
      </c>
      <c r="G73" s="149" t="s">
        <v>155</v>
      </c>
      <c r="H73" s="287">
        <v>7</v>
      </c>
      <c r="I73" s="287">
        <v>7</v>
      </c>
      <c r="J73" s="150">
        <v>0</v>
      </c>
      <c r="K73" s="298">
        <f t="shared" si="4"/>
        <v>7</v>
      </c>
    </row>
    <row r="74" spans="1:11" s="113" customFormat="1" ht="12.75" hidden="1" customHeight="1" x14ac:dyDescent="0.2">
      <c r="A74" s="141" t="s">
        <v>12</v>
      </c>
      <c r="B74" s="157"/>
      <c r="C74" s="261">
        <v>780023</v>
      </c>
      <c r="D74" s="142" t="s">
        <v>21</v>
      </c>
      <c r="E74" s="143" t="s">
        <v>13</v>
      </c>
      <c r="F74" s="244" t="s">
        <v>13</v>
      </c>
      <c r="G74" s="144" t="s">
        <v>157</v>
      </c>
      <c r="H74" s="286">
        <f>H75</f>
        <v>14</v>
      </c>
      <c r="I74" s="286">
        <f>I75</f>
        <v>14</v>
      </c>
      <c r="J74" s="145">
        <f>J75</f>
        <v>0</v>
      </c>
      <c r="K74" s="297">
        <f t="shared" si="4"/>
        <v>14</v>
      </c>
    </row>
    <row r="75" spans="1:11" s="113" customFormat="1" ht="12.75" hidden="1" customHeight="1" thickBot="1" x14ac:dyDescent="0.25">
      <c r="A75" s="146"/>
      <c r="B75" s="233"/>
      <c r="C75" s="262"/>
      <c r="D75" s="147"/>
      <c r="E75" s="148">
        <v>3311</v>
      </c>
      <c r="F75" s="267">
        <v>5221</v>
      </c>
      <c r="G75" s="149" t="s">
        <v>158</v>
      </c>
      <c r="H75" s="287">
        <v>14</v>
      </c>
      <c r="I75" s="287">
        <v>14</v>
      </c>
      <c r="J75" s="150">
        <v>0</v>
      </c>
      <c r="K75" s="298">
        <f t="shared" si="4"/>
        <v>14</v>
      </c>
    </row>
    <row r="76" spans="1:11" s="113" customFormat="1" ht="12.75" hidden="1" customHeight="1" x14ac:dyDescent="0.2">
      <c r="A76" s="141" t="s">
        <v>12</v>
      </c>
      <c r="B76" s="157"/>
      <c r="C76" s="261">
        <v>780024</v>
      </c>
      <c r="D76" s="142" t="s">
        <v>21</v>
      </c>
      <c r="E76" s="143" t="s">
        <v>13</v>
      </c>
      <c r="F76" s="244" t="s">
        <v>13</v>
      </c>
      <c r="G76" s="144" t="s">
        <v>159</v>
      </c>
      <c r="H76" s="286">
        <f>H77</f>
        <v>28</v>
      </c>
      <c r="I76" s="286">
        <f>I77</f>
        <v>28</v>
      </c>
      <c r="J76" s="145">
        <f>J77</f>
        <v>0</v>
      </c>
      <c r="K76" s="297">
        <f t="shared" si="4"/>
        <v>28</v>
      </c>
    </row>
    <row r="77" spans="1:11" s="113" customFormat="1" ht="12.75" hidden="1" customHeight="1" thickBot="1" x14ac:dyDescent="0.25">
      <c r="A77" s="146"/>
      <c r="B77" s="233"/>
      <c r="C77" s="262"/>
      <c r="D77" s="147"/>
      <c r="E77" s="148">
        <v>3311</v>
      </c>
      <c r="F77" s="267">
        <v>5221</v>
      </c>
      <c r="G77" s="160" t="s">
        <v>158</v>
      </c>
      <c r="H77" s="287">
        <v>28</v>
      </c>
      <c r="I77" s="287">
        <v>28</v>
      </c>
      <c r="J77" s="150">
        <v>0</v>
      </c>
      <c r="K77" s="298">
        <f t="shared" si="4"/>
        <v>28</v>
      </c>
    </row>
    <row r="78" spans="1:11" s="113" customFormat="1" ht="12.75" customHeight="1" thickBot="1" x14ac:dyDescent="0.25">
      <c r="A78" s="108" t="s">
        <v>12</v>
      </c>
      <c r="B78" s="221"/>
      <c r="C78" s="220" t="s">
        <v>13</v>
      </c>
      <c r="D78" s="110" t="s">
        <v>13</v>
      </c>
      <c r="E78" s="274" t="s">
        <v>13</v>
      </c>
      <c r="F78" s="265" t="s">
        <v>13</v>
      </c>
      <c r="G78" s="111" t="s">
        <v>160</v>
      </c>
      <c r="H78" s="277">
        <v>0</v>
      </c>
      <c r="I78" s="277">
        <f>I79+I81+I83+I85+I87+I89+I91</f>
        <v>590</v>
      </c>
      <c r="J78" s="277">
        <f t="shared" ref="J78" si="5">J79+J81+J83+J85+J87+J89+J91</f>
        <v>300</v>
      </c>
      <c r="K78" s="443">
        <f>I78+J78</f>
        <v>890</v>
      </c>
    </row>
    <row r="79" spans="1:11" s="113" customFormat="1" ht="12.75" customHeight="1" x14ac:dyDescent="0.2">
      <c r="A79" s="115" t="s">
        <v>12</v>
      </c>
      <c r="B79" s="119"/>
      <c r="C79" s="300" t="s">
        <v>238</v>
      </c>
      <c r="D79" s="301" t="s">
        <v>21</v>
      </c>
      <c r="E79" s="302" t="s">
        <v>13</v>
      </c>
      <c r="F79" s="303" t="s">
        <v>13</v>
      </c>
      <c r="G79" s="304" t="s">
        <v>239</v>
      </c>
      <c r="H79" s="305">
        <v>0</v>
      </c>
      <c r="I79" s="305">
        <f>I80</f>
        <v>0</v>
      </c>
      <c r="J79" s="306">
        <f>J80</f>
        <v>200</v>
      </c>
      <c r="K79" s="307">
        <f>H79+J79</f>
        <v>200</v>
      </c>
    </row>
    <row r="80" spans="1:11" s="113" customFormat="1" ht="12.75" customHeight="1" thickBot="1" x14ac:dyDescent="0.25">
      <c r="A80" s="122"/>
      <c r="B80" s="166"/>
      <c r="C80" s="308"/>
      <c r="D80" s="309"/>
      <c r="E80" s="310">
        <v>3322</v>
      </c>
      <c r="F80" s="311">
        <v>5222</v>
      </c>
      <c r="G80" s="312" t="s">
        <v>240</v>
      </c>
      <c r="H80" s="313">
        <v>0</v>
      </c>
      <c r="I80" s="313">
        <v>0</v>
      </c>
      <c r="J80" s="314">
        <v>200</v>
      </c>
      <c r="K80" s="315">
        <f>H80+J80</f>
        <v>200</v>
      </c>
    </row>
    <row r="81" spans="1:22" s="113" customFormat="1" ht="12.75" customHeight="1" x14ac:dyDescent="0.2">
      <c r="A81" s="115" t="s">
        <v>12</v>
      </c>
      <c r="B81" s="119"/>
      <c r="C81" s="300" t="s">
        <v>161</v>
      </c>
      <c r="D81" s="301" t="s">
        <v>21</v>
      </c>
      <c r="E81" s="302" t="s">
        <v>13</v>
      </c>
      <c r="F81" s="303" t="s">
        <v>13</v>
      </c>
      <c r="G81" s="304" t="s">
        <v>162</v>
      </c>
      <c r="H81" s="305">
        <v>0</v>
      </c>
      <c r="I81" s="305">
        <f>I82</f>
        <v>200</v>
      </c>
      <c r="J81" s="306">
        <f>J82</f>
        <v>100</v>
      </c>
      <c r="K81" s="307">
        <f>I81+J81</f>
        <v>300</v>
      </c>
    </row>
    <row r="82" spans="1:22" s="113" customFormat="1" ht="12.75" customHeight="1" thickBot="1" x14ac:dyDescent="0.25">
      <c r="A82" s="122"/>
      <c r="B82" s="166"/>
      <c r="C82" s="308"/>
      <c r="D82" s="309"/>
      <c r="E82" s="310">
        <v>3312</v>
      </c>
      <c r="F82" s="311">
        <v>5213</v>
      </c>
      <c r="G82" s="312" t="s">
        <v>163</v>
      </c>
      <c r="H82" s="313">
        <v>0</v>
      </c>
      <c r="I82" s="313">
        <v>200</v>
      </c>
      <c r="J82" s="314">
        <v>100</v>
      </c>
      <c r="K82" s="315">
        <f>I82+J82</f>
        <v>300</v>
      </c>
    </row>
    <row r="83" spans="1:22" s="113" customFormat="1" ht="12.75" customHeight="1" x14ac:dyDescent="0.2">
      <c r="A83" s="115" t="s">
        <v>12</v>
      </c>
      <c r="B83" s="119"/>
      <c r="C83" s="250" t="s">
        <v>164</v>
      </c>
      <c r="D83" s="258" t="s">
        <v>21</v>
      </c>
      <c r="E83" s="118" t="s">
        <v>13</v>
      </c>
      <c r="F83" s="242" t="s">
        <v>13</v>
      </c>
      <c r="G83" s="119" t="s">
        <v>165</v>
      </c>
      <c r="H83" s="184">
        <v>0</v>
      </c>
      <c r="I83" s="184">
        <f>I84</f>
        <v>100</v>
      </c>
      <c r="J83" s="120">
        <f>J84</f>
        <v>0</v>
      </c>
      <c r="K83" s="185">
        <f t="shared" ref="K83:K128" si="6">H83+J83</f>
        <v>0</v>
      </c>
    </row>
    <row r="84" spans="1:22" s="113" customFormat="1" ht="12.75" customHeight="1" thickBot="1" x14ac:dyDescent="0.25">
      <c r="A84" s="122"/>
      <c r="B84" s="166"/>
      <c r="C84" s="256"/>
      <c r="D84" s="257"/>
      <c r="E84" s="125">
        <v>3312</v>
      </c>
      <c r="F84" s="241">
        <v>5222</v>
      </c>
      <c r="G84" s="126" t="s">
        <v>166</v>
      </c>
      <c r="H84" s="284">
        <v>0</v>
      </c>
      <c r="I84" s="284">
        <v>100</v>
      </c>
      <c r="J84" s="127">
        <v>0</v>
      </c>
      <c r="K84" s="128">
        <f t="shared" si="6"/>
        <v>0</v>
      </c>
    </row>
    <row r="85" spans="1:22" s="113" customFormat="1" ht="12.75" customHeight="1" x14ac:dyDescent="0.2">
      <c r="A85" s="115" t="s">
        <v>12</v>
      </c>
      <c r="B85" s="119"/>
      <c r="C85" s="250" t="s">
        <v>167</v>
      </c>
      <c r="D85" s="258" t="s">
        <v>21</v>
      </c>
      <c r="E85" s="118" t="s">
        <v>13</v>
      </c>
      <c r="F85" s="242" t="s">
        <v>13</v>
      </c>
      <c r="G85" s="119" t="s">
        <v>168</v>
      </c>
      <c r="H85" s="184">
        <v>0</v>
      </c>
      <c r="I85" s="184">
        <f>I86</f>
        <v>50</v>
      </c>
      <c r="J85" s="120">
        <f>J86</f>
        <v>0</v>
      </c>
      <c r="K85" s="185">
        <f t="shared" si="6"/>
        <v>0</v>
      </c>
    </row>
    <row r="86" spans="1:22" s="113" customFormat="1" ht="12.75" customHeight="1" thickBot="1" x14ac:dyDescent="0.25">
      <c r="A86" s="122"/>
      <c r="B86" s="166"/>
      <c r="C86" s="256"/>
      <c r="D86" s="257"/>
      <c r="E86" s="125">
        <v>3312</v>
      </c>
      <c r="F86" s="241">
        <v>5222</v>
      </c>
      <c r="G86" s="126" t="s">
        <v>169</v>
      </c>
      <c r="H86" s="284">
        <v>0</v>
      </c>
      <c r="I86" s="284">
        <v>50</v>
      </c>
      <c r="J86" s="127">
        <v>0</v>
      </c>
      <c r="K86" s="128">
        <f t="shared" si="6"/>
        <v>0</v>
      </c>
    </row>
    <row r="87" spans="1:22" s="113" customFormat="1" ht="12.75" customHeight="1" x14ac:dyDescent="0.2">
      <c r="A87" s="134" t="s">
        <v>12</v>
      </c>
      <c r="B87" s="138"/>
      <c r="C87" s="250" t="s">
        <v>170</v>
      </c>
      <c r="D87" s="258" t="s">
        <v>21</v>
      </c>
      <c r="E87" s="118" t="s">
        <v>13</v>
      </c>
      <c r="F87" s="242" t="s">
        <v>13</v>
      </c>
      <c r="G87" s="161" t="s">
        <v>171</v>
      </c>
      <c r="H87" s="184">
        <v>0</v>
      </c>
      <c r="I87" s="184">
        <f>I88</f>
        <v>70</v>
      </c>
      <c r="J87" s="120">
        <f>J88</f>
        <v>0</v>
      </c>
      <c r="K87" s="185">
        <f t="shared" si="6"/>
        <v>0</v>
      </c>
    </row>
    <row r="88" spans="1:22" s="113" customFormat="1" ht="12.75" customHeight="1" thickBot="1" x14ac:dyDescent="0.25">
      <c r="A88" s="162"/>
      <c r="B88" s="235"/>
      <c r="C88" s="256"/>
      <c r="D88" s="235"/>
      <c r="E88" s="164">
        <v>3312</v>
      </c>
      <c r="F88" s="269">
        <v>5213</v>
      </c>
      <c r="G88" s="165" t="s">
        <v>172</v>
      </c>
      <c r="H88" s="284">
        <v>0</v>
      </c>
      <c r="I88" s="284">
        <v>70</v>
      </c>
      <c r="J88" s="127">
        <v>0</v>
      </c>
      <c r="K88" s="128">
        <f t="shared" si="6"/>
        <v>0</v>
      </c>
    </row>
    <row r="89" spans="1:22" s="113" customFormat="1" ht="12.75" customHeight="1" x14ac:dyDescent="0.2">
      <c r="A89" s="134" t="s">
        <v>12</v>
      </c>
      <c r="B89" s="138"/>
      <c r="C89" s="250" t="s">
        <v>173</v>
      </c>
      <c r="D89" s="258" t="s">
        <v>21</v>
      </c>
      <c r="E89" s="118" t="s">
        <v>13</v>
      </c>
      <c r="F89" s="242" t="s">
        <v>13</v>
      </c>
      <c r="G89" s="161" t="s">
        <v>174</v>
      </c>
      <c r="H89" s="184">
        <v>0</v>
      </c>
      <c r="I89" s="184">
        <f>I90</f>
        <v>70</v>
      </c>
      <c r="J89" s="120">
        <f>J90</f>
        <v>0</v>
      </c>
      <c r="K89" s="185">
        <f t="shared" si="6"/>
        <v>0</v>
      </c>
    </row>
    <row r="90" spans="1:22" s="113" customFormat="1" ht="12.75" customHeight="1" thickBot="1" x14ac:dyDescent="0.25">
      <c r="A90" s="162"/>
      <c r="B90" s="235"/>
      <c r="C90" s="256"/>
      <c r="D90" s="235"/>
      <c r="E90" s="164">
        <v>3315</v>
      </c>
      <c r="F90" s="269">
        <v>5339</v>
      </c>
      <c r="G90" s="166" t="s">
        <v>175</v>
      </c>
      <c r="H90" s="284">
        <v>0</v>
      </c>
      <c r="I90" s="284">
        <v>70</v>
      </c>
      <c r="J90" s="127">
        <v>0</v>
      </c>
      <c r="K90" s="128">
        <f t="shared" si="6"/>
        <v>0</v>
      </c>
    </row>
    <row r="91" spans="1:22" s="113" customFormat="1" ht="12.75" customHeight="1" x14ac:dyDescent="0.2">
      <c r="A91" s="167" t="s">
        <v>12</v>
      </c>
      <c r="B91" s="236"/>
      <c r="C91" s="250" t="s">
        <v>176</v>
      </c>
      <c r="D91" s="264" t="s">
        <v>21</v>
      </c>
      <c r="E91" s="169" t="s">
        <v>13</v>
      </c>
      <c r="F91" s="240" t="s">
        <v>13</v>
      </c>
      <c r="G91" s="138" t="s">
        <v>177</v>
      </c>
      <c r="H91" s="184">
        <v>0</v>
      </c>
      <c r="I91" s="184">
        <f>I92</f>
        <v>100</v>
      </c>
      <c r="J91" s="120">
        <f>J92</f>
        <v>0</v>
      </c>
      <c r="K91" s="185">
        <f t="shared" si="6"/>
        <v>0</v>
      </c>
    </row>
    <row r="92" spans="1:22" s="113" customFormat="1" ht="12.75" customHeight="1" thickBot="1" x14ac:dyDescent="0.25">
      <c r="A92" s="122"/>
      <c r="B92" s="166"/>
      <c r="C92" s="256"/>
      <c r="D92" s="257"/>
      <c r="E92" s="125">
        <v>3321</v>
      </c>
      <c r="F92" s="241">
        <v>5339</v>
      </c>
      <c r="G92" s="166" t="s">
        <v>178</v>
      </c>
      <c r="H92" s="284">
        <v>0</v>
      </c>
      <c r="I92" s="284">
        <v>100</v>
      </c>
      <c r="J92" s="127">
        <v>0</v>
      </c>
      <c r="K92" s="128">
        <f t="shared" si="6"/>
        <v>0</v>
      </c>
      <c r="V92" s="113" t="s">
        <v>107</v>
      </c>
    </row>
    <row r="93" spans="1:22" s="113" customFormat="1" ht="12.75" customHeight="1" thickBot="1" x14ac:dyDescent="0.25">
      <c r="A93" s="108" t="s">
        <v>12</v>
      </c>
      <c r="B93" s="110"/>
      <c r="C93" s="220" t="s">
        <v>13</v>
      </c>
      <c r="D93" s="110" t="s">
        <v>13</v>
      </c>
      <c r="E93" s="274" t="s">
        <v>13</v>
      </c>
      <c r="F93" s="265" t="s">
        <v>13</v>
      </c>
      <c r="G93" s="111" t="s">
        <v>179</v>
      </c>
      <c r="H93" s="277">
        <v>0</v>
      </c>
      <c r="I93" s="277">
        <f>I94+I96</f>
        <v>500</v>
      </c>
      <c r="J93" s="112">
        <f>J94+J96</f>
        <v>0</v>
      </c>
      <c r="K93" s="292">
        <f t="shared" si="6"/>
        <v>0</v>
      </c>
    </row>
    <row r="94" spans="1:22" s="113" customFormat="1" ht="12.75" hidden="1" customHeight="1" x14ac:dyDescent="0.2">
      <c r="A94" s="134" t="s">
        <v>12</v>
      </c>
      <c r="B94" s="119"/>
      <c r="C94" s="250" t="s">
        <v>180</v>
      </c>
      <c r="D94" s="258" t="s">
        <v>181</v>
      </c>
      <c r="E94" s="118" t="s">
        <v>13</v>
      </c>
      <c r="F94" s="242" t="s">
        <v>13</v>
      </c>
      <c r="G94" s="161" t="s">
        <v>182</v>
      </c>
      <c r="H94" s="184">
        <f>H95</f>
        <v>250</v>
      </c>
      <c r="I94" s="184">
        <f>I95</f>
        <v>250</v>
      </c>
      <c r="J94" s="120">
        <f>J95</f>
        <v>0</v>
      </c>
      <c r="K94" s="185">
        <f t="shared" si="6"/>
        <v>250</v>
      </c>
    </row>
    <row r="95" spans="1:22" s="113" customFormat="1" ht="12.75" hidden="1" customHeight="1" thickBot="1" x14ac:dyDescent="0.25">
      <c r="A95" s="162"/>
      <c r="B95" s="235"/>
      <c r="C95" s="256"/>
      <c r="D95" s="235"/>
      <c r="E95" s="171">
        <v>3322</v>
      </c>
      <c r="F95" s="270">
        <v>5331</v>
      </c>
      <c r="G95" s="173" t="s">
        <v>183</v>
      </c>
      <c r="H95" s="285">
        <v>250</v>
      </c>
      <c r="I95" s="285">
        <v>250</v>
      </c>
      <c r="J95" s="127">
        <v>0</v>
      </c>
      <c r="K95" s="128">
        <f t="shared" si="6"/>
        <v>250</v>
      </c>
    </row>
    <row r="96" spans="1:22" s="113" customFormat="1" ht="12.75" hidden="1" customHeight="1" x14ac:dyDescent="0.2">
      <c r="A96" s="167" t="s">
        <v>12</v>
      </c>
      <c r="B96" s="236"/>
      <c r="C96" s="250" t="s">
        <v>184</v>
      </c>
      <c r="D96" s="264" t="s">
        <v>181</v>
      </c>
      <c r="E96" s="175" t="s">
        <v>13</v>
      </c>
      <c r="F96" s="271" t="s">
        <v>13</v>
      </c>
      <c r="G96" s="177" t="s">
        <v>185</v>
      </c>
      <c r="H96" s="184">
        <f>H97</f>
        <v>250</v>
      </c>
      <c r="I96" s="184">
        <f>I97</f>
        <v>250</v>
      </c>
      <c r="J96" s="120">
        <f>J97</f>
        <v>0</v>
      </c>
      <c r="K96" s="185">
        <f t="shared" si="6"/>
        <v>250</v>
      </c>
    </row>
    <row r="97" spans="1:22" s="113" customFormat="1" ht="12.75" hidden="1" customHeight="1" thickBot="1" x14ac:dyDescent="0.25">
      <c r="A97" s="122"/>
      <c r="B97" s="166"/>
      <c r="C97" s="256"/>
      <c r="D97" s="257"/>
      <c r="E97" s="171">
        <v>3322</v>
      </c>
      <c r="F97" s="270">
        <v>5331</v>
      </c>
      <c r="G97" s="173" t="s">
        <v>183</v>
      </c>
      <c r="H97" s="284">
        <v>250</v>
      </c>
      <c r="I97" s="284">
        <v>250</v>
      </c>
      <c r="J97" s="127">
        <v>0</v>
      </c>
      <c r="K97" s="128">
        <f t="shared" si="6"/>
        <v>250</v>
      </c>
    </row>
    <row r="98" spans="1:22" s="113" customFormat="1" ht="12.75" customHeight="1" thickBot="1" x14ac:dyDescent="0.25">
      <c r="A98" s="108" t="s">
        <v>12</v>
      </c>
      <c r="B98" s="110"/>
      <c r="C98" s="109" t="s">
        <v>13</v>
      </c>
      <c r="D98" s="110" t="s">
        <v>13</v>
      </c>
      <c r="E98" s="274" t="s">
        <v>13</v>
      </c>
      <c r="F98" s="265" t="s">
        <v>13</v>
      </c>
      <c r="G98" s="111" t="s">
        <v>186</v>
      </c>
      <c r="H98" s="288">
        <v>0</v>
      </c>
      <c r="I98" s="288">
        <v>1319</v>
      </c>
      <c r="J98" s="228">
        <f>J99+J101+J103+J105+J109+J111+J107+J113+J115+J117+J119+J121+J123+J125+J127+J129</f>
        <v>0</v>
      </c>
      <c r="K98" s="299">
        <f>H98+J98</f>
        <v>0</v>
      </c>
    </row>
    <row r="99" spans="1:22" s="113" customFormat="1" ht="12.75" hidden="1" customHeight="1" x14ac:dyDescent="0.2">
      <c r="A99" s="115" t="s">
        <v>12</v>
      </c>
      <c r="B99" s="135">
        <v>34070</v>
      </c>
      <c r="C99" s="116" t="s">
        <v>187</v>
      </c>
      <c r="D99" s="117" t="s">
        <v>181</v>
      </c>
      <c r="E99" s="118" t="s">
        <v>13</v>
      </c>
      <c r="F99" s="118" t="s">
        <v>13</v>
      </c>
      <c r="G99" s="161" t="s">
        <v>188</v>
      </c>
      <c r="H99" s="120">
        <f>H100</f>
        <v>34</v>
      </c>
      <c r="I99" s="120"/>
      <c r="J99" s="120">
        <f>J100</f>
        <v>0</v>
      </c>
      <c r="K99" s="121">
        <f t="shared" si="6"/>
        <v>34</v>
      </c>
    </row>
    <row r="100" spans="1:22" s="113" customFormat="1" ht="12.75" hidden="1" customHeight="1" thickBot="1" x14ac:dyDescent="0.25">
      <c r="A100" s="162"/>
      <c r="B100" s="170"/>
      <c r="C100" s="123"/>
      <c r="D100" s="163"/>
      <c r="E100" s="171">
        <v>3315</v>
      </c>
      <c r="F100" s="172">
        <v>5336</v>
      </c>
      <c r="G100" s="173" t="s">
        <v>189</v>
      </c>
      <c r="H100" s="179">
        <v>34</v>
      </c>
      <c r="I100" s="179"/>
      <c r="J100" s="179">
        <v>0</v>
      </c>
      <c r="K100" s="128">
        <f t="shared" si="6"/>
        <v>34</v>
      </c>
    </row>
    <row r="101" spans="1:22" s="113" customFormat="1" ht="12.75" hidden="1" customHeight="1" x14ac:dyDescent="0.2">
      <c r="A101" s="167" t="s">
        <v>12</v>
      </c>
      <c r="B101" s="174">
        <v>34070</v>
      </c>
      <c r="C101" s="116" t="s">
        <v>190</v>
      </c>
      <c r="D101" s="168" t="s">
        <v>181</v>
      </c>
      <c r="E101" s="175" t="s">
        <v>13</v>
      </c>
      <c r="F101" s="176" t="s">
        <v>13</v>
      </c>
      <c r="G101" s="177" t="s">
        <v>191</v>
      </c>
      <c r="H101" s="120">
        <f>H102</f>
        <v>56</v>
      </c>
      <c r="I101" s="120"/>
      <c r="J101" s="120">
        <v>0</v>
      </c>
      <c r="K101" s="121">
        <f t="shared" si="6"/>
        <v>56</v>
      </c>
    </row>
    <row r="102" spans="1:22" s="113" customFormat="1" ht="12.75" hidden="1" customHeight="1" thickBot="1" x14ac:dyDescent="0.25">
      <c r="A102" s="122"/>
      <c r="B102" s="178"/>
      <c r="C102" s="123"/>
      <c r="D102" s="124"/>
      <c r="E102" s="171">
        <v>3315</v>
      </c>
      <c r="F102" s="172">
        <v>5336</v>
      </c>
      <c r="G102" s="173" t="s">
        <v>189</v>
      </c>
      <c r="H102" s="179">
        <v>56</v>
      </c>
      <c r="I102" s="179"/>
      <c r="J102" s="179">
        <v>0</v>
      </c>
      <c r="K102" s="128">
        <f t="shared" si="6"/>
        <v>56</v>
      </c>
    </row>
    <row r="103" spans="1:22" s="113" customFormat="1" ht="12.75" hidden="1" customHeight="1" x14ac:dyDescent="0.2">
      <c r="A103" s="167" t="s">
        <v>12</v>
      </c>
      <c r="B103" s="174">
        <v>34070</v>
      </c>
      <c r="C103" s="116" t="s">
        <v>192</v>
      </c>
      <c r="D103" s="168" t="s">
        <v>181</v>
      </c>
      <c r="E103" s="175" t="s">
        <v>13</v>
      </c>
      <c r="F103" s="176"/>
      <c r="G103" s="177" t="s">
        <v>193</v>
      </c>
      <c r="H103" s="120">
        <f>H104</f>
        <v>35</v>
      </c>
      <c r="I103" s="120"/>
      <c r="J103" s="120">
        <v>0</v>
      </c>
      <c r="K103" s="121">
        <f t="shared" si="6"/>
        <v>35</v>
      </c>
    </row>
    <row r="104" spans="1:22" s="113" customFormat="1" ht="12.75" hidden="1" customHeight="1" thickBot="1" x14ac:dyDescent="0.25">
      <c r="A104" s="122"/>
      <c r="B104" s="178"/>
      <c r="C104" s="123"/>
      <c r="D104" s="124"/>
      <c r="E104" s="171">
        <v>3315</v>
      </c>
      <c r="F104" s="172">
        <v>5336</v>
      </c>
      <c r="G104" s="173" t="s">
        <v>189</v>
      </c>
      <c r="H104" s="179">
        <v>35</v>
      </c>
      <c r="I104" s="179"/>
      <c r="J104" s="179">
        <v>0</v>
      </c>
      <c r="K104" s="128">
        <f t="shared" si="6"/>
        <v>35</v>
      </c>
    </row>
    <row r="105" spans="1:22" s="113" customFormat="1" ht="12.75" hidden="1" customHeight="1" x14ac:dyDescent="0.2">
      <c r="A105" s="167" t="s">
        <v>12</v>
      </c>
      <c r="B105" s="174">
        <v>34070</v>
      </c>
      <c r="C105" s="116" t="s">
        <v>194</v>
      </c>
      <c r="D105" s="168" t="s">
        <v>195</v>
      </c>
      <c r="E105" s="175" t="s">
        <v>13</v>
      </c>
      <c r="F105" s="176" t="s">
        <v>13</v>
      </c>
      <c r="G105" s="177" t="s">
        <v>196</v>
      </c>
      <c r="H105" s="120">
        <f>H106</f>
        <v>147</v>
      </c>
      <c r="I105" s="120"/>
      <c r="J105" s="120">
        <v>0</v>
      </c>
      <c r="K105" s="121">
        <f t="shared" si="6"/>
        <v>147</v>
      </c>
    </row>
    <row r="106" spans="1:22" s="113" customFormat="1" ht="12.75" hidden="1" customHeight="1" thickBot="1" x14ac:dyDescent="0.25">
      <c r="A106" s="122"/>
      <c r="B106" s="178"/>
      <c r="C106" s="123"/>
      <c r="D106" s="124"/>
      <c r="E106" s="171">
        <v>3315</v>
      </c>
      <c r="F106" s="172">
        <v>5336</v>
      </c>
      <c r="G106" s="173" t="s">
        <v>189</v>
      </c>
      <c r="H106" s="179">
        <v>147</v>
      </c>
      <c r="I106" s="179"/>
      <c r="J106" s="179">
        <v>0</v>
      </c>
      <c r="K106" s="128">
        <f t="shared" si="6"/>
        <v>147</v>
      </c>
    </row>
    <row r="107" spans="1:22" s="113" customFormat="1" ht="12.75" hidden="1" customHeight="1" x14ac:dyDescent="0.2">
      <c r="A107" s="180" t="s">
        <v>12</v>
      </c>
      <c r="B107" s="181">
        <v>34053</v>
      </c>
      <c r="C107" s="182" t="s">
        <v>197</v>
      </c>
      <c r="D107" s="183" t="s">
        <v>198</v>
      </c>
      <c r="E107" s="175" t="s">
        <v>13</v>
      </c>
      <c r="F107" s="176" t="s">
        <v>13</v>
      </c>
      <c r="G107" s="177" t="s">
        <v>199</v>
      </c>
      <c r="H107" s="184">
        <f>H108</f>
        <v>7</v>
      </c>
      <c r="I107" s="184"/>
      <c r="J107" s="120">
        <v>0</v>
      </c>
      <c r="K107" s="185">
        <f t="shared" si="6"/>
        <v>7</v>
      </c>
    </row>
    <row r="108" spans="1:22" s="113" customFormat="1" ht="12.75" hidden="1" customHeight="1" thickBot="1" x14ac:dyDescent="0.25">
      <c r="A108" s="186"/>
      <c r="B108" s="187"/>
      <c r="C108" s="188"/>
      <c r="D108" s="189"/>
      <c r="E108" s="171">
        <v>3314</v>
      </c>
      <c r="F108" s="172">
        <v>5336</v>
      </c>
      <c r="G108" s="173" t="s">
        <v>200</v>
      </c>
      <c r="H108" s="190">
        <v>7</v>
      </c>
      <c r="I108" s="190"/>
      <c r="J108" s="179">
        <v>0</v>
      </c>
      <c r="K108" s="128">
        <f t="shared" si="6"/>
        <v>7</v>
      </c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</row>
    <row r="109" spans="1:22" s="113" customFormat="1" ht="12.75" hidden="1" customHeight="1" x14ac:dyDescent="0.2">
      <c r="A109" s="191" t="s">
        <v>12</v>
      </c>
      <c r="B109" s="192">
        <v>34070</v>
      </c>
      <c r="C109" s="182" t="s">
        <v>201</v>
      </c>
      <c r="D109" s="193" t="s">
        <v>198</v>
      </c>
      <c r="E109" s="194" t="s">
        <v>13</v>
      </c>
      <c r="F109" s="194" t="s">
        <v>13</v>
      </c>
      <c r="G109" s="195" t="s">
        <v>202</v>
      </c>
      <c r="H109" s="184">
        <f>H110</f>
        <v>21</v>
      </c>
      <c r="I109" s="184"/>
      <c r="J109" s="120">
        <v>0</v>
      </c>
      <c r="K109" s="185">
        <f>H109+J109</f>
        <v>21</v>
      </c>
    </row>
    <row r="110" spans="1:22" s="113" customFormat="1" ht="12.75" hidden="1" customHeight="1" thickBot="1" x14ac:dyDescent="0.25">
      <c r="A110" s="196"/>
      <c r="B110" s="197"/>
      <c r="C110" s="188"/>
      <c r="D110" s="198"/>
      <c r="E110" s="171">
        <v>3314</v>
      </c>
      <c r="F110" s="172">
        <v>5336</v>
      </c>
      <c r="G110" s="173" t="s">
        <v>200</v>
      </c>
      <c r="H110" s="190">
        <v>21</v>
      </c>
      <c r="I110" s="190"/>
      <c r="J110" s="179">
        <v>0</v>
      </c>
      <c r="K110" s="128">
        <f>H110+J110</f>
        <v>21</v>
      </c>
    </row>
    <row r="111" spans="1:22" s="113" customFormat="1" ht="12.75" hidden="1" customHeight="1" x14ac:dyDescent="0.2">
      <c r="A111" s="191" t="s">
        <v>12</v>
      </c>
      <c r="B111" s="192">
        <v>34053</v>
      </c>
      <c r="C111" s="182" t="s">
        <v>203</v>
      </c>
      <c r="D111" s="193" t="s">
        <v>198</v>
      </c>
      <c r="E111" s="194" t="s">
        <v>13</v>
      </c>
      <c r="F111" s="194" t="s">
        <v>13</v>
      </c>
      <c r="G111" s="199" t="s">
        <v>204</v>
      </c>
      <c r="H111" s="184">
        <f>H112</f>
        <v>26</v>
      </c>
      <c r="I111" s="184"/>
      <c r="J111" s="120">
        <v>0</v>
      </c>
      <c r="K111" s="185">
        <f>H111+J111</f>
        <v>26</v>
      </c>
    </row>
    <row r="112" spans="1:22" s="113" customFormat="1" ht="12.75" hidden="1" customHeight="1" thickBot="1" x14ac:dyDescent="0.25">
      <c r="A112" s="196"/>
      <c r="B112" s="197"/>
      <c r="C112" s="188"/>
      <c r="D112" s="198"/>
      <c r="E112" s="171">
        <v>3314</v>
      </c>
      <c r="F112" s="172">
        <v>5336</v>
      </c>
      <c r="G112" s="173" t="s">
        <v>200</v>
      </c>
      <c r="H112" s="190">
        <v>26</v>
      </c>
      <c r="I112" s="190"/>
      <c r="J112" s="179">
        <v>0</v>
      </c>
      <c r="K112" s="128">
        <f>H112+J112</f>
        <v>26</v>
      </c>
    </row>
    <row r="113" spans="1:22" s="140" customFormat="1" ht="12.75" hidden="1" customHeight="1" x14ac:dyDescent="0.2">
      <c r="A113" s="180" t="s">
        <v>12</v>
      </c>
      <c r="B113" s="181">
        <v>34053</v>
      </c>
      <c r="C113" s="182" t="s">
        <v>205</v>
      </c>
      <c r="D113" s="183" t="s">
        <v>198</v>
      </c>
      <c r="E113" s="175" t="s">
        <v>13</v>
      </c>
      <c r="F113" s="176"/>
      <c r="G113" s="177" t="s">
        <v>206</v>
      </c>
      <c r="H113" s="184">
        <f>H114</f>
        <v>38</v>
      </c>
      <c r="I113" s="184"/>
      <c r="J113" s="120">
        <v>0</v>
      </c>
      <c r="K113" s="185">
        <f t="shared" si="6"/>
        <v>38</v>
      </c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</row>
    <row r="114" spans="1:22" s="113" customFormat="1" ht="12.75" hidden="1" customHeight="1" thickBot="1" x14ac:dyDescent="0.25">
      <c r="A114" s="186"/>
      <c r="B114" s="187"/>
      <c r="C114" s="188"/>
      <c r="D114" s="189"/>
      <c r="E114" s="171">
        <v>3314</v>
      </c>
      <c r="F114" s="172">
        <v>5336</v>
      </c>
      <c r="G114" s="173" t="s">
        <v>200</v>
      </c>
      <c r="H114" s="190">
        <v>38</v>
      </c>
      <c r="I114" s="190"/>
      <c r="J114" s="179">
        <v>0</v>
      </c>
      <c r="K114" s="128">
        <f t="shared" si="6"/>
        <v>38</v>
      </c>
    </row>
    <row r="115" spans="1:22" s="113" customFormat="1" ht="12.75" hidden="1" customHeight="1" x14ac:dyDescent="0.2">
      <c r="A115" s="180" t="s">
        <v>12</v>
      </c>
      <c r="B115" s="181">
        <v>34053</v>
      </c>
      <c r="C115" s="182" t="s">
        <v>207</v>
      </c>
      <c r="D115" s="183" t="s">
        <v>198</v>
      </c>
      <c r="E115" s="175" t="s">
        <v>13</v>
      </c>
      <c r="F115" s="176" t="s">
        <v>13</v>
      </c>
      <c r="G115" s="177" t="s">
        <v>208</v>
      </c>
      <c r="H115" s="184">
        <f>H116</f>
        <v>135</v>
      </c>
      <c r="I115" s="184"/>
      <c r="J115" s="120">
        <v>0</v>
      </c>
      <c r="K115" s="185">
        <f t="shared" si="6"/>
        <v>135</v>
      </c>
    </row>
    <row r="116" spans="1:22" s="113" customFormat="1" ht="12.75" hidden="1" customHeight="1" thickBot="1" x14ac:dyDescent="0.25">
      <c r="A116" s="186"/>
      <c r="B116" s="187"/>
      <c r="C116" s="188"/>
      <c r="D116" s="189"/>
      <c r="E116" s="171">
        <v>3314</v>
      </c>
      <c r="F116" s="172">
        <v>5336</v>
      </c>
      <c r="G116" s="173" t="s">
        <v>200</v>
      </c>
      <c r="H116" s="190">
        <v>135</v>
      </c>
      <c r="I116" s="190"/>
      <c r="J116" s="179">
        <v>0</v>
      </c>
      <c r="K116" s="128">
        <f t="shared" si="6"/>
        <v>135</v>
      </c>
    </row>
    <row r="117" spans="1:22" s="113" customFormat="1" ht="12.75" hidden="1" customHeight="1" x14ac:dyDescent="0.2">
      <c r="A117" s="191" t="s">
        <v>12</v>
      </c>
      <c r="B117" s="192">
        <v>34544</v>
      </c>
      <c r="C117" s="182" t="s">
        <v>209</v>
      </c>
      <c r="D117" s="193" t="s">
        <v>198</v>
      </c>
      <c r="E117" s="194" t="s">
        <v>13</v>
      </c>
      <c r="F117" s="194" t="s">
        <v>13</v>
      </c>
      <c r="G117" s="195" t="s">
        <v>210</v>
      </c>
      <c r="H117" s="184">
        <f>H118</f>
        <v>513</v>
      </c>
      <c r="I117" s="184"/>
      <c r="J117" s="120">
        <v>0</v>
      </c>
      <c r="K117" s="185">
        <f t="shared" si="6"/>
        <v>513</v>
      </c>
    </row>
    <row r="118" spans="1:22" s="113" customFormat="1" ht="12.75" hidden="1" customHeight="1" thickBot="1" x14ac:dyDescent="0.25">
      <c r="A118" s="196"/>
      <c r="B118" s="197"/>
      <c r="C118" s="188"/>
      <c r="D118" s="198"/>
      <c r="E118" s="171">
        <v>3314</v>
      </c>
      <c r="F118" s="172">
        <v>6356</v>
      </c>
      <c r="G118" s="173" t="s">
        <v>211</v>
      </c>
      <c r="H118" s="190">
        <v>513</v>
      </c>
      <c r="I118" s="190"/>
      <c r="J118" s="179">
        <v>0</v>
      </c>
      <c r="K118" s="128">
        <f t="shared" si="6"/>
        <v>513</v>
      </c>
    </row>
    <row r="119" spans="1:22" s="113" customFormat="1" ht="12.75" hidden="1" customHeight="1" x14ac:dyDescent="0.2">
      <c r="A119" s="200" t="s">
        <v>12</v>
      </c>
      <c r="B119" s="201">
        <v>34053</v>
      </c>
      <c r="C119" s="182" t="s">
        <v>212</v>
      </c>
      <c r="D119" s="202" t="s">
        <v>213</v>
      </c>
      <c r="E119" s="203" t="s">
        <v>13</v>
      </c>
      <c r="F119" s="194" t="s">
        <v>13</v>
      </c>
      <c r="G119" s="199" t="s">
        <v>214</v>
      </c>
      <c r="H119" s="184">
        <f>H120</f>
        <v>22</v>
      </c>
      <c r="I119" s="184"/>
      <c r="J119" s="120">
        <v>0</v>
      </c>
      <c r="K119" s="185">
        <f>H119+J119</f>
        <v>22</v>
      </c>
    </row>
    <row r="120" spans="1:22" s="113" customFormat="1" ht="12.75" hidden="1" customHeight="1" thickBot="1" x14ac:dyDescent="0.25">
      <c r="A120" s="186"/>
      <c r="B120" s="187"/>
      <c r="C120" s="188"/>
      <c r="D120" s="189"/>
      <c r="E120" s="171">
        <v>3315</v>
      </c>
      <c r="F120" s="172">
        <v>5336</v>
      </c>
      <c r="G120" s="173" t="s">
        <v>215</v>
      </c>
      <c r="H120" s="190">
        <v>22</v>
      </c>
      <c r="I120" s="190"/>
      <c r="J120" s="179">
        <v>0</v>
      </c>
      <c r="K120" s="128">
        <f>H120+J120</f>
        <v>22</v>
      </c>
    </row>
    <row r="121" spans="1:22" s="113" customFormat="1" ht="12.75" hidden="1" customHeight="1" x14ac:dyDescent="0.2">
      <c r="A121" s="200" t="s">
        <v>12</v>
      </c>
      <c r="B121" s="201">
        <v>34053</v>
      </c>
      <c r="C121" s="182" t="s">
        <v>216</v>
      </c>
      <c r="D121" s="202" t="s">
        <v>213</v>
      </c>
      <c r="E121" s="203" t="s">
        <v>13</v>
      </c>
      <c r="F121" s="194" t="s">
        <v>13</v>
      </c>
      <c r="G121" s="199" t="s">
        <v>217</v>
      </c>
      <c r="H121" s="184">
        <f>H122</f>
        <v>55</v>
      </c>
      <c r="I121" s="184"/>
      <c r="J121" s="120">
        <v>0</v>
      </c>
      <c r="K121" s="185">
        <f>H121+J121</f>
        <v>55</v>
      </c>
    </row>
    <row r="122" spans="1:22" s="113" customFormat="1" ht="12.75" hidden="1" customHeight="1" thickBot="1" x14ac:dyDescent="0.25">
      <c r="A122" s="186"/>
      <c r="B122" s="187"/>
      <c r="C122" s="188"/>
      <c r="D122" s="189"/>
      <c r="E122" s="171">
        <v>3315</v>
      </c>
      <c r="F122" s="172">
        <v>5336</v>
      </c>
      <c r="G122" s="173" t="s">
        <v>215</v>
      </c>
      <c r="H122" s="190">
        <v>55</v>
      </c>
      <c r="I122" s="190"/>
      <c r="J122" s="179">
        <v>0</v>
      </c>
      <c r="K122" s="128">
        <f>H122+J122</f>
        <v>55</v>
      </c>
    </row>
    <row r="123" spans="1:22" s="113" customFormat="1" ht="12.75" hidden="1" customHeight="1" x14ac:dyDescent="0.2">
      <c r="A123" s="200" t="s">
        <v>12</v>
      </c>
      <c r="B123" s="201">
        <v>34053</v>
      </c>
      <c r="C123" s="182" t="s">
        <v>218</v>
      </c>
      <c r="D123" s="202" t="s">
        <v>213</v>
      </c>
      <c r="E123" s="203" t="s">
        <v>13</v>
      </c>
      <c r="F123" s="194" t="s">
        <v>13</v>
      </c>
      <c r="G123" s="199" t="s">
        <v>219</v>
      </c>
      <c r="H123" s="184">
        <f>H124</f>
        <v>56</v>
      </c>
      <c r="I123" s="184"/>
      <c r="J123" s="120">
        <v>0</v>
      </c>
      <c r="K123" s="185">
        <f t="shared" si="6"/>
        <v>56</v>
      </c>
    </row>
    <row r="124" spans="1:22" s="113" customFormat="1" ht="12.75" hidden="1" customHeight="1" thickBot="1" x14ac:dyDescent="0.25">
      <c r="A124" s="186"/>
      <c r="B124" s="187"/>
      <c r="C124" s="188"/>
      <c r="D124" s="189"/>
      <c r="E124" s="171">
        <v>3315</v>
      </c>
      <c r="F124" s="172">
        <v>5336</v>
      </c>
      <c r="G124" s="173" t="s">
        <v>215</v>
      </c>
      <c r="H124" s="190">
        <v>56</v>
      </c>
      <c r="I124" s="190"/>
      <c r="J124" s="179">
        <v>0</v>
      </c>
      <c r="K124" s="128">
        <f t="shared" si="6"/>
        <v>56</v>
      </c>
    </row>
    <row r="125" spans="1:22" s="113" customFormat="1" ht="12.75" hidden="1" customHeight="1" x14ac:dyDescent="0.2">
      <c r="A125" s="180" t="s">
        <v>12</v>
      </c>
      <c r="B125" s="181">
        <v>34070</v>
      </c>
      <c r="C125" s="182" t="s">
        <v>220</v>
      </c>
      <c r="D125" s="183" t="s">
        <v>181</v>
      </c>
      <c r="E125" s="175" t="s">
        <v>13</v>
      </c>
      <c r="F125" s="176"/>
      <c r="G125" s="177" t="s">
        <v>221</v>
      </c>
      <c r="H125" s="184">
        <f>H126</f>
        <v>34</v>
      </c>
      <c r="I125" s="184"/>
      <c r="J125" s="120">
        <v>0</v>
      </c>
      <c r="K125" s="185">
        <f t="shared" si="6"/>
        <v>34</v>
      </c>
    </row>
    <row r="126" spans="1:22" s="113" customFormat="1" ht="12.75" hidden="1" customHeight="1" thickBot="1" x14ac:dyDescent="0.25">
      <c r="A126" s="186"/>
      <c r="B126" s="187"/>
      <c r="C126" s="188"/>
      <c r="D126" s="189"/>
      <c r="E126" s="171">
        <v>3315</v>
      </c>
      <c r="F126" s="172">
        <v>5336</v>
      </c>
      <c r="G126" s="173" t="s">
        <v>189</v>
      </c>
      <c r="H126" s="190">
        <v>34</v>
      </c>
      <c r="I126" s="190"/>
      <c r="J126" s="179">
        <v>0</v>
      </c>
      <c r="K126" s="128">
        <f t="shared" si="6"/>
        <v>34</v>
      </c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</row>
    <row r="127" spans="1:22" s="113" customFormat="1" ht="12.75" hidden="1" customHeight="1" x14ac:dyDescent="0.2">
      <c r="A127" s="180" t="s">
        <v>12</v>
      </c>
      <c r="B127" s="181">
        <v>34053</v>
      </c>
      <c r="C127" s="182" t="s">
        <v>222</v>
      </c>
      <c r="D127" s="183" t="s">
        <v>181</v>
      </c>
      <c r="E127" s="175" t="s">
        <v>13</v>
      </c>
      <c r="F127" s="176" t="s">
        <v>13</v>
      </c>
      <c r="G127" s="177" t="s">
        <v>223</v>
      </c>
      <c r="H127" s="184">
        <f>H128</f>
        <v>65</v>
      </c>
      <c r="I127" s="184"/>
      <c r="J127" s="120">
        <v>0</v>
      </c>
      <c r="K127" s="185">
        <f t="shared" si="6"/>
        <v>65</v>
      </c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</row>
    <row r="128" spans="1:22" s="113" customFormat="1" ht="12.75" hidden="1" customHeight="1" thickBot="1" x14ac:dyDescent="0.25">
      <c r="A128" s="186"/>
      <c r="B128" s="187"/>
      <c r="C128" s="188"/>
      <c r="D128" s="189"/>
      <c r="E128" s="171">
        <v>3315</v>
      </c>
      <c r="F128" s="172">
        <v>5336</v>
      </c>
      <c r="G128" s="173" t="s">
        <v>189</v>
      </c>
      <c r="H128" s="190">
        <v>65</v>
      </c>
      <c r="I128" s="190"/>
      <c r="J128" s="179">
        <v>0</v>
      </c>
      <c r="K128" s="128">
        <f t="shared" si="6"/>
        <v>65</v>
      </c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</row>
    <row r="129" spans="1:22" s="113" customFormat="1" ht="12.75" hidden="1" customHeight="1" x14ac:dyDescent="0.2">
      <c r="A129" s="180" t="s">
        <v>12</v>
      </c>
      <c r="B129" s="181">
        <v>34070</v>
      </c>
      <c r="C129" s="182" t="s">
        <v>224</v>
      </c>
      <c r="D129" s="183" t="s">
        <v>181</v>
      </c>
      <c r="E129" s="175" t="s">
        <v>13</v>
      </c>
      <c r="F129" s="176" t="s">
        <v>13</v>
      </c>
      <c r="G129" s="177" t="s">
        <v>225</v>
      </c>
      <c r="H129" s="184">
        <f>H130</f>
        <v>75</v>
      </c>
      <c r="I129" s="184"/>
      <c r="J129" s="120">
        <v>0</v>
      </c>
      <c r="K129" s="185">
        <f>H129+J129</f>
        <v>75</v>
      </c>
      <c r="M129" s="97"/>
      <c r="N129" s="97"/>
      <c r="O129" s="97"/>
      <c r="P129" s="97"/>
      <c r="Q129" s="97"/>
      <c r="R129" s="97"/>
      <c r="S129" s="97"/>
      <c r="T129" s="97"/>
      <c r="U129" s="97"/>
      <c r="V129" s="97"/>
    </row>
    <row r="130" spans="1:22" s="113" customFormat="1" ht="12.75" hidden="1" customHeight="1" thickBot="1" x14ac:dyDescent="0.25">
      <c r="A130" s="186"/>
      <c r="B130" s="187"/>
      <c r="C130" s="188"/>
      <c r="D130" s="189"/>
      <c r="E130" s="171">
        <v>3315</v>
      </c>
      <c r="F130" s="172">
        <v>5336</v>
      </c>
      <c r="G130" s="173" t="s">
        <v>189</v>
      </c>
      <c r="H130" s="190">
        <v>75</v>
      </c>
      <c r="I130" s="190"/>
      <c r="J130" s="179">
        <v>0</v>
      </c>
      <c r="K130" s="128">
        <f>H130+J130</f>
        <v>75</v>
      </c>
      <c r="M130" s="97"/>
      <c r="N130" s="97"/>
      <c r="O130" s="97"/>
      <c r="P130" s="97"/>
      <c r="Q130" s="97"/>
      <c r="R130" s="97"/>
      <c r="S130" s="97"/>
      <c r="T130" s="97"/>
      <c r="U130" s="97"/>
      <c r="V130" s="97"/>
    </row>
    <row r="131" spans="1:22" s="140" customFormat="1" ht="12.75" customHeight="1" x14ac:dyDescent="0.2">
      <c r="A131" s="97"/>
      <c r="B131" s="97"/>
      <c r="C131" s="97"/>
      <c r="D131" s="97"/>
      <c r="E131" s="97"/>
      <c r="F131" s="97"/>
      <c r="G131" s="97"/>
      <c r="H131" s="204"/>
      <c r="I131" s="204"/>
      <c r="J131" s="97"/>
      <c r="K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</row>
    <row r="132" spans="1:22" s="140" customFormat="1" ht="12.75" customHeight="1" x14ac:dyDescent="0.2">
      <c r="A132" s="97"/>
      <c r="B132" s="97"/>
      <c r="C132" s="97"/>
      <c r="D132" s="97"/>
      <c r="E132" s="97"/>
      <c r="F132" s="97"/>
      <c r="G132" s="97"/>
      <c r="H132" s="204"/>
      <c r="I132" s="204"/>
      <c r="J132" s="97"/>
      <c r="K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</row>
    <row r="133" spans="1:22" s="140" customFormat="1" ht="12.75" customHeight="1" x14ac:dyDescent="0.2">
      <c r="A133" s="97"/>
      <c r="B133" s="97"/>
      <c r="C133" s="97"/>
      <c r="D133" s="97"/>
      <c r="E133" s="97"/>
      <c r="F133" s="97"/>
      <c r="G133" s="97"/>
      <c r="H133" s="204"/>
      <c r="I133" s="204"/>
      <c r="J133" s="97"/>
      <c r="K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</row>
    <row r="134" spans="1:22" ht="12.75" customHeight="1" x14ac:dyDescent="0.2"/>
    <row r="135" spans="1:22" ht="12.75" customHeight="1" x14ac:dyDescent="0.2"/>
    <row r="136" spans="1:22" ht="12.75" customHeight="1" x14ac:dyDescent="0.2"/>
  </sheetData>
  <mergeCells count="5">
    <mergeCell ref="H1:K1"/>
    <mergeCell ref="A2:K2"/>
    <mergeCell ref="A4:K4"/>
    <mergeCell ref="A6:K6"/>
    <mergeCell ref="C9:D9"/>
  </mergeCells>
  <printOptions horizontalCentered="1"/>
  <pageMargins left="0.19685039370078741" right="0.19685039370078741" top="0.59055118110236227" bottom="0.59055118110236227" header="0.51181102362204722" footer="0.5118110236220472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Bilance PaV</vt:lpstr>
      <vt:lpstr>91401</vt:lpstr>
      <vt:lpstr>91407</vt:lpstr>
      <vt:lpstr>91707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Skrbkova Ivana</cp:lastModifiedBy>
  <cp:lastPrinted>2014-08-06T12:43:20Z</cp:lastPrinted>
  <dcterms:created xsi:type="dcterms:W3CDTF">2014-07-29T12:30:21Z</dcterms:created>
  <dcterms:modified xsi:type="dcterms:W3CDTF">2014-08-06T12:43:47Z</dcterms:modified>
</cp:coreProperties>
</file>