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360" windowWidth="15480" windowHeight="10455" activeTab="0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<sst xmlns="http://schemas.openxmlformats.org/spreadsheetml/2006/main" count="862" uniqueCount="491">
  <si>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</si>
  <si>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</si>
  <si>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</si>
  <si>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</si>
  <si>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</si>
  <si>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</si>
  <si>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</si>
  <si>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</si>
  <si>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</si>
  <si>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</si>
  <si>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</si>
  <si>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</si>
  <si>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</si>
  <si>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</si>
  <si>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</si>
  <si>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</si>
  <si>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</si>
  <si>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</si>
  <si>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resorty</t>
  </si>
  <si>
    <t>12-informatika</t>
  </si>
  <si>
    <t>03-ekonomika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</si>
  <si>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</si>
  <si>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</si>
  <si>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</si>
  <si>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</si>
  <si>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</si>
  <si>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</si>
  <si>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</si>
  <si>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</si>
  <si>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</si>
  <si>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</si>
  <si>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</si>
  <si>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</si>
  <si>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</si>
  <si>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</si>
  <si>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</si>
  <si>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</si>
  <si>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</si>
  <si>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</si>
  <si>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</si>
  <si>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</si>
  <si>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</si>
  <si>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</si>
  <si>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</si>
  <si>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</si>
  <si>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</si>
  <si>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</si>
  <si>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</si>
  <si>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</si>
  <si>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</si>
  <si>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</si>
  <si>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</si>
  <si>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</si>
  <si>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</si>
  <si>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</si>
  <si>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</si>
  <si>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</si>
  <si>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</si>
  <si>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</si>
  <si>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</si>
  <si>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</si>
  <si>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</si>
  <si>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</si>
  <si>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</si>
  <si>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</si>
  <si>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</si>
  <si>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</si>
  <si>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</si>
  <si>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</si>
  <si>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</si>
  <si>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</si>
  <si>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</si>
  <si>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</si>
  <si>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</si>
  <si>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</si>
  <si>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</si>
  <si>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</si>
  <si>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</si>
  <si>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</si>
  <si>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</si>
  <si>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</si>
  <si>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</si>
  <si>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</si>
  <si>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</si>
  <si>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</si>
  <si>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Kapitola 935 - Grantový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</si>
  <si>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</si>
  <si>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</si>
  <si>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</si>
  <si>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</si>
  <si>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</si>
  <si>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</si>
  <si>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dotace z MMR, zapojení do kap. 92006</t>
  </si>
  <si>
    <t>přesun z kap.91903 do kap.92609</t>
  </si>
  <si>
    <t>přesun z kap.91903 do kap.92604</t>
  </si>
  <si>
    <t>přesun z kap.92303 do kap.92314</t>
  </si>
  <si>
    <t>Kapitola 926 - Dotační fond kraje (ZU)</t>
  </si>
  <si>
    <t>dotace ze zahraničí, zapojení do kap. 92301</t>
  </si>
  <si>
    <t>SR 2014</t>
  </si>
  <si>
    <t>UR 2014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</si>
  <si>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2013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</si>
  <si>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2013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</si>
  <si>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2013</t>
    </r>
  </si>
  <si>
    <t>Kapitola 917 - Transfery (ZU)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</si>
  <si>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</si>
  <si>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</si>
  <si>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</si>
  <si>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</si>
  <si>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</si>
  <si>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</si>
  <si>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</si>
  <si>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</si>
  <si>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</si>
  <si>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</si>
  <si>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</si>
  <si>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</si>
  <si>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</si>
  <si>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</si>
  <si>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</si>
  <si>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</si>
  <si>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</si>
  <si>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</si>
  <si>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</si>
  <si>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</si>
  <si>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</si>
  <si>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</si>
  <si>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</si>
  <si>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</si>
  <si>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</si>
  <si>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</si>
  <si>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</si>
  <si>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</si>
  <si>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</si>
  <si>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</si>
  <si>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</si>
  <si>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</si>
  <si>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</si>
  <si>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</si>
  <si>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</si>
  <si>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</si>
  <si>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</si>
  <si>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</si>
  <si>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</si>
  <si>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</si>
  <si>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</si>
  <si>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</si>
  <si>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44/14</t>
  </si>
  <si>
    <t>43/14</t>
  </si>
  <si>
    <t>45/14</t>
  </si>
  <si>
    <t>46/14</t>
  </si>
  <si>
    <t>47/14</t>
  </si>
  <si>
    <t>48/14</t>
  </si>
  <si>
    <t>49/14</t>
  </si>
  <si>
    <t>50/14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</si>
  <si>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</si>
  <si>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</si>
  <si>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</si>
  <si>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</si>
  <si>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</si>
  <si>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</si>
  <si>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</si>
  <si>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</si>
  <si>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</si>
  <si>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27/14/ZK</t>
  </si>
  <si>
    <t>24/14/ZK</t>
  </si>
  <si>
    <t>25/14/ZK</t>
  </si>
  <si>
    <t>28/14/ZK</t>
  </si>
  <si>
    <t>21/14/ZK</t>
  </si>
  <si>
    <t>26/14/ZK</t>
  </si>
  <si>
    <t>18/14/ZK</t>
  </si>
  <si>
    <t>38/14/RK</t>
  </si>
  <si>
    <t>39/14/RK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</si>
  <si>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</si>
  <si>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</si>
  <si>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</si>
  <si>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</si>
  <si>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</si>
  <si>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</si>
  <si>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</si>
  <si>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</si>
  <si>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</si>
  <si>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</si>
  <si>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</si>
  <si>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</si>
  <si>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</si>
  <si>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</si>
  <si>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</si>
  <si>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</si>
  <si>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</si>
  <si>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</si>
  <si>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</si>
  <si>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</si>
  <si>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</si>
  <si>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</si>
  <si>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60/14</t>
  </si>
  <si>
    <t>61/14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</si>
  <si>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</si>
  <si>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</si>
  <si>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</si>
  <si>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</si>
  <si>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</si>
  <si>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</si>
  <si>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</si>
  <si>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</si>
  <si>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</si>
  <si>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</si>
  <si>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</si>
  <si>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</si>
  <si>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</si>
  <si>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</si>
  <si>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</si>
  <si>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</si>
  <si>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</si>
  <si>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</si>
  <si>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</si>
  <si>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95/14/ZK</t>
  </si>
  <si>
    <t>92/14/ZK</t>
  </si>
  <si>
    <t>330/14/RK</t>
  </si>
  <si>
    <t>105/14/ZK</t>
  </si>
  <si>
    <t>78/14/ZK</t>
  </si>
  <si>
    <t>396/14/RK</t>
  </si>
  <si>
    <t>397/14/RK</t>
  </si>
  <si>
    <t>407/14/RK</t>
  </si>
  <si>
    <t>405/14/RK</t>
  </si>
  <si>
    <t>404/14/RK</t>
  </si>
  <si>
    <t>08-zeměď. a ŽP</t>
  </si>
  <si>
    <t>navýšení zdrojů 2014 a výdajů v kap. 91604</t>
  </si>
  <si>
    <t>dotace z MF, zapojení do kap. 91409</t>
  </si>
  <si>
    <t>dotace z MF, zapojení do kap. 91709</t>
  </si>
  <si>
    <t>dotace z MPSV, zapojení do kap. 91705</t>
  </si>
  <si>
    <t>dotace z MPSV a ESF, zapojení do kap. 92305</t>
  </si>
  <si>
    <t>dotace z MŠMT, zapojení do kap. 92307</t>
  </si>
  <si>
    <t>dotace z MMR, zapojení do kap. 92309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</si>
  <si>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</si>
  <si>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</si>
  <si>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</si>
  <si>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</si>
  <si>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</si>
  <si>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</si>
  <si>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</si>
  <si>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</si>
  <si>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</si>
  <si>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</si>
  <si>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</si>
  <si>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</si>
  <si>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</si>
  <si>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</si>
  <si>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</si>
  <si>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</si>
  <si>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</si>
  <si>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</si>
  <si>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</si>
  <si>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</si>
  <si>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navýšení zdrojů 2014 a výdajů v kap. 92006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</si>
  <si>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</si>
  <si>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</si>
  <si>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</si>
  <si>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</si>
  <si>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</si>
  <si>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</si>
  <si>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</si>
  <si>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</si>
  <si>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</si>
  <si>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</si>
  <si>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</si>
  <si>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</si>
  <si>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úprava kap. 93101 - poskytnutí dotací Krizový fond</t>
  </si>
  <si>
    <t>přesun z kap.92303 do kap.92304</t>
  </si>
  <si>
    <t>úprava kap. 91604</t>
  </si>
  <si>
    <t>navýšení zdrojů 2014 a výdajů v kap. 911,914,916 a 923</t>
  </si>
  <si>
    <t>Kapitola 919 - Pokladní správa (ZU)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</si>
  <si>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</si>
  <si>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</si>
  <si>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</si>
  <si>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</si>
  <si>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</si>
  <si>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</si>
  <si>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</si>
  <si>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</si>
  <si>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</si>
  <si>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</si>
  <si>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</si>
  <si>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</si>
  <si>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</si>
  <si>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</si>
  <si>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</si>
  <si>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</si>
  <si>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</si>
  <si>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</si>
  <si>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</si>
  <si>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</si>
  <si>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</si>
  <si>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</si>
  <si>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</si>
  <si>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</si>
  <si>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</si>
  <si>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</si>
  <si>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</si>
  <si>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</si>
  <si>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</si>
  <si>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</si>
  <si>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</si>
  <si>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</si>
  <si>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</si>
  <si>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</si>
  <si>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</si>
  <si>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</si>
  <si>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</si>
  <si>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</si>
  <si>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138/14/ZK</t>
  </si>
  <si>
    <t>127/14/ZK</t>
  </si>
  <si>
    <t>116/14/ZK</t>
  </si>
  <si>
    <t>131/14/ZK</t>
  </si>
  <si>
    <t>118/14/ZK</t>
  </si>
  <si>
    <t>156/14/ZK</t>
  </si>
  <si>
    <t>146/14/ZK</t>
  </si>
  <si>
    <t>136/14/ZK</t>
  </si>
  <si>
    <t>121/14/ZK</t>
  </si>
  <si>
    <t>117/14/ZK</t>
  </si>
  <si>
    <t>157/14/ZK</t>
  </si>
  <si>
    <t>152/14/ZK</t>
  </si>
  <si>
    <t>153/14/ZK</t>
  </si>
  <si>
    <t>135/14/ZK</t>
  </si>
  <si>
    <t>134/14/ZK</t>
  </si>
  <si>
    <t>148/14/ZK</t>
  </si>
  <si>
    <t>154/14/ZK</t>
  </si>
  <si>
    <t>455/14/RK</t>
  </si>
  <si>
    <t>487/14/RK</t>
  </si>
  <si>
    <t>435/14/RK</t>
  </si>
  <si>
    <t>430/14/RK</t>
  </si>
  <si>
    <t>446/14/RK</t>
  </si>
  <si>
    <t>447/14/RK</t>
  </si>
  <si>
    <t>560/14/RK</t>
  </si>
  <si>
    <t>528/14/RK</t>
  </si>
  <si>
    <t>573/14/RK</t>
  </si>
  <si>
    <t>574/14/RK</t>
  </si>
  <si>
    <t>575/14/RK</t>
  </si>
  <si>
    <t>679/14/RK</t>
  </si>
  <si>
    <t>716/14/RK</t>
  </si>
  <si>
    <t>717/14/RK</t>
  </si>
  <si>
    <t>dotace z MPSV, zapojení do kap. 92315</t>
  </si>
  <si>
    <t>dotace z MŠMT a nařízené odvody, zapojení do kap. 92302</t>
  </si>
  <si>
    <t>úprava kap. 91701 - poskytnutí dotací</t>
  </si>
  <si>
    <t>dotace z MŠMT, navýšení zdrojů a zapojení do kap. 92302</t>
  </si>
  <si>
    <t>dotace z MF, zapojení do kap. 91409 a 91709</t>
  </si>
  <si>
    <t>přesun z kap.91903 do kap.91408</t>
  </si>
  <si>
    <t>navýšení zdrojů 2014 a výdajů v kap. 91418</t>
  </si>
  <si>
    <t>dotace z MV, zapojení do kap. 91701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</si>
  <si>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</si>
  <si>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</si>
  <si>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</si>
  <si>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</si>
  <si>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</si>
  <si>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</si>
  <si>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</si>
  <si>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 xml:space="preserve">Celkem výdajová část rozpočtu 2014 upravena o </t>
  </si>
  <si>
    <t>100/14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</si>
  <si>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</si>
  <si>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</si>
  <si>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</si>
  <si>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</si>
  <si>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</si>
  <si>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</si>
  <si>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</si>
  <si>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</si>
  <si>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</si>
  <si>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</si>
  <si>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</si>
  <si>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</si>
  <si>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</si>
  <si>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</si>
  <si>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</si>
  <si>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</si>
  <si>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</si>
  <si>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</si>
  <si>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</si>
  <si>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</si>
  <si>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</si>
  <si>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</si>
  <si>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</si>
  <si>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</si>
  <si>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</si>
  <si>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</si>
  <si>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</si>
  <si>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</si>
  <si>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</si>
  <si>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</si>
  <si>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</si>
  <si>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</si>
  <si>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</si>
  <si>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</si>
  <si>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</si>
  <si>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</si>
  <si>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</si>
  <si>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</si>
  <si>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</si>
  <si>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</si>
  <si>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</si>
  <si>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840/14/RK</t>
  </si>
  <si>
    <t>748/14/RK</t>
  </si>
  <si>
    <t>755/14/RK</t>
  </si>
  <si>
    <t>756/14/RK</t>
  </si>
  <si>
    <t>773/14/RK</t>
  </si>
  <si>
    <t>782/14/RK</t>
  </si>
  <si>
    <t>734/14/RK</t>
  </si>
  <si>
    <t>843/14/RK</t>
  </si>
  <si>
    <t>858/14/RK</t>
  </si>
  <si>
    <t>849/14/RK</t>
  </si>
  <si>
    <t>navýšení zdrojů 2014 a výdajů v kap. 92302 (vratky a odvody)</t>
  </si>
  <si>
    <t>dotace z MK, zapojení do kap. 91705</t>
  </si>
  <si>
    <t>dposkytnutí dotace z KF, kap. 93101</t>
  </si>
  <si>
    <t>895/14/RK</t>
  </si>
  <si>
    <t xml:space="preserve">    Přehled změn rozpočtu a rozpočtových opatření přijatých  v období od 1. ledna do 30. června 2014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</si>
  <si>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</si>
  <si>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</si>
  <si>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</si>
  <si>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</si>
  <si>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</si>
  <si>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</si>
  <si>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</si>
  <si>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</si>
  <si>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</si>
  <si>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151/14</t>
  </si>
  <si>
    <t>186/14/ZK</t>
  </si>
  <si>
    <t>187/14/ZK</t>
  </si>
  <si>
    <t>188/14/ZK</t>
  </si>
  <si>
    <t>190/14/ZK</t>
  </si>
  <si>
    <t>navýšení zdrojů 2014 a výdajů v kap. 91403</t>
  </si>
  <si>
    <t>168/14/ZK</t>
  </si>
  <si>
    <t>poskytnutí dotací z DF, kap. 92607</t>
  </si>
  <si>
    <t>181/14/ZK</t>
  </si>
  <si>
    <t>přesun z kap.91903 do kap.91305</t>
  </si>
  <si>
    <t>177/14/ZK</t>
  </si>
  <si>
    <t>176/14/ZK</t>
  </si>
  <si>
    <t>192/14/ZK</t>
  </si>
  <si>
    <t>přesun z kap.91903 do kap.92014 a 91305</t>
  </si>
  <si>
    <t>poskytnutí dotací z DF, kap. 92602</t>
  </si>
  <si>
    <t>200/14/ZK</t>
  </si>
  <si>
    <t>206/14/ZK</t>
  </si>
  <si>
    <t>169/14/ZK</t>
  </si>
  <si>
    <t>175/14/ZK</t>
  </si>
  <si>
    <t>úprava kap. 92006 - rozepsání investičních akcí</t>
  </si>
  <si>
    <t>navýšení zdrojů 2014 a výdajů v kap. 914, 917, 919, 920, 923, 926 a 934</t>
  </si>
  <si>
    <t>přesun z kap.91402 do kap.91702</t>
  </si>
  <si>
    <t>191/14/ZK</t>
  </si>
  <si>
    <t>166/14/ZK</t>
  </si>
  <si>
    <t>k 30.06.2014 neprojednáno</t>
  </si>
  <si>
    <t>přesun z kap. 92006 do kap.92306</t>
  </si>
  <si>
    <t>207/14/ZK</t>
  </si>
  <si>
    <t>184/14/ZK</t>
  </si>
  <si>
    <t>203/14/ZK</t>
  </si>
  <si>
    <t>196/14/ZK</t>
  </si>
  <si>
    <t>přesun z kap. 91903 do kap.91704</t>
  </si>
  <si>
    <t>dposkytnutí dotací z FOV, kap. 93208</t>
  </si>
  <si>
    <t>204/14/ZK</t>
  </si>
  <si>
    <t>179/14/ZK</t>
  </si>
  <si>
    <t>932/14/RK</t>
  </si>
  <si>
    <t>948/14/RK</t>
  </si>
  <si>
    <t>928/14/RK</t>
  </si>
  <si>
    <t>964/14/RK</t>
  </si>
  <si>
    <t>navýšení zdrojů 2014 a výdajů v kap. 92302 (odvody)</t>
  </si>
  <si>
    <t>dotace z MZdr, zapojení do kap. 91709</t>
  </si>
  <si>
    <t>dotace z MD, zapojení do kap. 91406</t>
  </si>
  <si>
    <t>991/14/mRK</t>
  </si>
  <si>
    <t>navýšení zdrojů 2014 a výdajů v kap. 91604 (odvody)</t>
  </si>
  <si>
    <t>992/14/mRK</t>
  </si>
  <si>
    <t>přesun z kap.91407 do kap.91701</t>
  </si>
  <si>
    <t>233/14/ZK</t>
  </si>
  <si>
    <t>úprava kap. 92601</t>
  </si>
  <si>
    <t>215/14/ZK</t>
  </si>
  <si>
    <t>237/14/ZK</t>
  </si>
  <si>
    <t>úprava kap. 92306 - rozpis akcí</t>
  </si>
  <si>
    <t>úprava kap. 91702 - poskytnutí dotací</t>
  </si>
  <si>
    <t>239/14/ZK</t>
  </si>
  <si>
    <t>přesun z kap.92303 do kap.92302</t>
  </si>
  <si>
    <t>242/14/ZK</t>
  </si>
  <si>
    <t>255/14/ZK</t>
  </si>
  <si>
    <t>navýšení zdrojů 2014 a výdajů v kap. 92303</t>
  </si>
  <si>
    <t>220/14/ZK</t>
  </si>
  <si>
    <t>250/14/ZK</t>
  </si>
  <si>
    <t>254/14/ZK</t>
  </si>
  <si>
    <t>253/14/ZK</t>
  </si>
  <si>
    <t>221/14/ZK</t>
  </si>
  <si>
    <t>přesun z kap.91704 do kap.92604</t>
  </si>
  <si>
    <t>252/14/ZK</t>
  </si>
  <si>
    <t>251/14/ZK</t>
  </si>
  <si>
    <t>úprava kap. 92304 - rozpis akcí</t>
  </si>
  <si>
    <t>259/14/ZK</t>
  </si>
  <si>
    <t>Plnění závazných a specifických ukazatelů příjmové části rozpočtu kraje za období 01 - 06/2014</t>
  </si>
  <si>
    <t>skut.01-06/2014</t>
  </si>
  <si>
    <t>Čerpání ze závazných a specifických ukazatelů výdajové části rozpočtu kraje za období 01 - 06/2014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</si>
</sst>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3" xfId="0" applyNumberFormat="1" applyFont="1" applyFill="1" applyBorder="1" applyAlignment="1">
      <alignment horizontal="right"/>
    </xf>
    <xf numFmtId="2" fontId="22" fillId="19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 quotePrefix="1">
      <alignment horizontal="right"/>
    </xf>
    <xf numFmtId="2" fontId="21" fillId="0" borderId="18" xfId="0" applyNumberFormat="1" applyFont="1" applyFill="1" applyBorder="1" applyAlignment="1" quotePrefix="1">
      <alignment horizontal="right"/>
    </xf>
    <xf numFmtId="4" fontId="22" fillId="19" borderId="15" xfId="0" applyNumberFormat="1" applyFont="1" applyFill="1" applyBorder="1" applyAlignment="1">
      <alignment horizontal="right"/>
    </xf>
    <xf numFmtId="2" fontId="22" fillId="19" borderId="16" xfId="0" applyNumberFormat="1" applyFont="1" applyFill="1" applyBorder="1" applyAlignment="1">
      <alignment horizontal="right"/>
    </xf>
    <xf numFmtId="4" fontId="22" fillId="4" borderId="15" xfId="0" applyNumberFormat="1" applyFont="1" applyFill="1" applyBorder="1" applyAlignment="1">
      <alignment horizontal="right"/>
    </xf>
    <xf numFmtId="2" fontId="22" fillId="4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2" xfId="0" applyFont="1" applyBorder="1" applyAlignment="1">
      <alignment/>
    </xf>
    <xf numFmtId="4" fontId="21" fillId="0" borderId="19" xfId="0" applyNumberFormat="1" applyFont="1" applyBorder="1" applyAlignment="1">
      <alignment/>
    </xf>
    <xf numFmtId="2" fontId="21" fillId="4" borderId="2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13" xfId="0" applyNumberFormat="1" applyFont="1" applyBorder="1" applyAlignment="1">
      <alignment/>
    </xf>
    <xf numFmtId="2" fontId="21" fillId="4" borderId="14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2" fontId="21" fillId="4" borderId="16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5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2" fontId="21" fillId="4" borderId="28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29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27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4" fontId="21" fillId="24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14" fontId="21" fillId="24" borderId="19" xfId="0" applyNumberFormat="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4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4" fontId="21" fillId="24" borderId="20" xfId="0" applyNumberFormat="1" applyFont="1" applyFill="1" applyBorder="1" applyAlignment="1">
      <alignment horizontal="righ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19" borderId="24" xfId="0" applyFont="1" applyFill="1" applyBorder="1" applyAlignment="1">
      <alignment/>
    </xf>
    <xf numFmtId="0" fontId="22" fillId="19" borderId="15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19" borderId="23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2" fillId="4" borderId="2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2" fillId="19" borderId="35" xfId="0" applyFont="1" applyFill="1" applyBorder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31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0" fontId="22" fillId="19" borderId="24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49" fontId="22" fillId="0" borderId="35" xfId="0" applyNumberFormat="1" applyFont="1" applyBorder="1" applyAlignment="1">
      <alignment horizontal="left" vertical="center"/>
    </xf>
    <xf numFmtId="49" fontId="22" fillId="0" borderId="36" xfId="0" applyNumberFormat="1" applyFont="1" applyBorder="1" applyAlignment="1">
      <alignment horizontal="left" vertical="center"/>
    </xf>
    <xf numFmtId="4" fontId="22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34.8515625" style="16" customWidth="1"/>
    <col min="4" max="5" width="13.140625" style="16" bestFit="1" customWidth="1"/>
    <col min="6" max="6" width="15.7109375" style="16" customWidth="1"/>
    <col min="7" max="7" width="8.140625" style="16" customWidth="1"/>
    <col min="8" max="16384" width="9.140625" style="16" customWidth="1"/>
  </cols>
  <sheetData>
    <row r="1" spans="6:7" ht="15">
      <c r="F1" s="134" t="s">
        <v>87</v>
      </c>
      <c r="G1" s="134"/>
    </row>
    <row r="2" spans="1:7" ht="15" customHeight="1">
      <c r="A2" s="137" t="s">
        <v>488</v>
      </c>
      <c r="B2" s="137"/>
      <c r="C2" s="137"/>
      <c r="D2" s="137"/>
      <c r="E2" s="137"/>
      <c r="F2" s="137"/>
      <c r="G2" s="137"/>
    </row>
    <row r="3" spans="1:7" ht="15.75" customHeight="1">
      <c r="A3" s="137"/>
      <c r="B3" s="137"/>
      <c r="C3" s="137"/>
      <c r="D3" s="137"/>
      <c r="E3" s="137"/>
      <c r="F3" s="137"/>
      <c r="G3" s="137"/>
    </row>
    <row r="4" spans="1:7" ht="16.5" thickBot="1">
      <c r="A4" s="41"/>
      <c r="B4" s="41"/>
      <c r="C4" s="41"/>
      <c r="D4" s="41"/>
      <c r="E4" s="41"/>
      <c r="F4" s="41"/>
      <c r="G4" s="42" t="s">
        <v>22</v>
      </c>
    </row>
    <row r="5" spans="1:7" ht="12" customHeight="1">
      <c r="A5" s="138" t="s">
        <v>23</v>
      </c>
      <c r="B5" s="135"/>
      <c r="C5" s="135"/>
      <c r="D5" s="135" t="s">
        <v>98</v>
      </c>
      <c r="E5" s="135" t="s">
        <v>99</v>
      </c>
      <c r="F5" s="135" t="s">
        <v>489</v>
      </c>
      <c r="G5" s="140" t="s">
        <v>24</v>
      </c>
    </row>
    <row r="6" spans="1:7" ht="12.75" customHeight="1" thickBot="1">
      <c r="A6" s="139"/>
      <c r="B6" s="136"/>
      <c r="C6" s="136"/>
      <c r="D6" s="136"/>
      <c r="E6" s="136"/>
      <c r="F6" s="136"/>
      <c r="G6" s="141"/>
    </row>
    <row r="7" spans="1:7" ht="15" customHeight="1" thickBot="1">
      <c r="A7" s="122" t="s">
        <v>25</v>
      </c>
      <c r="B7" s="123"/>
      <c r="C7" s="123"/>
      <c r="D7" s="17">
        <f>D8+D25</f>
        <v>2179932</v>
      </c>
      <c r="E7" s="17">
        <f>E8+E25</f>
        <v>2249404.2899999996</v>
      </c>
      <c r="F7" s="17">
        <f>F8+F25</f>
        <v>1245876.52</v>
      </c>
      <c r="G7" s="18">
        <f aca="true" t="shared" si="0" ref="G7:G14">F7/E7*100</f>
        <v>55.38695402772616</v>
      </c>
    </row>
    <row r="8" spans="1:7" s="21" customFormat="1" ht="15" customHeight="1" thickBot="1">
      <c r="A8" s="119" t="s">
        <v>26</v>
      </c>
      <c r="B8" s="120"/>
      <c r="C8" s="121"/>
      <c r="D8" s="19">
        <f>SUM(D9:D24)</f>
        <v>2179932</v>
      </c>
      <c r="E8" s="19">
        <f>SUM(E9:E24)</f>
        <v>2245354.2899999996</v>
      </c>
      <c r="F8" s="19">
        <f>SUM(F9:F24)</f>
        <v>1234355.1400000001</v>
      </c>
      <c r="G8" s="20">
        <f t="shared" si="0"/>
        <v>54.97373601562007</v>
      </c>
    </row>
    <row r="9" spans="1:7" s="21" customFormat="1" ht="15" customHeight="1">
      <c r="A9" s="78" t="s">
        <v>27</v>
      </c>
      <c r="B9" s="118" t="s">
        <v>28</v>
      </c>
      <c r="C9" s="118"/>
      <c r="D9" s="22">
        <v>2121000</v>
      </c>
      <c r="E9" s="22">
        <v>2121000</v>
      </c>
      <c r="F9" s="22">
        <v>1113545.73</v>
      </c>
      <c r="G9" s="23">
        <f t="shared" si="0"/>
        <v>52.50097736916549</v>
      </c>
    </row>
    <row r="10" spans="1:7" s="21" customFormat="1" ht="15" customHeight="1">
      <c r="A10" s="78"/>
      <c r="B10" s="124" t="s">
        <v>91</v>
      </c>
      <c r="C10" s="125"/>
      <c r="D10" s="22">
        <v>0</v>
      </c>
      <c r="E10" s="22">
        <v>6935.57</v>
      </c>
      <c r="F10" s="22">
        <v>6935.57</v>
      </c>
      <c r="G10" s="25">
        <f t="shared" si="0"/>
        <v>100</v>
      </c>
    </row>
    <row r="11" spans="1:7" s="21" customFormat="1" ht="15" customHeight="1">
      <c r="A11" s="79" t="s">
        <v>27</v>
      </c>
      <c r="B11" s="112" t="s">
        <v>29</v>
      </c>
      <c r="C11" s="112"/>
      <c r="D11" s="24">
        <v>1000</v>
      </c>
      <c r="E11" s="24">
        <v>1000</v>
      </c>
      <c r="F11" s="24">
        <v>387.04</v>
      </c>
      <c r="G11" s="25">
        <f t="shared" si="0"/>
        <v>38.704</v>
      </c>
    </row>
    <row r="12" spans="1:7" s="21" customFormat="1" ht="15" customHeight="1">
      <c r="A12" s="80"/>
      <c r="B12" s="132" t="s">
        <v>30</v>
      </c>
      <c r="C12" s="133"/>
      <c r="D12" s="24">
        <v>0</v>
      </c>
      <c r="E12" s="24">
        <v>198</v>
      </c>
      <c r="F12" s="24">
        <v>367.6</v>
      </c>
      <c r="G12" s="25">
        <f t="shared" si="0"/>
        <v>185.65656565656568</v>
      </c>
    </row>
    <row r="13" spans="1:7" s="21" customFormat="1" ht="15">
      <c r="A13" s="79" t="s">
        <v>27</v>
      </c>
      <c r="B13" s="112" t="s">
        <v>32</v>
      </c>
      <c r="C13" s="112"/>
      <c r="D13" s="24">
        <v>17866</v>
      </c>
      <c r="E13" s="24">
        <v>19366</v>
      </c>
      <c r="F13" s="24">
        <v>7401.46</v>
      </c>
      <c r="G13" s="25">
        <f t="shared" si="0"/>
        <v>38.21883713725085</v>
      </c>
    </row>
    <row r="14" spans="1:7" s="21" customFormat="1" ht="15">
      <c r="A14" s="79" t="s">
        <v>27</v>
      </c>
      <c r="B14" s="112" t="s">
        <v>33</v>
      </c>
      <c r="C14" s="112"/>
      <c r="D14" s="24">
        <v>7916</v>
      </c>
      <c r="E14" s="24">
        <v>7916</v>
      </c>
      <c r="F14" s="24">
        <v>1224.41</v>
      </c>
      <c r="G14" s="25">
        <f t="shared" si="0"/>
        <v>15.467534108135423</v>
      </c>
    </row>
    <row r="15" spans="1:7" s="21" customFormat="1" ht="15">
      <c r="A15" s="79" t="s">
        <v>27</v>
      </c>
      <c r="B15" s="112" t="s">
        <v>34</v>
      </c>
      <c r="C15" s="112"/>
      <c r="D15" s="24">
        <v>0</v>
      </c>
      <c r="E15" s="24">
        <v>0</v>
      </c>
      <c r="F15" s="24">
        <v>0</v>
      </c>
      <c r="G15" s="26" t="s">
        <v>31</v>
      </c>
    </row>
    <row r="16" spans="1:7" s="21" customFormat="1" ht="15">
      <c r="A16" s="79" t="s">
        <v>27</v>
      </c>
      <c r="B16" s="112" t="s">
        <v>35</v>
      </c>
      <c r="C16" s="112"/>
      <c r="D16" s="24">
        <v>3700</v>
      </c>
      <c r="E16" s="24">
        <v>7599.78</v>
      </c>
      <c r="F16" s="24">
        <v>3899.78</v>
      </c>
      <c r="G16" s="25">
        <f>F16/E16*100</f>
        <v>51.314380153109695</v>
      </c>
    </row>
    <row r="17" spans="1:7" s="21" customFormat="1" ht="15">
      <c r="A17" s="79" t="s">
        <v>27</v>
      </c>
      <c r="B17" s="112" t="s">
        <v>36</v>
      </c>
      <c r="C17" s="112"/>
      <c r="D17" s="24">
        <v>120</v>
      </c>
      <c r="E17" s="24">
        <v>120</v>
      </c>
      <c r="F17" s="24">
        <v>60</v>
      </c>
      <c r="G17" s="25">
        <f>F17/E17*100</f>
        <v>50</v>
      </c>
    </row>
    <row r="18" spans="1:7" s="21" customFormat="1" ht="15">
      <c r="A18" s="79" t="s">
        <v>27</v>
      </c>
      <c r="B18" s="112" t="s">
        <v>37</v>
      </c>
      <c r="C18" s="112"/>
      <c r="D18" s="24">
        <v>0</v>
      </c>
      <c r="E18" s="24">
        <v>0</v>
      </c>
      <c r="F18" s="24">
        <v>0</v>
      </c>
      <c r="G18" s="26" t="s">
        <v>31</v>
      </c>
    </row>
    <row r="19" spans="1:7" s="21" customFormat="1" ht="15">
      <c r="A19" s="79" t="s">
        <v>27</v>
      </c>
      <c r="B19" s="112" t="s">
        <v>38</v>
      </c>
      <c r="C19" s="112"/>
      <c r="D19" s="24">
        <v>0</v>
      </c>
      <c r="E19" s="24">
        <f>6788.98+39.98</f>
        <v>6828.959999999999</v>
      </c>
      <c r="F19" s="24">
        <v>6788.98</v>
      </c>
      <c r="G19" s="25">
        <f>F19/E19*100</f>
        <v>99.4145521426396</v>
      </c>
    </row>
    <row r="20" spans="1:7" s="21" customFormat="1" ht="15">
      <c r="A20" s="79" t="s">
        <v>27</v>
      </c>
      <c r="B20" s="112" t="s">
        <v>39</v>
      </c>
      <c r="C20" s="112"/>
      <c r="D20" s="24">
        <v>4330</v>
      </c>
      <c r="E20" s="24">
        <v>4330</v>
      </c>
      <c r="F20" s="24">
        <v>2651.3</v>
      </c>
      <c r="G20" s="25">
        <f>F20/E20*100</f>
        <v>61.2309468822171</v>
      </c>
    </row>
    <row r="21" spans="1:7" s="21" customFormat="1" ht="15">
      <c r="A21" s="79" t="s">
        <v>27</v>
      </c>
      <c r="B21" s="112" t="s">
        <v>40</v>
      </c>
      <c r="C21" s="112"/>
      <c r="D21" s="24">
        <v>18000</v>
      </c>
      <c r="E21" s="24">
        <v>18000</v>
      </c>
      <c r="F21" s="24">
        <v>3788</v>
      </c>
      <c r="G21" s="25">
        <f>F21/E21*100</f>
        <v>21.044444444444444</v>
      </c>
    </row>
    <row r="22" spans="1:7" s="21" customFormat="1" ht="15.75" customHeight="1">
      <c r="A22" s="79" t="s">
        <v>27</v>
      </c>
      <c r="B22" s="112" t="s">
        <v>41</v>
      </c>
      <c r="C22" s="112"/>
      <c r="D22" s="24">
        <v>0</v>
      </c>
      <c r="E22" s="24">
        <f>10000+21000</f>
        <v>31000</v>
      </c>
      <c r="F22" s="24">
        <v>31000</v>
      </c>
      <c r="G22" s="25">
        <f>F22/E22*100</f>
        <v>100</v>
      </c>
    </row>
    <row r="23" spans="1:7" s="21" customFormat="1" ht="15">
      <c r="A23" s="79" t="s">
        <v>27</v>
      </c>
      <c r="B23" s="112" t="s">
        <v>42</v>
      </c>
      <c r="C23" s="112"/>
      <c r="D23" s="24">
        <v>6000</v>
      </c>
      <c r="E23" s="24">
        <f>16991.03+214.12</f>
        <v>17205.149999999998</v>
      </c>
      <c r="F23" s="24">
        <v>51951.81</v>
      </c>
      <c r="G23" s="25">
        <f aca="true" t="shared" si="1" ref="G23:G35">F23/E23*100</f>
        <v>301.9549960331645</v>
      </c>
    </row>
    <row r="24" spans="1:7" s="21" customFormat="1" ht="15.75" thickBot="1">
      <c r="A24" s="81"/>
      <c r="B24" s="109" t="s">
        <v>43</v>
      </c>
      <c r="C24" s="109"/>
      <c r="D24" s="27">
        <v>0</v>
      </c>
      <c r="E24" s="27">
        <v>3854.83</v>
      </c>
      <c r="F24" s="27">
        <v>4353.46</v>
      </c>
      <c r="G24" s="28">
        <f t="shared" si="1"/>
        <v>112.9352007740938</v>
      </c>
    </row>
    <row r="25" spans="1:7" s="21" customFormat="1" ht="15" customHeight="1" thickBot="1">
      <c r="A25" s="119" t="s">
        <v>44</v>
      </c>
      <c r="B25" s="120"/>
      <c r="C25" s="121"/>
      <c r="D25" s="19">
        <f>D26</f>
        <v>0</v>
      </c>
      <c r="E25" s="19">
        <f>E26</f>
        <v>4050</v>
      </c>
      <c r="F25" s="19">
        <f>F26</f>
        <v>11521.38</v>
      </c>
      <c r="G25" s="29">
        <f t="shared" si="1"/>
        <v>284.4785185185185</v>
      </c>
    </row>
    <row r="26" spans="1:7" s="21" customFormat="1" ht="15" customHeight="1" thickBot="1">
      <c r="A26" s="78" t="s">
        <v>27</v>
      </c>
      <c r="B26" s="118" t="s">
        <v>45</v>
      </c>
      <c r="C26" s="118"/>
      <c r="D26" s="22">
        <v>0</v>
      </c>
      <c r="E26" s="22">
        <v>4050</v>
      </c>
      <c r="F26" s="22">
        <v>11521.38</v>
      </c>
      <c r="G26" s="30">
        <f t="shared" si="1"/>
        <v>284.4785185185185</v>
      </c>
    </row>
    <row r="27" spans="1:7" ht="15" customHeight="1" thickBot="1">
      <c r="A27" s="110" t="s">
        <v>46</v>
      </c>
      <c r="B27" s="111"/>
      <c r="C27" s="111"/>
      <c r="D27" s="31">
        <f>D28+D32</f>
        <v>85842</v>
      </c>
      <c r="E27" s="31">
        <f>E28+E32</f>
        <v>3913963.1799999997</v>
      </c>
      <c r="F27" s="31">
        <f>F28+F32</f>
        <v>2731927.2399999998</v>
      </c>
      <c r="G27" s="32">
        <f t="shared" si="1"/>
        <v>69.79951303476493</v>
      </c>
    </row>
    <row r="28" spans="1:7" ht="15" customHeight="1" thickBot="1">
      <c r="A28" s="113" t="s">
        <v>47</v>
      </c>
      <c r="B28" s="114"/>
      <c r="C28" s="115"/>
      <c r="D28" s="19">
        <f>SUM(D29:D31)</f>
        <v>85842</v>
      </c>
      <c r="E28" s="19">
        <f>SUM(E29:E31)</f>
        <v>3827652.65</v>
      </c>
      <c r="F28" s="19">
        <f>SUM(F29:F31)</f>
        <v>2721668.28</v>
      </c>
      <c r="G28" s="20">
        <f t="shared" si="1"/>
        <v>71.10541443722694</v>
      </c>
    </row>
    <row r="29" spans="1:7" ht="15" customHeight="1">
      <c r="A29" s="79" t="s">
        <v>27</v>
      </c>
      <c r="B29" s="107" t="s">
        <v>48</v>
      </c>
      <c r="C29" s="108"/>
      <c r="D29" s="22">
        <v>61072</v>
      </c>
      <c r="E29" s="22">
        <v>61072</v>
      </c>
      <c r="F29" s="22">
        <v>30536.09</v>
      </c>
      <c r="G29" s="23">
        <f t="shared" si="1"/>
        <v>50.00014736704218</v>
      </c>
    </row>
    <row r="30" spans="1:7" ht="15" customHeight="1">
      <c r="A30" s="79" t="s">
        <v>27</v>
      </c>
      <c r="B30" s="112" t="s">
        <v>49</v>
      </c>
      <c r="C30" s="112"/>
      <c r="D30" s="24">
        <v>0</v>
      </c>
      <c r="E30" s="24">
        <f>3738337.76+3472.89</f>
        <v>3741810.65</v>
      </c>
      <c r="F30" s="24">
        <v>2675138.8</v>
      </c>
      <c r="G30" s="25">
        <f t="shared" si="1"/>
        <v>71.49316334326004</v>
      </c>
    </row>
    <row r="31" spans="1:7" ht="15" customHeight="1" thickBot="1">
      <c r="A31" s="104" t="s">
        <v>27</v>
      </c>
      <c r="B31" s="126" t="s">
        <v>50</v>
      </c>
      <c r="C31" s="127"/>
      <c r="D31" s="27">
        <v>24770</v>
      </c>
      <c r="E31" s="27">
        <v>24770</v>
      </c>
      <c r="F31" s="27">
        <v>15993.39</v>
      </c>
      <c r="G31" s="28">
        <f t="shared" si="1"/>
        <v>64.5675817521195</v>
      </c>
    </row>
    <row r="32" spans="1:7" ht="15" customHeight="1" thickBot="1">
      <c r="A32" s="113" t="s">
        <v>51</v>
      </c>
      <c r="B32" s="114"/>
      <c r="C32" s="115"/>
      <c r="D32" s="19">
        <f>SUM(D33:D33)</f>
        <v>0</v>
      </c>
      <c r="E32" s="19">
        <f>SUM(E33:E33)</f>
        <v>86310.53</v>
      </c>
      <c r="F32" s="19">
        <f>SUM(F33:F33)</f>
        <v>10258.96</v>
      </c>
      <c r="G32" s="20">
        <f t="shared" si="1"/>
        <v>11.886104742955466</v>
      </c>
    </row>
    <row r="33" spans="1:7" ht="15" customHeight="1" thickBot="1">
      <c r="A33" s="78" t="s">
        <v>27</v>
      </c>
      <c r="B33" s="116" t="s">
        <v>52</v>
      </c>
      <c r="C33" s="117"/>
      <c r="D33" s="22">
        <v>0</v>
      </c>
      <c r="E33" s="22">
        <f>76564.58+9745.95</f>
        <v>86310.53</v>
      </c>
      <c r="F33" s="22">
        <v>10258.96</v>
      </c>
      <c r="G33" s="23">
        <f t="shared" si="1"/>
        <v>11.886104742955466</v>
      </c>
    </row>
    <row r="34" spans="1:7" ht="15" customHeight="1" thickBot="1">
      <c r="A34" s="128" t="s">
        <v>53</v>
      </c>
      <c r="B34" s="129"/>
      <c r="C34" s="129"/>
      <c r="D34" s="33">
        <f>D7+D27</f>
        <v>2265774</v>
      </c>
      <c r="E34" s="33">
        <f>E7+E27</f>
        <v>6163367.469999999</v>
      </c>
      <c r="F34" s="33">
        <f>F7+F27</f>
        <v>3977803.76</v>
      </c>
      <c r="G34" s="34">
        <f t="shared" si="1"/>
        <v>64.53945476011023</v>
      </c>
    </row>
    <row r="35" spans="1:7" ht="14.25" customHeight="1" thickBot="1">
      <c r="A35" s="110" t="s">
        <v>54</v>
      </c>
      <c r="B35" s="111"/>
      <c r="C35" s="111"/>
      <c r="D35" s="31">
        <f>SUM(D36:D38)</f>
        <v>0</v>
      </c>
      <c r="E35" s="31">
        <f>SUM(E36:E38)</f>
        <v>1168459.25</v>
      </c>
      <c r="F35" s="31">
        <f>SUM(F36:F38)</f>
        <v>0</v>
      </c>
      <c r="G35" s="32">
        <f t="shared" si="1"/>
        <v>0</v>
      </c>
    </row>
    <row r="36" spans="1:7" ht="15">
      <c r="A36" s="82" t="s">
        <v>55</v>
      </c>
      <c r="B36" s="130" t="s">
        <v>100</v>
      </c>
      <c r="C36" s="130"/>
      <c r="D36" s="35">
        <v>0</v>
      </c>
      <c r="E36" s="22">
        <v>88242.1</v>
      </c>
      <c r="F36" s="35">
        <v>0</v>
      </c>
      <c r="G36" s="36">
        <v>0</v>
      </c>
    </row>
    <row r="37" spans="1:7" ht="15">
      <c r="A37" s="83"/>
      <c r="B37" s="131" t="s">
        <v>101</v>
      </c>
      <c r="C37" s="131"/>
      <c r="D37" s="37">
        <v>0</v>
      </c>
      <c r="E37" s="24">
        <v>202563.47</v>
      </c>
      <c r="F37" s="37">
        <v>0</v>
      </c>
      <c r="G37" s="38">
        <v>0</v>
      </c>
    </row>
    <row r="38" spans="1:7" ht="15.75" thickBot="1">
      <c r="A38" s="83"/>
      <c r="B38" s="131" t="s">
        <v>102</v>
      </c>
      <c r="C38" s="131"/>
      <c r="D38" s="37">
        <v>0</v>
      </c>
      <c r="E38" s="37">
        <v>877653.68</v>
      </c>
      <c r="F38" s="37">
        <v>0</v>
      </c>
      <c r="G38" s="38">
        <v>0</v>
      </c>
    </row>
    <row r="39" spans="1:7" ht="14.25" customHeight="1" thickBot="1">
      <c r="A39" s="128" t="s">
        <v>56</v>
      </c>
      <c r="B39" s="129"/>
      <c r="C39" s="129"/>
      <c r="D39" s="33">
        <f>D7+D27+D35</f>
        <v>2265774</v>
      </c>
      <c r="E39" s="33">
        <f>E7+E27+E35</f>
        <v>7331826.719999999</v>
      </c>
      <c r="F39" s="33">
        <f>F7+F27+F35</f>
        <v>3977803.76</v>
      </c>
      <c r="G39" s="34">
        <f>F39/E39*100</f>
        <v>54.253924866353096</v>
      </c>
    </row>
    <row r="41" ht="12.75">
      <c r="E41" s="39"/>
    </row>
    <row r="42" ht="12.75">
      <c r="E42" s="39"/>
    </row>
    <row r="43" ht="12.75">
      <c r="E43" s="40"/>
    </row>
    <row r="44" spans="4:5" ht="12.75">
      <c r="D44"/>
      <c r="E44"/>
    </row>
    <row r="46" ht="12.75">
      <c r="F46" s="39"/>
    </row>
  </sheetData>
  <sheetProtection/>
  <mergeCells count="40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39:C39"/>
    <mergeCell ref="B36:C36"/>
    <mergeCell ref="B37:C37"/>
    <mergeCell ref="B38:C38"/>
    <mergeCell ref="B9:C9"/>
    <mergeCell ref="B11:C11"/>
    <mergeCell ref="A35:C35"/>
    <mergeCell ref="A34:C34"/>
    <mergeCell ref="B12:C12"/>
    <mergeCell ref="B13:C13"/>
    <mergeCell ref="B33:C33"/>
    <mergeCell ref="B26:C26"/>
    <mergeCell ref="A25:C25"/>
    <mergeCell ref="B19:C19"/>
    <mergeCell ref="A32:C32"/>
    <mergeCell ref="A7:C7"/>
    <mergeCell ref="A8:C8"/>
    <mergeCell ref="B10:C10"/>
    <mergeCell ref="B30:C30"/>
    <mergeCell ref="B31:C31"/>
    <mergeCell ref="B29:C29"/>
    <mergeCell ref="B24:C24"/>
    <mergeCell ref="A27:C27"/>
    <mergeCell ref="B22:C22"/>
    <mergeCell ref="B14:C14"/>
    <mergeCell ref="B15:C15"/>
    <mergeCell ref="B16:C16"/>
    <mergeCell ref="B17:C17"/>
    <mergeCell ref="A28:C28"/>
    <mergeCell ref="B23:C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5.140625" style="16" customWidth="1"/>
    <col min="2" max="2" width="18.28125" style="16" customWidth="1"/>
    <col min="3" max="4" width="12.7109375" style="16" customWidth="1"/>
    <col min="5" max="5" width="17.8515625" style="16" customWidth="1"/>
    <col min="6" max="16384" width="9.140625" style="16" customWidth="1"/>
  </cols>
  <sheetData>
    <row r="1" spans="6:7" ht="15">
      <c r="F1" s="134" t="s">
        <v>88</v>
      </c>
      <c r="G1" s="134"/>
    </row>
    <row r="2" spans="1:7" ht="15.75" customHeight="1">
      <c r="A2" s="137" t="s">
        <v>490</v>
      </c>
      <c r="B2" s="137"/>
      <c r="C2" s="137"/>
      <c r="D2" s="137"/>
      <c r="E2" s="137"/>
      <c r="F2" s="137"/>
      <c r="G2" s="137"/>
    </row>
    <row r="3" spans="1:7" ht="15.75" customHeight="1">
      <c r="A3" s="137"/>
      <c r="B3" s="137"/>
      <c r="C3" s="137"/>
      <c r="D3" s="137"/>
      <c r="E3" s="137"/>
      <c r="F3" s="137"/>
      <c r="G3" s="137"/>
    </row>
    <row r="4" ht="13.5" thickBot="1">
      <c r="F4" s="42" t="s">
        <v>22</v>
      </c>
    </row>
    <row r="5" spans="2:6" ht="15" thickBot="1">
      <c r="B5" s="148" t="s">
        <v>57</v>
      </c>
      <c r="C5" s="149"/>
      <c r="D5" s="149"/>
      <c r="E5" s="149"/>
      <c r="F5" s="150"/>
    </row>
    <row r="6" spans="2:6" ht="15">
      <c r="B6" s="43" t="s">
        <v>58</v>
      </c>
      <c r="C6" s="44" t="s">
        <v>98</v>
      </c>
      <c r="D6" s="44" t="s">
        <v>99</v>
      </c>
      <c r="E6" s="44" t="s">
        <v>489</v>
      </c>
      <c r="F6" s="45" t="s">
        <v>59</v>
      </c>
    </row>
    <row r="7" spans="2:6" ht="15">
      <c r="B7" s="46" t="s">
        <v>21</v>
      </c>
      <c r="C7" s="47">
        <v>5750</v>
      </c>
      <c r="D7" s="47">
        <v>5750</v>
      </c>
      <c r="E7" s="47">
        <v>1226.99</v>
      </c>
      <c r="F7" s="48">
        <f>E7/D7*100</f>
        <v>21.33895652173913</v>
      </c>
    </row>
    <row r="8" spans="2:6" ht="15.75" thickBot="1">
      <c r="B8" s="49" t="s">
        <v>10</v>
      </c>
      <c r="C8" s="50">
        <v>21844</v>
      </c>
      <c r="D8" s="50">
        <v>21844</v>
      </c>
      <c r="E8" s="50">
        <v>8361.01</v>
      </c>
      <c r="F8" s="51">
        <f>E8/D8*100</f>
        <v>38.276002563633035</v>
      </c>
    </row>
    <row r="9" spans="2:6" ht="15.75" thickBot="1">
      <c r="B9" s="52" t="s">
        <v>60</v>
      </c>
      <c r="C9" s="53">
        <f>SUM(C7:C8)</f>
        <v>27594</v>
      </c>
      <c r="D9" s="53">
        <f>SUM(D7:D8)</f>
        <v>27594</v>
      </c>
      <c r="E9" s="53">
        <f>SUM(E7:E8)</f>
        <v>9588</v>
      </c>
      <c r="F9" s="54">
        <f>E9/D9*100</f>
        <v>34.74668406175255</v>
      </c>
    </row>
    <row r="10" spans="2:6" ht="15" thickBot="1">
      <c r="B10" s="148" t="s">
        <v>61</v>
      </c>
      <c r="C10" s="149"/>
      <c r="D10" s="149"/>
      <c r="E10" s="149"/>
      <c r="F10" s="150"/>
    </row>
    <row r="11" spans="2:6" ht="15.75" thickBot="1">
      <c r="B11" s="43" t="s">
        <v>58</v>
      </c>
      <c r="C11" s="44" t="s">
        <v>98</v>
      </c>
      <c r="D11" s="44" t="s">
        <v>99</v>
      </c>
      <c r="E11" s="44" t="s">
        <v>489</v>
      </c>
      <c r="F11" s="45" t="s">
        <v>59</v>
      </c>
    </row>
    <row r="12" spans="2:6" ht="15.75" thickBot="1">
      <c r="B12" s="55" t="s">
        <v>10</v>
      </c>
      <c r="C12" s="56">
        <v>213133.25</v>
      </c>
      <c r="D12" s="57">
        <v>215664.09</v>
      </c>
      <c r="E12" s="57">
        <v>98189.4</v>
      </c>
      <c r="F12" s="58">
        <f>E12/D12*100</f>
        <v>45.52885925514998</v>
      </c>
    </row>
    <row r="13" spans="2:6" ht="15" thickBot="1">
      <c r="B13" s="142" t="s">
        <v>62</v>
      </c>
      <c r="C13" s="143"/>
      <c r="D13" s="143"/>
      <c r="E13" s="143"/>
      <c r="F13" s="144"/>
    </row>
    <row r="14" spans="2:6" ht="15">
      <c r="B14" s="43" t="s">
        <v>58</v>
      </c>
      <c r="C14" s="44" t="s">
        <v>98</v>
      </c>
      <c r="D14" s="44" t="s">
        <v>99</v>
      </c>
      <c r="E14" s="44" t="s">
        <v>489</v>
      </c>
      <c r="F14" s="45" t="s">
        <v>59</v>
      </c>
    </row>
    <row r="15" spans="2:6" ht="15">
      <c r="B15" s="46" t="s">
        <v>63</v>
      </c>
      <c r="C15" s="47">
        <v>274566</v>
      </c>
      <c r="D15" s="47">
        <v>274883.71</v>
      </c>
      <c r="E15" s="47">
        <v>135384.71</v>
      </c>
      <c r="F15" s="48">
        <f aca="true" t="shared" si="0" ref="F15:F21">E15/D15*100</f>
        <v>49.25163080780596</v>
      </c>
    </row>
    <row r="16" spans="2:6" ht="15">
      <c r="B16" s="46" t="s">
        <v>64</v>
      </c>
      <c r="C16" s="47">
        <v>93216</v>
      </c>
      <c r="D16" s="47">
        <v>95033.62</v>
      </c>
      <c r="E16" s="47">
        <v>48473.89</v>
      </c>
      <c r="F16" s="48">
        <f t="shared" si="0"/>
        <v>51.00709622552524</v>
      </c>
    </row>
    <row r="17" spans="2:6" ht="15">
      <c r="B17" s="46" t="s">
        <v>65</v>
      </c>
      <c r="C17" s="47">
        <v>256230</v>
      </c>
      <c r="D17" s="47">
        <v>255828.86</v>
      </c>
      <c r="E17" s="47">
        <v>115416.46</v>
      </c>
      <c r="F17" s="48">
        <f t="shared" si="0"/>
        <v>45.11471457911356</v>
      </c>
    </row>
    <row r="18" spans="2:6" ht="15">
      <c r="B18" s="46" t="s">
        <v>66</v>
      </c>
      <c r="C18" s="47">
        <v>90000</v>
      </c>
      <c r="D18" s="47">
        <v>93899.78</v>
      </c>
      <c r="E18" s="47">
        <v>48999.78</v>
      </c>
      <c r="F18" s="48">
        <f t="shared" si="0"/>
        <v>52.183061557758705</v>
      </c>
    </row>
    <row r="19" spans="2:6" ht="15">
      <c r="B19" s="46" t="s">
        <v>67</v>
      </c>
      <c r="C19" s="47">
        <v>5536.6</v>
      </c>
      <c r="D19" s="47">
        <v>5536.6</v>
      </c>
      <c r="E19" s="47">
        <v>3534</v>
      </c>
      <c r="F19" s="48">
        <f t="shared" si="0"/>
        <v>63.82978723404255</v>
      </c>
    </row>
    <row r="20" spans="2:6" ht="15.75" thickBot="1">
      <c r="B20" s="49" t="s">
        <v>68</v>
      </c>
      <c r="C20" s="50">
        <v>150170</v>
      </c>
      <c r="D20" s="50">
        <v>150170</v>
      </c>
      <c r="E20" s="50">
        <v>76336</v>
      </c>
      <c r="F20" s="51">
        <f t="shared" si="0"/>
        <v>50.833055870013986</v>
      </c>
    </row>
    <row r="21" spans="2:6" ht="15.75" thickBot="1">
      <c r="B21" s="55" t="s">
        <v>60</v>
      </c>
      <c r="C21" s="56">
        <f>SUM(C15:C20)</f>
        <v>869718.6</v>
      </c>
      <c r="D21" s="56">
        <f>SUM(D15:D20)</f>
        <v>875352.57</v>
      </c>
      <c r="E21" s="56">
        <f>SUM(E15:E20)</f>
        <v>428144.83999999997</v>
      </c>
      <c r="F21" s="58">
        <f t="shared" si="0"/>
        <v>48.9111307458662</v>
      </c>
    </row>
    <row r="22" spans="2:6" ht="15" thickBot="1">
      <c r="B22" s="142" t="s">
        <v>69</v>
      </c>
      <c r="C22" s="143"/>
      <c r="D22" s="143"/>
      <c r="E22" s="143"/>
      <c r="F22" s="144"/>
    </row>
    <row r="23" spans="2:6" ht="15">
      <c r="B23" s="43" t="s">
        <v>58</v>
      </c>
      <c r="C23" s="44" t="s">
        <v>98</v>
      </c>
      <c r="D23" s="44" t="s">
        <v>99</v>
      </c>
      <c r="E23" s="44" t="s">
        <v>489</v>
      </c>
      <c r="F23" s="45" t="s">
        <v>59</v>
      </c>
    </row>
    <row r="24" spans="2:6" ht="15">
      <c r="B24" s="46" t="s">
        <v>21</v>
      </c>
      <c r="C24" s="47">
        <v>11665</v>
      </c>
      <c r="D24" s="47">
        <v>11626.88</v>
      </c>
      <c r="E24" s="47">
        <v>2251.84</v>
      </c>
      <c r="F24" s="48">
        <f aca="true" t="shared" si="1" ref="F24:F38">E24/D24*100</f>
        <v>19.36753454065063</v>
      </c>
    </row>
    <row r="25" spans="2:6" ht="15">
      <c r="B25" s="46" t="s">
        <v>70</v>
      </c>
      <c r="C25" s="47">
        <v>5117.8</v>
      </c>
      <c r="D25" s="47">
        <v>5124.44</v>
      </c>
      <c r="E25" s="47">
        <v>529.66</v>
      </c>
      <c r="F25" s="48">
        <f t="shared" si="1"/>
        <v>10.335958660848796</v>
      </c>
    </row>
    <row r="26" spans="2:6" ht="15">
      <c r="B26" s="46" t="s">
        <v>71</v>
      </c>
      <c r="C26" s="47">
        <v>11500</v>
      </c>
      <c r="D26" s="47">
        <v>22458.18</v>
      </c>
      <c r="E26" s="47">
        <f>10725.66+0.44</f>
        <v>10726.1</v>
      </c>
      <c r="F26" s="48">
        <f t="shared" si="1"/>
        <v>47.76032608163262</v>
      </c>
    </row>
    <row r="27" spans="2:6" ht="15">
      <c r="B27" s="46" t="s">
        <v>63</v>
      </c>
      <c r="C27" s="47">
        <v>4570</v>
      </c>
      <c r="D27" s="47">
        <v>4533.2</v>
      </c>
      <c r="E27" s="47">
        <v>775.67</v>
      </c>
      <c r="F27" s="48">
        <f t="shared" si="1"/>
        <v>17.110870907967882</v>
      </c>
    </row>
    <row r="28" spans="2:6" ht="15">
      <c r="B28" s="46" t="s">
        <v>64</v>
      </c>
      <c r="C28" s="47">
        <v>2965</v>
      </c>
      <c r="D28" s="47">
        <v>6153.35</v>
      </c>
      <c r="E28" s="47">
        <v>3492.7</v>
      </c>
      <c r="F28" s="48">
        <f t="shared" si="1"/>
        <v>56.76095135170273</v>
      </c>
    </row>
    <row r="29" spans="2:6" ht="15">
      <c r="B29" s="46" t="s">
        <v>65</v>
      </c>
      <c r="C29" s="47">
        <v>518202.06</v>
      </c>
      <c r="D29" s="59">
        <v>639296.54</v>
      </c>
      <c r="E29" s="47">
        <v>281405.75</v>
      </c>
      <c r="F29" s="48">
        <f t="shared" si="1"/>
        <v>44.01803113153092</v>
      </c>
    </row>
    <row r="30" spans="2:6" ht="15">
      <c r="B30" s="46" t="s">
        <v>66</v>
      </c>
      <c r="C30" s="47">
        <v>2884.17</v>
      </c>
      <c r="D30" s="59">
        <f>2784.17-100</f>
        <v>2684.17</v>
      </c>
      <c r="E30" s="47">
        <v>960.77</v>
      </c>
      <c r="F30" s="48">
        <f t="shared" si="1"/>
        <v>35.793932575060445</v>
      </c>
    </row>
    <row r="31" spans="2:6" ht="15">
      <c r="B31" s="46" t="s">
        <v>67</v>
      </c>
      <c r="C31" s="47">
        <v>5949</v>
      </c>
      <c r="D31" s="59">
        <v>9304.29</v>
      </c>
      <c r="E31" s="47">
        <v>1671.37</v>
      </c>
      <c r="F31" s="48">
        <f t="shared" si="1"/>
        <v>17.963434071809882</v>
      </c>
    </row>
    <row r="32" spans="2:6" ht="15">
      <c r="B32" s="46" t="s">
        <v>68</v>
      </c>
      <c r="C32" s="47">
        <v>1689.52</v>
      </c>
      <c r="D32" s="59">
        <v>3156.55</v>
      </c>
      <c r="E32" s="47">
        <v>1672.13</v>
      </c>
      <c r="F32" s="48">
        <f t="shared" si="1"/>
        <v>52.97334114777209</v>
      </c>
    </row>
    <row r="33" spans="2:6" ht="15">
      <c r="B33" s="46" t="s">
        <v>72</v>
      </c>
      <c r="C33" s="47">
        <v>1500</v>
      </c>
      <c r="D33" s="47">
        <v>1500</v>
      </c>
      <c r="E33" s="47">
        <v>337.02</v>
      </c>
      <c r="F33" s="48">
        <f t="shared" si="1"/>
        <v>22.468</v>
      </c>
    </row>
    <row r="34" spans="2:6" ht="15">
      <c r="B34" s="46" t="s">
        <v>73</v>
      </c>
      <c r="C34" s="47">
        <v>695</v>
      </c>
      <c r="D34" s="47">
        <v>695</v>
      </c>
      <c r="E34" s="47">
        <v>8.87</v>
      </c>
      <c r="F34" s="48">
        <f t="shared" si="1"/>
        <v>1.2762589928057553</v>
      </c>
    </row>
    <row r="35" spans="2:6" ht="15">
      <c r="B35" s="46" t="s">
        <v>74</v>
      </c>
      <c r="C35" s="47">
        <v>17198</v>
      </c>
      <c r="D35" s="47">
        <v>20626.72</v>
      </c>
      <c r="E35" s="47">
        <v>3989.05</v>
      </c>
      <c r="F35" s="60">
        <f t="shared" si="1"/>
        <v>19.339235709797777</v>
      </c>
    </row>
    <row r="36" spans="2:6" ht="15">
      <c r="B36" s="49" t="s">
        <v>75</v>
      </c>
      <c r="C36" s="50">
        <v>4400</v>
      </c>
      <c r="D36" s="50">
        <v>4400</v>
      </c>
      <c r="E36" s="50">
        <v>532.47</v>
      </c>
      <c r="F36" s="51">
        <f t="shared" si="1"/>
        <v>12.101590909090909</v>
      </c>
    </row>
    <row r="37" spans="2:6" ht="15.75" thickBot="1">
      <c r="B37" s="49" t="s">
        <v>76</v>
      </c>
      <c r="C37" s="50">
        <v>0</v>
      </c>
      <c r="D37" s="50">
        <v>2755</v>
      </c>
      <c r="E37" s="50">
        <v>54.45</v>
      </c>
      <c r="F37" s="51">
        <f>E37/D37*100</f>
        <v>1.9764065335753176</v>
      </c>
    </row>
    <row r="38" spans="2:6" ht="15.75" thickBot="1">
      <c r="B38" s="55" t="s">
        <v>60</v>
      </c>
      <c r="C38" s="56">
        <f>SUM(C24:C37)</f>
        <v>588335.55</v>
      </c>
      <c r="D38" s="56">
        <f>SUM(D24:D37)</f>
        <v>734314.3200000002</v>
      </c>
      <c r="E38" s="56">
        <f>SUM(E24:E37)</f>
        <v>308407.85</v>
      </c>
      <c r="F38" s="58">
        <f t="shared" si="1"/>
        <v>41.99943288590639</v>
      </c>
    </row>
    <row r="39" spans="2:6" ht="15" thickBot="1">
      <c r="B39" s="142" t="s">
        <v>77</v>
      </c>
      <c r="C39" s="143"/>
      <c r="D39" s="143"/>
      <c r="E39" s="143"/>
      <c r="F39" s="144"/>
    </row>
    <row r="40" spans="2:6" ht="15">
      <c r="B40" s="43" t="s">
        <v>58</v>
      </c>
      <c r="C40" s="44" t="s">
        <v>98</v>
      </c>
      <c r="D40" s="44" t="s">
        <v>99</v>
      </c>
      <c r="E40" s="44" t="s">
        <v>489</v>
      </c>
      <c r="F40" s="45" t="s">
        <v>59</v>
      </c>
    </row>
    <row r="41" spans="2:6" ht="15.75" thickBot="1">
      <c r="B41" s="61" t="s">
        <v>63</v>
      </c>
      <c r="C41" s="62">
        <v>0</v>
      </c>
      <c r="D41" s="84">
        <v>3455273.67</v>
      </c>
      <c r="E41" s="62">
        <v>1752606.9</v>
      </c>
      <c r="F41" s="63">
        <f>E41/D41*100</f>
        <v>50.7226653337708</v>
      </c>
    </row>
    <row r="42" spans="2:6" ht="15" thickBot="1">
      <c r="B42" s="142" t="s">
        <v>270</v>
      </c>
      <c r="C42" s="143"/>
      <c r="D42" s="143"/>
      <c r="E42" s="143"/>
      <c r="F42" s="144"/>
    </row>
    <row r="43" spans="2:6" ht="15">
      <c r="B43" s="43" t="s">
        <v>58</v>
      </c>
      <c r="C43" s="44" t="s">
        <v>98</v>
      </c>
      <c r="D43" s="44" t="s">
        <v>99</v>
      </c>
      <c r="E43" s="44" t="s">
        <v>489</v>
      </c>
      <c r="F43" s="64" t="s">
        <v>59</v>
      </c>
    </row>
    <row r="44" spans="2:6" ht="15.75" thickBot="1">
      <c r="B44" s="61" t="s">
        <v>71</v>
      </c>
      <c r="C44" s="62">
        <v>29515</v>
      </c>
      <c r="D44" s="84">
        <v>68284.51</v>
      </c>
      <c r="E44" s="62">
        <v>0</v>
      </c>
      <c r="F44" s="63">
        <v>0</v>
      </c>
    </row>
    <row r="45" spans="2:6" ht="15">
      <c r="B45" s="85"/>
      <c r="C45" s="86"/>
      <c r="D45" s="76"/>
      <c r="E45" s="86"/>
      <c r="F45" s="77"/>
    </row>
    <row r="46" spans="2:6" ht="15">
      <c r="B46" s="85"/>
      <c r="C46" s="86"/>
      <c r="D46" s="76"/>
      <c r="E46" s="86"/>
      <c r="F46" s="77"/>
    </row>
    <row r="48" spans="2:7" ht="15">
      <c r="B48" s="65"/>
      <c r="C48" s="66"/>
      <c r="D48" s="66"/>
      <c r="E48" s="66"/>
      <c r="F48" s="134" t="s">
        <v>89</v>
      </c>
      <c r="G48" s="134"/>
    </row>
    <row r="49" spans="2:7" ht="12.75">
      <c r="B49" s="65"/>
      <c r="C49" s="66"/>
      <c r="D49" s="66"/>
      <c r="E49" s="66"/>
      <c r="F49" s="67"/>
      <c r="G49" s="21"/>
    </row>
    <row r="50" spans="2:7" ht="13.5" thickBot="1">
      <c r="B50" s="65"/>
      <c r="C50" s="66"/>
      <c r="D50" s="66"/>
      <c r="E50" s="66"/>
      <c r="F50" s="42" t="s">
        <v>22</v>
      </c>
      <c r="G50" s="21"/>
    </row>
    <row r="51" spans="2:6" ht="15" thickBot="1">
      <c r="B51" s="142" t="s">
        <v>103</v>
      </c>
      <c r="C51" s="143"/>
      <c r="D51" s="143"/>
      <c r="E51" s="143"/>
      <c r="F51" s="144"/>
    </row>
    <row r="52" spans="2:6" ht="15">
      <c r="B52" s="43" t="s">
        <v>58</v>
      </c>
      <c r="C52" s="44" t="s">
        <v>98</v>
      </c>
      <c r="D52" s="44" t="s">
        <v>99</v>
      </c>
      <c r="E52" s="44" t="s">
        <v>489</v>
      </c>
      <c r="F52" s="68" t="s">
        <v>59</v>
      </c>
    </row>
    <row r="53" spans="2:6" ht="15">
      <c r="B53" s="69" t="s">
        <v>21</v>
      </c>
      <c r="C53" s="47">
        <v>2900</v>
      </c>
      <c r="D53" s="47">
        <v>6277</v>
      </c>
      <c r="E53" s="47">
        <v>4090</v>
      </c>
      <c r="F53" s="48">
        <f aca="true" t="shared" si="2" ref="F53:F61">E53/D53*100</f>
        <v>65.15851521427433</v>
      </c>
    </row>
    <row r="54" spans="2:6" ht="15">
      <c r="B54" s="69" t="s">
        <v>70</v>
      </c>
      <c r="C54" s="47">
        <v>545</v>
      </c>
      <c r="D54" s="47">
        <v>2150</v>
      </c>
      <c r="E54" s="47">
        <v>320</v>
      </c>
      <c r="F54" s="48">
        <f t="shared" si="2"/>
        <v>14.883720930232558</v>
      </c>
    </row>
    <row r="55" spans="2:6" ht="15">
      <c r="B55" s="46" t="s">
        <v>63</v>
      </c>
      <c r="C55" s="47">
        <v>9450</v>
      </c>
      <c r="D55" s="47">
        <f>24236.8-5760</f>
        <v>18476.8</v>
      </c>
      <c r="E55" s="47">
        <v>7620</v>
      </c>
      <c r="F55" s="48">
        <f t="shared" si="2"/>
        <v>41.24090751645307</v>
      </c>
    </row>
    <row r="56" spans="2:6" ht="15">
      <c r="B56" s="46" t="s">
        <v>64</v>
      </c>
      <c r="C56" s="47">
        <v>3200</v>
      </c>
      <c r="D56" s="47">
        <v>10320</v>
      </c>
      <c r="E56" s="47">
        <v>8266.84</v>
      </c>
      <c r="F56" s="48">
        <f t="shared" si="2"/>
        <v>80.10503875968993</v>
      </c>
    </row>
    <row r="57" spans="2:6" ht="15">
      <c r="B57" s="46" t="s">
        <v>65</v>
      </c>
      <c r="C57" s="47">
        <v>0</v>
      </c>
      <c r="D57" s="59">
        <v>12480</v>
      </c>
      <c r="E57" s="47">
        <v>3700</v>
      </c>
      <c r="F57" s="48">
        <f t="shared" si="2"/>
        <v>29.647435897435898</v>
      </c>
    </row>
    <row r="58" spans="2:6" ht="15">
      <c r="B58" s="46" t="s">
        <v>66</v>
      </c>
      <c r="C58" s="47">
        <v>7200</v>
      </c>
      <c r="D58" s="47">
        <f>10882+100</f>
        <v>10982</v>
      </c>
      <c r="E58" s="47">
        <v>8879</v>
      </c>
      <c r="F58" s="48">
        <f t="shared" si="2"/>
        <v>80.85048260790384</v>
      </c>
    </row>
    <row r="59" spans="2:6" ht="15">
      <c r="B59" s="46" t="s">
        <v>67</v>
      </c>
      <c r="C59" s="47">
        <v>542</v>
      </c>
      <c r="D59" s="47">
        <v>842</v>
      </c>
      <c r="E59" s="47">
        <v>580</v>
      </c>
      <c r="F59" s="48">
        <f t="shared" si="2"/>
        <v>68.88361045130641</v>
      </c>
    </row>
    <row r="60" spans="2:6" ht="15.75" thickBot="1">
      <c r="B60" s="46" t="s">
        <v>68</v>
      </c>
      <c r="C60" s="47">
        <v>16800</v>
      </c>
      <c r="D60" s="47">
        <v>29653.61</v>
      </c>
      <c r="E60" s="47">
        <v>29653</v>
      </c>
      <c r="F60" s="48">
        <f t="shared" si="2"/>
        <v>99.99794291487612</v>
      </c>
    </row>
    <row r="61" spans="2:6" ht="15.75" thickBot="1">
      <c r="B61" s="55" t="s">
        <v>60</v>
      </c>
      <c r="C61" s="56">
        <f>SUM(C53:C60)</f>
        <v>40637</v>
      </c>
      <c r="D61" s="56">
        <f>SUM(D53:D60)</f>
        <v>91181.41</v>
      </c>
      <c r="E61" s="56">
        <f>SUM(E53:E60)</f>
        <v>63108.84</v>
      </c>
      <c r="F61" s="58">
        <f t="shared" si="2"/>
        <v>69.21239757095223</v>
      </c>
    </row>
    <row r="62" spans="2:6" ht="15" thickBot="1">
      <c r="B62" s="142" t="s">
        <v>78</v>
      </c>
      <c r="C62" s="143"/>
      <c r="D62" s="143"/>
      <c r="E62" s="143"/>
      <c r="F62" s="144"/>
    </row>
    <row r="63" spans="2:6" ht="15">
      <c r="B63" s="43" t="s">
        <v>58</v>
      </c>
      <c r="C63" s="44" t="s">
        <v>98</v>
      </c>
      <c r="D63" s="44" t="s">
        <v>99</v>
      </c>
      <c r="E63" s="44" t="s">
        <v>489</v>
      </c>
      <c r="F63" s="68" t="s">
        <v>59</v>
      </c>
    </row>
    <row r="64" spans="2:6" ht="15">
      <c r="B64" s="69" t="s">
        <v>21</v>
      </c>
      <c r="C64" s="47">
        <v>0</v>
      </c>
      <c r="D64" s="47">
        <v>1100</v>
      </c>
      <c r="E64" s="47">
        <v>0</v>
      </c>
      <c r="F64" s="48">
        <f>E64/D64*100</f>
        <v>0</v>
      </c>
    </row>
    <row r="65" spans="2:6" ht="15">
      <c r="B65" s="69" t="s">
        <v>70</v>
      </c>
      <c r="C65" s="47">
        <v>0</v>
      </c>
      <c r="D65" s="47">
        <v>0</v>
      </c>
      <c r="E65" s="47">
        <v>0</v>
      </c>
      <c r="F65" s="70" t="s">
        <v>31</v>
      </c>
    </row>
    <row r="66" spans="2:6" ht="15">
      <c r="B66" s="46" t="s">
        <v>63</v>
      </c>
      <c r="C66" s="47">
        <v>15200</v>
      </c>
      <c r="D66" s="47">
        <v>35567.4</v>
      </c>
      <c r="E66" s="47">
        <v>25067.4</v>
      </c>
      <c r="F66" s="48">
        <f>E66/D66*100</f>
        <v>70.47858432159786</v>
      </c>
    </row>
    <row r="67" spans="2:6" ht="15">
      <c r="B67" s="46" t="s">
        <v>64</v>
      </c>
      <c r="C67" s="47">
        <v>0</v>
      </c>
      <c r="D67" s="47">
        <v>0</v>
      </c>
      <c r="E67" s="47">
        <v>0</v>
      </c>
      <c r="F67" s="70" t="s">
        <v>31</v>
      </c>
    </row>
    <row r="68" spans="2:6" ht="15">
      <c r="B68" s="46" t="s">
        <v>65</v>
      </c>
      <c r="C68" s="47">
        <v>125605</v>
      </c>
      <c r="D68" s="59">
        <v>549182.64</v>
      </c>
      <c r="E68" s="47">
        <v>32469.94</v>
      </c>
      <c r="F68" s="48">
        <f>E68/D68*100</f>
        <v>5.9124119436841625</v>
      </c>
    </row>
    <row r="69" spans="2:6" ht="15">
      <c r="B69" s="46" t="s">
        <v>66</v>
      </c>
      <c r="C69" s="47">
        <v>0</v>
      </c>
      <c r="D69" s="47">
        <v>0</v>
      </c>
      <c r="E69" s="47">
        <v>0</v>
      </c>
      <c r="F69" s="70" t="s">
        <v>31</v>
      </c>
    </row>
    <row r="70" spans="2:6" ht="15">
      <c r="B70" s="46" t="s">
        <v>67</v>
      </c>
      <c r="C70" s="47">
        <v>500</v>
      </c>
      <c r="D70" s="47">
        <v>500</v>
      </c>
      <c r="E70" s="47">
        <v>0</v>
      </c>
      <c r="F70" s="48">
        <f aca="true" t="shared" si="3" ref="F70:F77">E70/D70*100</f>
        <v>0</v>
      </c>
    </row>
    <row r="71" spans="2:6" ht="15">
      <c r="B71" s="46" t="s">
        <v>68</v>
      </c>
      <c r="C71" s="47">
        <v>22740</v>
      </c>
      <c r="D71" s="47">
        <v>22740</v>
      </c>
      <c r="E71" s="47">
        <v>22740</v>
      </c>
      <c r="F71" s="48">
        <f t="shared" si="3"/>
        <v>100</v>
      </c>
    </row>
    <row r="72" spans="2:6" ht="15">
      <c r="B72" s="46" t="s">
        <v>73</v>
      </c>
      <c r="C72" s="47">
        <v>500</v>
      </c>
      <c r="D72" s="47">
        <f>0+500</f>
        <v>500</v>
      </c>
      <c r="E72" s="47">
        <v>0</v>
      </c>
      <c r="F72" s="48">
        <f t="shared" si="3"/>
        <v>0</v>
      </c>
    </row>
    <row r="73" spans="2:13" ht="15">
      <c r="B73" s="46" t="s">
        <v>74</v>
      </c>
      <c r="C73" s="47">
        <v>0</v>
      </c>
      <c r="D73" s="47">
        <v>2718.5</v>
      </c>
      <c r="E73" s="47">
        <v>1248.5</v>
      </c>
      <c r="F73" s="48">
        <f t="shared" si="3"/>
        <v>45.92606216663601</v>
      </c>
      <c r="M73" s="71"/>
    </row>
    <row r="74" spans="2:6" ht="15">
      <c r="B74" s="46" t="s">
        <v>75</v>
      </c>
      <c r="C74" s="47">
        <v>23500</v>
      </c>
      <c r="D74" s="47">
        <f>65538.19+39.98</f>
        <v>65578.17</v>
      </c>
      <c r="E74" s="47">
        <v>4052.73</v>
      </c>
      <c r="F74" s="48">
        <f t="shared" si="3"/>
        <v>6.179998618442693</v>
      </c>
    </row>
    <row r="75" spans="2:6" ht="15">
      <c r="B75" s="49" t="s">
        <v>10</v>
      </c>
      <c r="C75" s="50">
        <v>3700</v>
      </c>
      <c r="D75" s="50">
        <v>12457.75</v>
      </c>
      <c r="E75" s="50">
        <v>184.28</v>
      </c>
      <c r="F75" s="48">
        <f t="shared" si="3"/>
        <v>1.479239830627521</v>
      </c>
    </row>
    <row r="76" spans="2:6" ht="15.75" thickBot="1">
      <c r="B76" s="49" t="s">
        <v>76</v>
      </c>
      <c r="C76" s="50">
        <v>0</v>
      </c>
      <c r="D76" s="50">
        <v>45</v>
      </c>
      <c r="E76" s="50">
        <v>42.35</v>
      </c>
      <c r="F76" s="51">
        <f t="shared" si="3"/>
        <v>94.11111111111111</v>
      </c>
    </row>
    <row r="77" spans="2:6" ht="15.75" thickBot="1">
      <c r="B77" s="55" t="s">
        <v>60</v>
      </c>
      <c r="C77" s="56">
        <f>SUM(C64:C76)</f>
        <v>191745</v>
      </c>
      <c r="D77" s="56">
        <f>SUM(D64:D76)</f>
        <v>690389.4600000001</v>
      </c>
      <c r="E77" s="56">
        <f>SUM(E64:E76)</f>
        <v>85805.2</v>
      </c>
      <c r="F77" s="58">
        <f t="shared" si="3"/>
        <v>12.42852114225498</v>
      </c>
    </row>
    <row r="78" spans="2:6" ht="15" thickBot="1">
      <c r="B78" s="142" t="s">
        <v>79</v>
      </c>
      <c r="C78" s="143"/>
      <c r="D78" s="143"/>
      <c r="E78" s="143"/>
      <c r="F78" s="144"/>
    </row>
    <row r="79" spans="2:6" ht="15">
      <c r="B79" s="43" t="s">
        <v>58</v>
      </c>
      <c r="C79" s="44" t="s">
        <v>98</v>
      </c>
      <c r="D79" s="44" t="s">
        <v>99</v>
      </c>
      <c r="E79" s="44" t="s">
        <v>489</v>
      </c>
      <c r="F79" s="45" t="s">
        <v>59</v>
      </c>
    </row>
    <row r="80" spans="2:6" ht="15">
      <c r="B80" s="69" t="s">
        <v>21</v>
      </c>
      <c r="C80" s="47">
        <v>6337.4</v>
      </c>
      <c r="D80" s="47">
        <v>20935.69</v>
      </c>
      <c r="E80" s="47">
        <v>8269.27</v>
      </c>
      <c r="F80" s="48">
        <f aca="true" t="shared" si="4" ref="F80:F88">E80/D80*100</f>
        <v>39.49843544683744</v>
      </c>
    </row>
    <row r="81" spans="2:6" ht="15">
      <c r="B81" s="69" t="s">
        <v>70</v>
      </c>
      <c r="C81" s="47">
        <v>64690</v>
      </c>
      <c r="D81" s="47">
        <f>214893.98+400</f>
        <v>215293.98</v>
      </c>
      <c r="E81" s="47">
        <v>35660.4</v>
      </c>
      <c r="F81" s="48">
        <f t="shared" si="4"/>
        <v>16.563584360324427</v>
      </c>
    </row>
    <row r="82" spans="2:6" ht="15">
      <c r="B82" s="69" t="s">
        <v>71</v>
      </c>
      <c r="C82" s="47">
        <v>0</v>
      </c>
      <c r="D82" s="47">
        <f>5579.42+13432.97-400</f>
        <v>18612.39</v>
      </c>
      <c r="E82" s="47">
        <v>91.36</v>
      </c>
      <c r="F82" s="48">
        <f t="shared" si="4"/>
        <v>0.4908558223849812</v>
      </c>
    </row>
    <row r="83" spans="2:6" ht="15">
      <c r="B83" s="69" t="s">
        <v>63</v>
      </c>
      <c r="C83" s="47">
        <v>0</v>
      </c>
      <c r="D83" s="47">
        <v>30025.47</v>
      </c>
      <c r="E83" s="47">
        <v>21642.02</v>
      </c>
      <c r="F83" s="48">
        <f t="shared" si="4"/>
        <v>72.07887170458946</v>
      </c>
    </row>
    <row r="84" spans="2:6" ht="15">
      <c r="B84" s="69" t="s">
        <v>64</v>
      </c>
      <c r="C84" s="47">
        <v>0</v>
      </c>
      <c r="D84" s="47">
        <v>11669.69</v>
      </c>
      <c r="E84" s="47">
        <v>321.02</v>
      </c>
      <c r="F84" s="48">
        <f t="shared" si="4"/>
        <v>2.750887127250167</v>
      </c>
    </row>
    <row r="85" spans="2:6" ht="15">
      <c r="B85" s="69" t="s">
        <v>65</v>
      </c>
      <c r="C85" s="47">
        <v>16362</v>
      </c>
      <c r="D85" s="59">
        <f>208105.19+21000</f>
        <v>229105.19</v>
      </c>
      <c r="E85" s="47">
        <v>22142.96</v>
      </c>
      <c r="F85" s="48">
        <f t="shared" si="4"/>
        <v>9.664975289298335</v>
      </c>
    </row>
    <row r="86" spans="2:6" ht="15">
      <c r="B86" s="69" t="s">
        <v>66</v>
      </c>
      <c r="C86" s="47">
        <v>1500</v>
      </c>
      <c r="D86" s="47">
        <v>19420</v>
      </c>
      <c r="E86" s="47">
        <v>314.03</v>
      </c>
      <c r="F86" s="48">
        <f t="shared" si="4"/>
        <v>1.6170442842430484</v>
      </c>
    </row>
    <row r="87" spans="2:6" ht="15">
      <c r="B87" s="69" t="s">
        <v>67</v>
      </c>
      <c r="C87" s="47">
        <v>3684</v>
      </c>
      <c r="D87" s="47">
        <v>6284</v>
      </c>
      <c r="E87" s="47">
        <v>258.46</v>
      </c>
      <c r="F87" s="48">
        <f t="shared" si="4"/>
        <v>4.112985359643539</v>
      </c>
    </row>
    <row r="88" spans="2:7" ht="15">
      <c r="B88" s="69" t="s">
        <v>68</v>
      </c>
      <c r="C88" s="47">
        <v>0</v>
      </c>
      <c r="D88" s="47">
        <v>6.51</v>
      </c>
      <c r="E88" s="47">
        <v>6.51</v>
      </c>
      <c r="F88" s="48">
        <f t="shared" si="4"/>
        <v>100</v>
      </c>
      <c r="G88" s="21"/>
    </row>
    <row r="89" spans="2:6" ht="15">
      <c r="B89" s="69" t="s">
        <v>73</v>
      </c>
      <c r="C89" s="47">
        <v>0</v>
      </c>
      <c r="D89" s="47">
        <v>0</v>
      </c>
      <c r="E89" s="47">
        <v>0</v>
      </c>
      <c r="F89" s="70" t="s">
        <v>31</v>
      </c>
    </row>
    <row r="90" spans="2:6" ht="15">
      <c r="B90" s="69" t="s">
        <v>74</v>
      </c>
      <c r="C90" s="47">
        <v>0</v>
      </c>
      <c r="D90" s="47">
        <v>0</v>
      </c>
      <c r="E90" s="47">
        <v>0</v>
      </c>
      <c r="F90" s="70" t="s">
        <v>31</v>
      </c>
    </row>
    <row r="91" spans="2:6" ht="15">
      <c r="B91" s="69" t="s">
        <v>75</v>
      </c>
      <c r="C91" s="47">
        <v>50277.2</v>
      </c>
      <c r="D91" s="47">
        <v>312043.3</v>
      </c>
      <c r="E91" s="47">
        <v>49338.3</v>
      </c>
      <c r="F91" s="48">
        <f>E91/D91*100</f>
        <v>15.811363358867183</v>
      </c>
    </row>
    <row r="92" spans="2:6" ht="15">
      <c r="B92" s="72" t="s">
        <v>10</v>
      </c>
      <c r="C92" s="50">
        <v>0</v>
      </c>
      <c r="D92" s="50">
        <v>3682.16</v>
      </c>
      <c r="E92" s="50">
        <v>1739.71</v>
      </c>
      <c r="F92" s="51">
        <f>E92/D92*100</f>
        <v>47.24699632824212</v>
      </c>
    </row>
    <row r="93" spans="2:6" ht="15.75" thickBot="1">
      <c r="B93" s="49" t="s">
        <v>76</v>
      </c>
      <c r="C93" s="50">
        <v>0</v>
      </c>
      <c r="D93" s="50">
        <v>1211</v>
      </c>
      <c r="E93" s="50">
        <v>814.39</v>
      </c>
      <c r="F93" s="51">
        <f>E93/D93*100</f>
        <v>67.24938067712634</v>
      </c>
    </row>
    <row r="94" spans="2:6" ht="15.75" thickBot="1">
      <c r="B94" s="55" t="s">
        <v>60</v>
      </c>
      <c r="C94" s="56">
        <f>SUM(C80:C93)</f>
        <v>142850.59999999998</v>
      </c>
      <c r="D94" s="56">
        <f>SUM(D80:D93)</f>
        <v>868289.38</v>
      </c>
      <c r="E94" s="56">
        <f>SUM(E80:E93)</f>
        <v>140598.43000000002</v>
      </c>
      <c r="F94" s="58">
        <f>E94/D94*100</f>
        <v>16.19257741007958</v>
      </c>
    </row>
    <row r="95" spans="2:6" s="74" customFormat="1" ht="15">
      <c r="B95" s="75"/>
      <c r="C95" s="76"/>
      <c r="D95" s="76"/>
      <c r="E95" s="76"/>
      <c r="F95" s="77"/>
    </row>
    <row r="96" spans="2:7" ht="15">
      <c r="B96" s="65"/>
      <c r="C96" s="66"/>
      <c r="D96" s="66"/>
      <c r="E96" s="66"/>
      <c r="F96" s="134" t="s">
        <v>90</v>
      </c>
      <c r="G96" s="134"/>
    </row>
    <row r="97" spans="2:7" ht="12.75">
      <c r="B97" s="65"/>
      <c r="C97" s="66"/>
      <c r="D97" s="66"/>
      <c r="E97" s="66"/>
      <c r="F97" s="67"/>
      <c r="G97" s="21"/>
    </row>
    <row r="98" spans="2:7" ht="13.5" thickBot="1">
      <c r="B98" s="65"/>
      <c r="C98" s="66"/>
      <c r="D98" s="66"/>
      <c r="E98" s="66"/>
      <c r="F98" s="42" t="s">
        <v>22</v>
      </c>
      <c r="G98" s="21"/>
    </row>
    <row r="99" spans="2:6" ht="15" thickBot="1">
      <c r="B99" s="142" t="s">
        <v>80</v>
      </c>
      <c r="C99" s="143"/>
      <c r="D99" s="143"/>
      <c r="E99" s="143"/>
      <c r="F99" s="144"/>
    </row>
    <row r="100" spans="2:6" ht="15">
      <c r="B100" s="43" t="s">
        <v>58</v>
      </c>
      <c r="C100" s="44" t="s">
        <v>98</v>
      </c>
      <c r="D100" s="44" t="s">
        <v>99</v>
      </c>
      <c r="E100" s="44" t="s">
        <v>489</v>
      </c>
      <c r="F100" s="45" t="s">
        <v>59</v>
      </c>
    </row>
    <row r="101" spans="2:6" ht="15.75" thickBot="1">
      <c r="B101" s="46" t="s">
        <v>71</v>
      </c>
      <c r="C101" s="47">
        <v>43995</v>
      </c>
      <c r="D101" s="47">
        <v>43995</v>
      </c>
      <c r="E101" s="47">
        <v>10587.51</v>
      </c>
      <c r="F101" s="48">
        <f>E101/D101*100</f>
        <v>24.065257415615413</v>
      </c>
    </row>
    <row r="102" spans="2:6" ht="15.75" thickBot="1">
      <c r="B102" s="55" t="s">
        <v>60</v>
      </c>
      <c r="C102" s="56">
        <f>SUM(C101:C101)</f>
        <v>43995</v>
      </c>
      <c r="D102" s="56">
        <v>43995</v>
      </c>
      <c r="E102" s="56">
        <f>SUM(E101:E101)</f>
        <v>10587.51</v>
      </c>
      <c r="F102" s="58">
        <f>E102/D102*100</f>
        <v>24.065257415615413</v>
      </c>
    </row>
    <row r="103" spans="2:6" ht="15" thickBot="1">
      <c r="B103" s="145" t="s">
        <v>81</v>
      </c>
      <c r="C103" s="146"/>
      <c r="D103" s="146"/>
      <c r="E103" s="146"/>
      <c r="F103" s="147"/>
    </row>
    <row r="104" spans="2:6" ht="15">
      <c r="B104" s="43" t="s">
        <v>58</v>
      </c>
      <c r="C104" s="44" t="s">
        <v>98</v>
      </c>
      <c r="D104" s="44" t="s">
        <v>99</v>
      </c>
      <c r="E104" s="44" t="s">
        <v>489</v>
      </c>
      <c r="F104" s="45" t="s">
        <v>59</v>
      </c>
    </row>
    <row r="105" spans="2:6" ht="15.75" thickBot="1">
      <c r="B105" s="73" t="s">
        <v>10</v>
      </c>
      <c r="C105" s="62">
        <v>3375</v>
      </c>
      <c r="D105" s="62">
        <v>5278.19</v>
      </c>
      <c r="E105" s="62">
        <v>1268.71</v>
      </c>
      <c r="F105" s="63">
        <f>E105/D105*100</f>
        <v>24.03683838588607</v>
      </c>
    </row>
    <row r="106" spans="2:6" ht="15" thickBot="1">
      <c r="B106" s="142" t="s">
        <v>96</v>
      </c>
      <c r="C106" s="143"/>
      <c r="D106" s="143"/>
      <c r="E106" s="143"/>
      <c r="F106" s="144"/>
    </row>
    <row r="107" spans="2:6" ht="15">
      <c r="B107" s="43" t="s">
        <v>58</v>
      </c>
      <c r="C107" s="44" t="s">
        <v>98</v>
      </c>
      <c r="D107" s="44" t="s">
        <v>99</v>
      </c>
      <c r="E107" s="44" t="s">
        <v>489</v>
      </c>
      <c r="F107" s="45" t="s">
        <v>59</v>
      </c>
    </row>
    <row r="108" spans="2:6" ht="15">
      <c r="B108" s="69" t="s">
        <v>21</v>
      </c>
      <c r="C108" s="47">
        <v>0</v>
      </c>
      <c r="D108" s="47">
        <v>6736.97</v>
      </c>
      <c r="E108" s="47">
        <v>82.15</v>
      </c>
      <c r="F108" s="48">
        <f aca="true" t="shared" si="5" ref="F108:F118">E108/D108*100</f>
        <v>1.2193909131256337</v>
      </c>
    </row>
    <row r="109" spans="2:6" ht="15">
      <c r="B109" s="69" t="s">
        <v>70</v>
      </c>
      <c r="C109" s="47">
        <v>0</v>
      </c>
      <c r="D109" s="47">
        <v>18858.23</v>
      </c>
      <c r="E109" s="47">
        <v>4890.22</v>
      </c>
      <c r="F109" s="48">
        <f t="shared" si="5"/>
        <v>25.93148985880435</v>
      </c>
    </row>
    <row r="110" spans="2:6" ht="15">
      <c r="B110" s="69" t="s">
        <v>71</v>
      </c>
      <c r="C110" s="47">
        <v>0</v>
      </c>
      <c r="D110" s="47">
        <v>10</v>
      </c>
      <c r="E110" s="47">
        <v>1.03</v>
      </c>
      <c r="F110" s="48">
        <f>E110/D110*100</f>
        <v>10.3</v>
      </c>
    </row>
    <row r="111" spans="2:6" ht="15">
      <c r="B111" s="46" t="s">
        <v>63</v>
      </c>
      <c r="C111" s="47">
        <v>0</v>
      </c>
      <c r="D111" s="47">
        <f>15915.66+5760+2700</f>
        <v>24375.66</v>
      </c>
      <c r="E111" s="47">
        <v>5369.72</v>
      </c>
      <c r="F111" s="48">
        <f t="shared" si="5"/>
        <v>22.02902403463127</v>
      </c>
    </row>
    <row r="112" spans="2:6" ht="15">
      <c r="B112" s="46" t="s">
        <v>64</v>
      </c>
      <c r="C112" s="47">
        <v>0</v>
      </c>
      <c r="D112" s="47">
        <v>8541</v>
      </c>
      <c r="E112" s="47">
        <v>1903.2</v>
      </c>
      <c r="F112" s="48">
        <f t="shared" si="5"/>
        <v>22.28310502283105</v>
      </c>
    </row>
    <row r="113" spans="2:6" ht="15">
      <c r="B113" s="69" t="s">
        <v>65</v>
      </c>
      <c r="C113" s="47">
        <v>0</v>
      </c>
      <c r="D113" s="47">
        <v>2862.56</v>
      </c>
      <c r="E113" s="47">
        <v>582.14</v>
      </c>
      <c r="F113" s="48">
        <f t="shared" si="5"/>
        <v>20.336342295008663</v>
      </c>
    </row>
    <row r="114" spans="2:6" ht="15">
      <c r="B114" s="46" t="s">
        <v>66</v>
      </c>
      <c r="C114" s="47">
        <v>0</v>
      </c>
      <c r="D114" s="47">
        <v>7156.66</v>
      </c>
      <c r="E114" s="47">
        <v>630.2</v>
      </c>
      <c r="F114" s="48">
        <f t="shared" si="5"/>
        <v>8.805783703571219</v>
      </c>
    </row>
    <row r="115" spans="2:6" ht="15">
      <c r="B115" s="69" t="s">
        <v>67</v>
      </c>
      <c r="C115" s="47">
        <v>0</v>
      </c>
      <c r="D115" s="47">
        <v>5003.98</v>
      </c>
      <c r="E115" s="47">
        <v>434.7</v>
      </c>
      <c r="F115" s="48">
        <f>E115/D115*100</f>
        <v>8.6870850802761</v>
      </c>
    </row>
    <row r="116" spans="2:6" ht="15">
      <c r="B116" s="46" t="s">
        <v>68</v>
      </c>
      <c r="C116" s="47">
        <v>0</v>
      </c>
      <c r="D116" s="47">
        <v>2449.62</v>
      </c>
      <c r="E116" s="47">
        <v>504.04</v>
      </c>
      <c r="F116" s="48">
        <f t="shared" si="5"/>
        <v>20.57625264326712</v>
      </c>
    </row>
    <row r="117" spans="2:6" ht="15.75" thickBot="1">
      <c r="B117" s="69" t="s">
        <v>73</v>
      </c>
      <c r="C117" s="47">
        <v>0</v>
      </c>
      <c r="D117" s="47">
        <v>1500</v>
      </c>
      <c r="E117" s="47">
        <v>0</v>
      </c>
      <c r="F117" s="48">
        <f t="shared" si="5"/>
        <v>0</v>
      </c>
    </row>
    <row r="118" spans="2:9" ht="15.75" thickBot="1">
      <c r="B118" s="55" t="s">
        <v>60</v>
      </c>
      <c r="C118" s="56">
        <f>SUM(C108:C117)</f>
        <v>0</v>
      </c>
      <c r="D118" s="56">
        <f>SUM(D108:D117)</f>
        <v>77494.68</v>
      </c>
      <c r="E118" s="56">
        <f>SUM(E108:E117)</f>
        <v>14397.400000000001</v>
      </c>
      <c r="F118" s="58">
        <f t="shared" si="5"/>
        <v>18.57856565121632</v>
      </c>
      <c r="I118" s="39"/>
    </row>
    <row r="119" spans="2:6" ht="15" thickBot="1">
      <c r="B119" s="142" t="s">
        <v>82</v>
      </c>
      <c r="C119" s="143"/>
      <c r="D119" s="143"/>
      <c r="E119" s="143"/>
      <c r="F119" s="144"/>
    </row>
    <row r="120" spans="2:6" ht="15">
      <c r="B120" s="43" t="s">
        <v>58</v>
      </c>
      <c r="C120" s="44" t="s">
        <v>98</v>
      </c>
      <c r="D120" s="44" t="s">
        <v>99</v>
      </c>
      <c r="E120" s="44" t="s">
        <v>489</v>
      </c>
      <c r="F120" s="45" t="s">
        <v>59</v>
      </c>
    </row>
    <row r="121" spans="2:6" ht="15.75" thickBot="1">
      <c r="B121" s="73" t="s">
        <v>21</v>
      </c>
      <c r="C121" s="62">
        <v>0</v>
      </c>
      <c r="D121" s="62">
        <v>5000</v>
      </c>
      <c r="E121" s="62">
        <v>1000.82</v>
      </c>
      <c r="F121" s="63">
        <f>E121/D121*100</f>
        <v>20.0164</v>
      </c>
    </row>
    <row r="122" spans="2:6" ht="15" thickBot="1">
      <c r="B122" s="142" t="s">
        <v>83</v>
      </c>
      <c r="C122" s="143"/>
      <c r="D122" s="143"/>
      <c r="E122" s="143"/>
      <c r="F122" s="144"/>
    </row>
    <row r="123" spans="2:6" ht="15">
      <c r="B123" s="43" t="s">
        <v>58</v>
      </c>
      <c r="C123" s="44" t="s">
        <v>98</v>
      </c>
      <c r="D123" s="44" t="s">
        <v>99</v>
      </c>
      <c r="E123" s="44" t="s">
        <v>489</v>
      </c>
      <c r="F123" s="45" t="s">
        <v>59</v>
      </c>
    </row>
    <row r="124" spans="2:6" ht="15.75" thickBot="1">
      <c r="B124" s="73" t="s">
        <v>67</v>
      </c>
      <c r="C124" s="62">
        <v>18000</v>
      </c>
      <c r="D124" s="62">
        <v>72712.57</v>
      </c>
      <c r="E124" s="62">
        <v>2128.63</v>
      </c>
      <c r="F124" s="63">
        <f>E124/D124*100</f>
        <v>2.9274580722425294</v>
      </c>
    </row>
    <row r="125" spans="2:6" ht="15" thickBot="1">
      <c r="B125" s="142" t="s">
        <v>84</v>
      </c>
      <c r="C125" s="143"/>
      <c r="D125" s="143"/>
      <c r="E125" s="143"/>
      <c r="F125" s="144"/>
    </row>
    <row r="126" spans="2:6" ht="15">
      <c r="B126" s="43" t="s">
        <v>58</v>
      </c>
      <c r="C126" s="44" t="s">
        <v>98</v>
      </c>
      <c r="D126" s="44" t="s">
        <v>99</v>
      </c>
      <c r="E126" s="44" t="s">
        <v>489</v>
      </c>
      <c r="F126" s="45" t="s">
        <v>59</v>
      </c>
    </row>
    <row r="127" spans="2:6" ht="15.75" thickBot="1">
      <c r="B127" s="73" t="s">
        <v>67</v>
      </c>
      <c r="C127" s="62">
        <v>0</v>
      </c>
      <c r="D127" s="62">
        <v>4006.27</v>
      </c>
      <c r="E127" s="62">
        <v>0</v>
      </c>
      <c r="F127" s="63">
        <f>E127/D127*100</f>
        <v>0</v>
      </c>
    </row>
    <row r="128" spans="2:6" ht="15" thickBot="1">
      <c r="B128" s="142" t="s">
        <v>85</v>
      </c>
      <c r="C128" s="143"/>
      <c r="D128" s="143"/>
      <c r="E128" s="143"/>
      <c r="F128" s="144"/>
    </row>
    <row r="129" spans="2:6" ht="15">
      <c r="B129" s="43" t="s">
        <v>58</v>
      </c>
      <c r="C129" s="44" t="s">
        <v>98</v>
      </c>
      <c r="D129" s="44" t="s">
        <v>99</v>
      </c>
      <c r="E129" s="44" t="s">
        <v>489</v>
      </c>
      <c r="F129" s="45" t="s">
        <v>59</v>
      </c>
    </row>
    <row r="130" spans="2:6" ht="15">
      <c r="B130" s="46" t="s">
        <v>71</v>
      </c>
      <c r="C130" s="47">
        <v>0</v>
      </c>
      <c r="D130" s="47">
        <v>7.85</v>
      </c>
      <c r="E130" s="47">
        <v>0.49</v>
      </c>
      <c r="F130" s="48">
        <f>E130/D130*100</f>
        <v>6.24203821656051</v>
      </c>
    </row>
    <row r="131" spans="2:6" ht="15">
      <c r="B131" s="46" t="s">
        <v>65</v>
      </c>
      <c r="C131" s="47">
        <v>0</v>
      </c>
      <c r="D131" s="47">
        <v>70</v>
      </c>
      <c r="E131" s="47">
        <v>70</v>
      </c>
      <c r="F131" s="48">
        <f>E131/D131*100</f>
        <v>100</v>
      </c>
    </row>
    <row r="132" spans="2:6" ht="15.75" thickBot="1">
      <c r="B132" s="46" t="s">
        <v>67</v>
      </c>
      <c r="C132" s="47">
        <v>0</v>
      </c>
      <c r="D132" s="47">
        <v>43.75</v>
      </c>
      <c r="E132" s="47">
        <v>12.5</v>
      </c>
      <c r="F132" s="48">
        <f>E132/D132*100</f>
        <v>28.57142857142857</v>
      </c>
    </row>
    <row r="133" spans="2:9" ht="15.75" thickBot="1">
      <c r="B133" s="55" t="s">
        <v>60</v>
      </c>
      <c r="C133" s="56">
        <f>SUM(C130:C132)</f>
        <v>0</v>
      </c>
      <c r="D133" s="56">
        <f>SUM(D130:D132)</f>
        <v>121.6</v>
      </c>
      <c r="E133" s="56">
        <f>SUM(E130:E132)</f>
        <v>82.99</v>
      </c>
      <c r="F133" s="58">
        <f>E133/D133*100</f>
        <v>68.24835526315789</v>
      </c>
      <c r="I133" s="39"/>
    </row>
    <row r="134" spans="2:6" ht="15" thickBot="1">
      <c r="B134" s="142" t="s">
        <v>86</v>
      </c>
      <c r="C134" s="143"/>
      <c r="D134" s="143"/>
      <c r="E134" s="143"/>
      <c r="F134" s="144"/>
    </row>
    <row r="135" spans="2:6" ht="15">
      <c r="B135" s="43" t="s">
        <v>58</v>
      </c>
      <c r="C135" s="44" t="s">
        <v>98</v>
      </c>
      <c r="D135" s="44" t="s">
        <v>99</v>
      </c>
      <c r="E135" s="44" t="s">
        <v>489</v>
      </c>
      <c r="F135" s="45" t="s">
        <v>59</v>
      </c>
    </row>
    <row r="136" spans="2:6" ht="15.75" thickBot="1">
      <c r="B136" s="61" t="s">
        <v>71</v>
      </c>
      <c r="C136" s="62">
        <v>96875</v>
      </c>
      <c r="D136" s="62">
        <v>96875</v>
      </c>
      <c r="E136" s="62">
        <v>12500</v>
      </c>
      <c r="F136" s="63">
        <f>E136/D136*100</f>
        <v>12.903225806451612</v>
      </c>
    </row>
    <row r="137" spans="2:6" ht="15">
      <c r="B137" s="1"/>
      <c r="C137" s="1"/>
      <c r="D137" s="1"/>
      <c r="E137" s="1"/>
      <c r="F137" s="1"/>
    </row>
  </sheetData>
  <sheetProtection/>
  <mergeCells count="21">
    <mergeCell ref="B5:F5"/>
    <mergeCell ref="B10:F10"/>
    <mergeCell ref="B13:F13"/>
    <mergeCell ref="B22:F22"/>
    <mergeCell ref="B62:F62"/>
    <mergeCell ref="B106:F106"/>
    <mergeCell ref="B51:F51"/>
    <mergeCell ref="B119:F119"/>
    <mergeCell ref="F96:G96"/>
    <mergeCell ref="B103:F103"/>
    <mergeCell ref="B39:F39"/>
    <mergeCell ref="B122:F122"/>
    <mergeCell ref="B78:F78"/>
    <mergeCell ref="B134:F134"/>
    <mergeCell ref="A2:G3"/>
    <mergeCell ref="F1:G1"/>
    <mergeCell ref="F48:G48"/>
    <mergeCell ref="B125:F125"/>
    <mergeCell ref="B42:F42"/>
    <mergeCell ref="B99:F99"/>
    <mergeCell ref="B128:F1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54" t="s">
        <v>0</v>
      </c>
      <c r="F1" s="154"/>
    </row>
    <row r="2" spans="1:6" ht="33.75" customHeight="1" thickBot="1">
      <c r="A2" s="155" t="s">
        <v>412</v>
      </c>
      <c r="B2" s="155"/>
      <c r="C2" s="155"/>
      <c r="D2" s="155"/>
      <c r="E2" s="155"/>
      <c r="F2" s="155"/>
    </row>
    <row r="3" spans="1:6" ht="18" customHeight="1">
      <c r="A3" s="156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60" t="s">
        <v>6</v>
      </c>
    </row>
    <row r="4" spans="1:6" ht="18" customHeight="1">
      <c r="A4" s="157"/>
      <c r="B4" s="159"/>
      <c r="C4" s="159"/>
      <c r="D4" s="159"/>
      <c r="E4" s="159"/>
      <c r="F4" s="161"/>
    </row>
    <row r="5" spans="1:6" ht="18" customHeight="1">
      <c r="A5" s="157"/>
      <c r="B5" s="159"/>
      <c r="C5" s="159"/>
      <c r="D5" s="159"/>
      <c r="E5" s="159"/>
      <c r="F5" s="161"/>
    </row>
    <row r="6" spans="1:6" s="8" customFormat="1" ht="14.25" customHeight="1">
      <c r="A6" s="2" t="s">
        <v>104</v>
      </c>
      <c r="B6" s="11" t="s">
        <v>233</v>
      </c>
      <c r="C6" s="4">
        <v>41667</v>
      </c>
      <c r="D6" s="5" t="s">
        <v>163</v>
      </c>
      <c r="E6" s="6">
        <v>4199.99</v>
      </c>
      <c r="F6" s="7" t="s">
        <v>8</v>
      </c>
    </row>
    <row r="7" spans="1:6" s="8" customFormat="1" ht="14.25" customHeight="1">
      <c r="A7" s="2" t="s">
        <v>105</v>
      </c>
      <c r="B7" s="3" t="s">
        <v>234</v>
      </c>
      <c r="C7" s="4">
        <v>41667</v>
      </c>
      <c r="D7" s="5" t="s">
        <v>164</v>
      </c>
      <c r="E7" s="6">
        <v>0</v>
      </c>
      <c r="F7" s="9" t="s">
        <v>7</v>
      </c>
    </row>
    <row r="8" spans="1:6" s="8" customFormat="1" ht="14.25" customHeight="1">
      <c r="A8" s="10" t="s">
        <v>106</v>
      </c>
      <c r="B8" s="3" t="s">
        <v>234</v>
      </c>
      <c r="C8" s="4">
        <v>41667</v>
      </c>
      <c r="D8" s="5" t="s">
        <v>165</v>
      </c>
      <c r="E8" s="12">
        <v>0</v>
      </c>
      <c r="F8" s="7" t="s">
        <v>7</v>
      </c>
    </row>
    <row r="9" spans="1:6" s="8" customFormat="1" ht="14.25" customHeight="1">
      <c r="A9" s="10" t="s">
        <v>107</v>
      </c>
      <c r="B9" s="11" t="s">
        <v>235</v>
      </c>
      <c r="C9" s="4">
        <v>41667</v>
      </c>
      <c r="D9" s="5" t="s">
        <v>166</v>
      </c>
      <c r="E9" s="12">
        <v>511.64</v>
      </c>
      <c r="F9" s="7" t="s">
        <v>8</v>
      </c>
    </row>
    <row r="10" spans="1:6" s="8" customFormat="1" ht="14.25" customHeight="1">
      <c r="A10" s="10" t="s">
        <v>108</v>
      </c>
      <c r="B10" s="11" t="s">
        <v>236</v>
      </c>
      <c r="C10" s="4">
        <v>41667</v>
      </c>
      <c r="D10" s="13" t="s">
        <v>167</v>
      </c>
      <c r="E10" s="12">
        <v>3858</v>
      </c>
      <c r="F10" s="7" t="s">
        <v>7</v>
      </c>
    </row>
    <row r="11" spans="1:6" s="8" customFormat="1" ht="14.25" customHeight="1">
      <c r="A11" s="10" t="s">
        <v>109</v>
      </c>
      <c r="B11" s="11" t="s">
        <v>237</v>
      </c>
      <c r="C11" s="4">
        <v>41667</v>
      </c>
      <c r="D11" s="13" t="s">
        <v>168</v>
      </c>
      <c r="E11" s="12">
        <v>1950</v>
      </c>
      <c r="F11" s="7" t="s">
        <v>7</v>
      </c>
    </row>
    <row r="12" spans="1:6" s="8" customFormat="1" ht="14.25" customHeight="1">
      <c r="A12" s="10" t="s">
        <v>110</v>
      </c>
      <c r="B12" s="11" t="s">
        <v>226</v>
      </c>
      <c r="C12" s="4">
        <v>41653</v>
      </c>
      <c r="D12" s="13" t="s">
        <v>170</v>
      </c>
      <c r="E12" s="12">
        <v>0.16</v>
      </c>
      <c r="F12" s="7" t="s">
        <v>7</v>
      </c>
    </row>
    <row r="13" spans="1:6" s="8" customFormat="1" ht="14.25" customHeight="1">
      <c r="A13" s="10" t="s">
        <v>111</v>
      </c>
      <c r="B13" s="11" t="s">
        <v>13</v>
      </c>
      <c r="C13" s="4">
        <v>41653</v>
      </c>
      <c r="D13" s="13" t="s">
        <v>171</v>
      </c>
      <c r="E13" s="12">
        <v>3387767</v>
      </c>
      <c r="F13" s="7" t="s">
        <v>7</v>
      </c>
    </row>
    <row r="14" spans="1:6" s="8" customFormat="1" ht="14.25" customHeight="1">
      <c r="A14" s="10" t="s">
        <v>112</v>
      </c>
      <c r="B14" s="3" t="s">
        <v>238</v>
      </c>
      <c r="C14" s="4">
        <v>41667</v>
      </c>
      <c r="D14" s="13" t="s">
        <v>169</v>
      </c>
      <c r="E14" s="12">
        <v>0</v>
      </c>
      <c r="F14" s="7" t="s">
        <v>12</v>
      </c>
    </row>
    <row r="15" spans="1:6" s="8" customFormat="1" ht="14.25" customHeight="1">
      <c r="A15" s="10" t="s">
        <v>113</v>
      </c>
      <c r="B15" s="11" t="s">
        <v>239</v>
      </c>
      <c r="C15" s="4">
        <v>41667</v>
      </c>
      <c r="D15" s="13" t="s">
        <v>172</v>
      </c>
      <c r="E15" s="12">
        <v>10000</v>
      </c>
      <c r="F15" s="7" t="s">
        <v>17</v>
      </c>
    </row>
    <row r="16" spans="1:6" s="8" customFormat="1" ht="14.25" customHeight="1">
      <c r="A16" s="10" t="s">
        <v>114</v>
      </c>
      <c r="B16" s="11" t="s">
        <v>240</v>
      </c>
      <c r="C16" s="4">
        <v>41667</v>
      </c>
      <c r="D16" s="5" t="s">
        <v>173</v>
      </c>
      <c r="E16" s="12">
        <v>1248.5</v>
      </c>
      <c r="F16" s="7" t="s">
        <v>19</v>
      </c>
    </row>
    <row r="17" spans="1:6" s="8" customFormat="1" ht="14.25" customHeight="1">
      <c r="A17" s="10" t="s">
        <v>115</v>
      </c>
      <c r="B17" s="11" t="s">
        <v>241</v>
      </c>
      <c r="C17" s="4">
        <v>41667</v>
      </c>
      <c r="D17" s="13" t="s">
        <v>174</v>
      </c>
      <c r="E17" s="12">
        <v>0</v>
      </c>
      <c r="F17" s="7" t="s">
        <v>15</v>
      </c>
    </row>
    <row r="18" spans="1:6" s="8" customFormat="1" ht="14.25" customHeight="1">
      <c r="A18" s="10" t="s">
        <v>116</v>
      </c>
      <c r="B18" s="11" t="s">
        <v>242</v>
      </c>
      <c r="C18" s="4">
        <v>41667</v>
      </c>
      <c r="D18" s="13" t="s">
        <v>175</v>
      </c>
      <c r="E18" s="12">
        <v>0</v>
      </c>
      <c r="F18" s="7" t="s">
        <v>7</v>
      </c>
    </row>
    <row r="19" spans="1:6" s="8" customFormat="1" ht="14.25" customHeight="1">
      <c r="A19" s="10" t="s">
        <v>117</v>
      </c>
      <c r="B19" s="11" t="s">
        <v>243</v>
      </c>
      <c r="C19" s="4">
        <v>41695</v>
      </c>
      <c r="D19" s="13" t="s">
        <v>176</v>
      </c>
      <c r="E19" s="12">
        <v>300</v>
      </c>
      <c r="F19" s="7" t="s">
        <v>8</v>
      </c>
    </row>
    <row r="20" spans="1:6" s="8" customFormat="1" ht="14.25" customHeight="1">
      <c r="A20" s="10" t="s">
        <v>118</v>
      </c>
      <c r="B20" s="11" t="s">
        <v>237</v>
      </c>
      <c r="C20" s="4">
        <v>41695</v>
      </c>
      <c r="D20" s="13" t="s">
        <v>177</v>
      </c>
      <c r="E20" s="12">
        <v>2600</v>
      </c>
      <c r="F20" s="7" t="s">
        <v>7</v>
      </c>
    </row>
    <row r="21" spans="1:6" s="8" customFormat="1" ht="14.25" customHeight="1">
      <c r="A21" s="10" t="s">
        <v>119</v>
      </c>
      <c r="B21" s="11" t="s">
        <v>244</v>
      </c>
      <c r="C21" s="4">
        <v>41695</v>
      </c>
      <c r="D21" s="5" t="s">
        <v>178</v>
      </c>
      <c r="E21" s="12">
        <v>6525.88</v>
      </c>
      <c r="F21" s="7" t="s">
        <v>15</v>
      </c>
    </row>
    <row r="22" spans="1:6" s="8" customFormat="1" ht="14.25" customHeight="1">
      <c r="A22" s="10" t="s">
        <v>120</v>
      </c>
      <c r="B22" s="11" t="s">
        <v>245</v>
      </c>
      <c r="C22" s="4">
        <v>41695</v>
      </c>
      <c r="D22" s="5" t="s">
        <v>179</v>
      </c>
      <c r="E22" s="12">
        <v>0</v>
      </c>
      <c r="F22" s="7" t="s">
        <v>15</v>
      </c>
    </row>
    <row r="23" spans="1:6" s="8" customFormat="1" ht="14.25" customHeight="1">
      <c r="A23" s="10" t="s">
        <v>121</v>
      </c>
      <c r="B23" s="11" t="s">
        <v>246</v>
      </c>
      <c r="C23" s="4">
        <v>41695</v>
      </c>
      <c r="D23" s="13" t="s">
        <v>180</v>
      </c>
      <c r="E23" s="12">
        <v>1822.84</v>
      </c>
      <c r="F23" s="7" t="s">
        <v>12</v>
      </c>
    </row>
    <row r="24" spans="1:6" s="8" customFormat="1" ht="14.25" customHeight="1">
      <c r="A24" s="10" t="s">
        <v>122</v>
      </c>
      <c r="B24" s="11" t="s">
        <v>226</v>
      </c>
      <c r="C24" s="4">
        <v>41674</v>
      </c>
      <c r="D24" s="13" t="s">
        <v>181</v>
      </c>
      <c r="E24" s="12">
        <v>1245</v>
      </c>
      <c r="F24" s="7" t="s">
        <v>7</v>
      </c>
    </row>
    <row r="25" spans="1:6" s="8" customFormat="1" ht="14.25" customHeight="1">
      <c r="A25" s="10" t="s">
        <v>123</v>
      </c>
      <c r="B25" s="11" t="s">
        <v>247</v>
      </c>
      <c r="C25" s="4">
        <v>41695</v>
      </c>
      <c r="D25" s="5" t="s">
        <v>182</v>
      </c>
      <c r="E25" s="12">
        <v>148573.41</v>
      </c>
      <c r="F25" s="7" t="s">
        <v>20</v>
      </c>
    </row>
    <row r="26" spans="1:6" s="8" customFormat="1" ht="14.25" customHeight="1">
      <c r="A26" s="10" t="s">
        <v>124</v>
      </c>
      <c r="B26" s="11" t="s">
        <v>248</v>
      </c>
      <c r="C26" s="4">
        <v>41695</v>
      </c>
      <c r="D26" s="13" t="s">
        <v>183</v>
      </c>
      <c r="E26" s="12">
        <v>343.83</v>
      </c>
      <c r="F26" s="7" t="s">
        <v>16</v>
      </c>
    </row>
    <row r="27" spans="1:6" s="8" customFormat="1" ht="14.25" customHeight="1">
      <c r="A27" s="10" t="s">
        <v>125</v>
      </c>
      <c r="B27" s="11" t="s">
        <v>249</v>
      </c>
      <c r="C27" s="4">
        <v>41695</v>
      </c>
      <c r="D27" s="13" t="s">
        <v>184</v>
      </c>
      <c r="E27" s="12">
        <v>28074.21</v>
      </c>
      <c r="F27" s="7" t="s">
        <v>16</v>
      </c>
    </row>
    <row r="28" spans="1:6" s="8" customFormat="1" ht="14.25" customHeight="1">
      <c r="A28" s="10" t="s">
        <v>126</v>
      </c>
      <c r="B28" s="11" t="s">
        <v>249</v>
      </c>
      <c r="C28" s="4">
        <v>41695</v>
      </c>
      <c r="D28" s="13" t="s">
        <v>185</v>
      </c>
      <c r="E28" s="12">
        <v>6788.98</v>
      </c>
      <c r="F28" s="7" t="s">
        <v>16</v>
      </c>
    </row>
    <row r="29" spans="1:6" s="8" customFormat="1" ht="14.25" customHeight="1">
      <c r="A29" s="10" t="s">
        <v>127</v>
      </c>
      <c r="B29" s="11" t="s">
        <v>226</v>
      </c>
      <c r="C29" s="4">
        <v>41674</v>
      </c>
      <c r="D29" s="13" t="s">
        <v>186</v>
      </c>
      <c r="E29" s="12">
        <v>90</v>
      </c>
      <c r="F29" s="7" t="s">
        <v>7</v>
      </c>
    </row>
    <row r="30" spans="1:6" s="8" customFormat="1" ht="14.25" customHeight="1">
      <c r="A30" s="10" t="s">
        <v>128</v>
      </c>
      <c r="B30" s="11" t="s">
        <v>250</v>
      </c>
      <c r="C30" s="4">
        <v>41695</v>
      </c>
      <c r="D30" s="13" t="s">
        <v>187</v>
      </c>
      <c r="E30" s="12">
        <v>500</v>
      </c>
      <c r="F30" s="7" t="s">
        <v>17</v>
      </c>
    </row>
    <row r="31" spans="1:6" s="8" customFormat="1" ht="14.25" customHeight="1">
      <c r="A31" s="10" t="s">
        <v>129</v>
      </c>
      <c r="B31" s="11" t="s">
        <v>251</v>
      </c>
      <c r="C31" s="4">
        <v>41695</v>
      </c>
      <c r="D31" s="13" t="s">
        <v>188</v>
      </c>
      <c r="E31" s="12">
        <v>0</v>
      </c>
      <c r="F31" s="7" t="s">
        <v>10</v>
      </c>
    </row>
    <row r="32" spans="1:6" s="8" customFormat="1" ht="14.25" customHeight="1">
      <c r="A32" s="10" t="s">
        <v>130</v>
      </c>
      <c r="B32" s="11" t="s">
        <v>252</v>
      </c>
      <c r="C32" s="4">
        <v>41695</v>
      </c>
      <c r="D32" s="13" t="s">
        <v>189</v>
      </c>
      <c r="E32" s="12">
        <v>0</v>
      </c>
      <c r="F32" s="7" t="s">
        <v>8</v>
      </c>
    </row>
    <row r="33" spans="1:6" s="8" customFormat="1" ht="14.25" customHeight="1">
      <c r="A33" s="10" t="s">
        <v>131</v>
      </c>
      <c r="B33" s="11" t="s">
        <v>227</v>
      </c>
      <c r="C33" s="4">
        <v>41674</v>
      </c>
      <c r="D33" s="13" t="s">
        <v>190</v>
      </c>
      <c r="E33" s="12">
        <v>309.11</v>
      </c>
      <c r="F33" s="7" t="s">
        <v>17</v>
      </c>
    </row>
    <row r="34" spans="1:6" s="8" customFormat="1" ht="14.25" customHeight="1">
      <c r="A34" s="10" t="s">
        <v>132</v>
      </c>
      <c r="B34" s="11" t="s">
        <v>228</v>
      </c>
      <c r="C34" s="4">
        <v>41688</v>
      </c>
      <c r="D34" s="13" t="s">
        <v>191</v>
      </c>
      <c r="E34" s="12">
        <v>17.09</v>
      </c>
      <c r="F34" s="7" t="s">
        <v>17</v>
      </c>
    </row>
    <row r="35" spans="1:6" s="8" customFormat="1" ht="14.25" customHeight="1">
      <c r="A35" s="10" t="s">
        <v>133</v>
      </c>
      <c r="B35" s="11" t="s">
        <v>229</v>
      </c>
      <c r="C35" s="4">
        <v>41688</v>
      </c>
      <c r="D35" s="13" t="s">
        <v>192</v>
      </c>
      <c r="E35" s="12">
        <v>3000</v>
      </c>
      <c r="F35" s="7" t="s">
        <v>12</v>
      </c>
    </row>
    <row r="36" spans="1:6" s="8" customFormat="1" ht="14.25" customHeight="1">
      <c r="A36" s="10" t="s">
        <v>134</v>
      </c>
      <c r="B36" s="11" t="s">
        <v>14</v>
      </c>
      <c r="C36" s="4">
        <v>41688</v>
      </c>
      <c r="D36" s="13" t="s">
        <v>193</v>
      </c>
      <c r="E36" s="12">
        <v>2089.3</v>
      </c>
      <c r="F36" s="7" t="s">
        <v>7</v>
      </c>
    </row>
    <row r="37" spans="1:6" s="8" customFormat="1" ht="14.25" customHeight="1">
      <c r="A37" s="10" t="s">
        <v>135</v>
      </c>
      <c r="B37" s="11" t="s">
        <v>253</v>
      </c>
      <c r="C37" s="4">
        <v>41723</v>
      </c>
      <c r="D37" s="13" t="s">
        <v>196</v>
      </c>
      <c r="E37" s="12">
        <v>165480.48</v>
      </c>
      <c r="F37" s="7" t="s">
        <v>15</v>
      </c>
    </row>
    <row r="38" spans="1:6" s="8" customFormat="1" ht="14.25" customHeight="1">
      <c r="A38" s="10" t="s">
        <v>136</v>
      </c>
      <c r="B38" s="11" t="s">
        <v>230</v>
      </c>
      <c r="C38" s="4">
        <v>41702</v>
      </c>
      <c r="D38" s="13" t="s">
        <v>197</v>
      </c>
      <c r="E38" s="12">
        <v>10386.36</v>
      </c>
      <c r="F38" s="7" t="s">
        <v>12</v>
      </c>
    </row>
    <row r="39" spans="1:6" s="8" customFormat="1" ht="14.25" customHeight="1">
      <c r="A39" s="10" t="s">
        <v>137</v>
      </c>
      <c r="B39" s="3" t="s">
        <v>254</v>
      </c>
      <c r="C39" s="4">
        <v>41723</v>
      </c>
      <c r="D39" s="13" t="s">
        <v>198</v>
      </c>
      <c r="E39" s="12">
        <v>0</v>
      </c>
      <c r="F39" s="7" t="s">
        <v>7</v>
      </c>
    </row>
    <row r="40" spans="1:6" s="8" customFormat="1" ht="14.25" customHeight="1">
      <c r="A40" s="10" t="s">
        <v>138</v>
      </c>
      <c r="B40" s="11" t="s">
        <v>255</v>
      </c>
      <c r="C40" s="4">
        <v>41723</v>
      </c>
      <c r="D40" s="13" t="s">
        <v>199</v>
      </c>
      <c r="E40" s="12">
        <v>0</v>
      </c>
      <c r="F40" s="7" t="s">
        <v>7</v>
      </c>
    </row>
    <row r="41" spans="1:6" s="8" customFormat="1" ht="14.25" customHeight="1">
      <c r="A41" s="10" t="s">
        <v>139</v>
      </c>
      <c r="B41" s="11" t="s">
        <v>256</v>
      </c>
      <c r="C41" s="4">
        <v>41723</v>
      </c>
      <c r="D41" s="13" t="s">
        <v>200</v>
      </c>
      <c r="E41" s="12">
        <v>70.3</v>
      </c>
      <c r="F41" s="7" t="s">
        <v>225</v>
      </c>
    </row>
    <row r="42" spans="1:6" s="8" customFormat="1" ht="14.25" customHeight="1">
      <c r="A42" s="10" t="s">
        <v>140</v>
      </c>
      <c r="B42" s="11" t="s">
        <v>237</v>
      </c>
      <c r="C42" s="4">
        <v>41723</v>
      </c>
      <c r="D42" s="13" t="s">
        <v>201</v>
      </c>
      <c r="E42" s="12">
        <v>1500</v>
      </c>
      <c r="F42" s="7" t="s">
        <v>7</v>
      </c>
    </row>
    <row r="43" spans="1:6" s="8" customFormat="1" ht="14.25" customHeight="1">
      <c r="A43" s="10" t="s">
        <v>141</v>
      </c>
      <c r="B43" s="11" t="s">
        <v>257</v>
      </c>
      <c r="C43" s="4">
        <v>41723</v>
      </c>
      <c r="D43" s="13" t="s">
        <v>202</v>
      </c>
      <c r="E43" s="12">
        <v>6757.75</v>
      </c>
      <c r="F43" s="7" t="s">
        <v>10</v>
      </c>
    </row>
    <row r="44" spans="1:6" s="8" customFormat="1" ht="14.25" customHeight="1">
      <c r="A44" s="10" t="s">
        <v>142</v>
      </c>
      <c r="B44" s="11" t="s">
        <v>233</v>
      </c>
      <c r="C44" s="4">
        <v>41723</v>
      </c>
      <c r="D44" s="13" t="s">
        <v>203</v>
      </c>
      <c r="E44" s="12">
        <v>400</v>
      </c>
      <c r="F44" s="7" t="s">
        <v>8</v>
      </c>
    </row>
    <row r="45" spans="1:6" s="8" customFormat="1" ht="14.25" customHeight="1">
      <c r="A45" s="10" t="s">
        <v>143</v>
      </c>
      <c r="B45" s="11" t="s">
        <v>258</v>
      </c>
      <c r="C45" s="4">
        <v>41723</v>
      </c>
      <c r="D45" s="13" t="s">
        <v>204</v>
      </c>
      <c r="E45" s="12">
        <v>572298.31</v>
      </c>
      <c r="F45" s="7" t="s">
        <v>20</v>
      </c>
    </row>
    <row r="46" spans="1:6" s="8" customFormat="1" ht="14.25" customHeight="1">
      <c r="A46" s="10" t="s">
        <v>144</v>
      </c>
      <c r="B46" s="11" t="s">
        <v>259</v>
      </c>
      <c r="C46" s="4">
        <v>41723</v>
      </c>
      <c r="D46" s="13" t="s">
        <v>205</v>
      </c>
      <c r="E46" s="12">
        <v>79684.11</v>
      </c>
      <c r="F46" s="7" t="s">
        <v>20</v>
      </c>
    </row>
    <row r="47" spans="1:6" s="8" customFormat="1" ht="14.25" customHeight="1">
      <c r="A47" s="10" t="s">
        <v>145</v>
      </c>
      <c r="B47" s="3" t="s">
        <v>260</v>
      </c>
      <c r="C47" s="4">
        <v>41723</v>
      </c>
      <c r="D47" s="13" t="s">
        <v>206</v>
      </c>
      <c r="E47" s="12">
        <v>0</v>
      </c>
      <c r="F47" s="7" t="s">
        <v>8</v>
      </c>
    </row>
    <row r="48" spans="1:6" s="8" customFormat="1" ht="14.25" customHeight="1">
      <c r="A48" s="10" t="s">
        <v>147</v>
      </c>
      <c r="B48" s="11" t="s">
        <v>261</v>
      </c>
      <c r="C48" s="4">
        <v>41723</v>
      </c>
      <c r="D48" s="13" t="s">
        <v>207</v>
      </c>
      <c r="E48" s="12">
        <v>0</v>
      </c>
      <c r="F48" s="7" t="s">
        <v>11</v>
      </c>
    </row>
    <row r="49" spans="1:6" s="8" customFormat="1" ht="14.25" customHeight="1">
      <c r="A49" s="10" t="s">
        <v>146</v>
      </c>
      <c r="B49" s="3" t="s">
        <v>262</v>
      </c>
      <c r="C49" s="4">
        <v>41723</v>
      </c>
      <c r="D49" s="13" t="s">
        <v>208</v>
      </c>
      <c r="E49" s="12">
        <v>0</v>
      </c>
      <c r="F49" s="7" t="s">
        <v>11</v>
      </c>
    </row>
    <row r="50" spans="1:6" s="8" customFormat="1" ht="14.25" customHeight="1">
      <c r="A50" s="10" t="s">
        <v>148</v>
      </c>
      <c r="B50" s="11" t="s">
        <v>263</v>
      </c>
      <c r="C50" s="4">
        <v>41723</v>
      </c>
      <c r="D50" s="13" t="s">
        <v>209</v>
      </c>
      <c r="E50" s="12">
        <v>168675.19</v>
      </c>
      <c r="F50" s="7" t="s">
        <v>15</v>
      </c>
    </row>
    <row r="51" spans="1:6" s="8" customFormat="1" ht="14.25" customHeight="1">
      <c r="A51" s="10" t="s">
        <v>149</v>
      </c>
      <c r="B51" s="11" t="s">
        <v>264</v>
      </c>
      <c r="C51" s="4">
        <v>41723</v>
      </c>
      <c r="D51" s="13" t="s">
        <v>210</v>
      </c>
      <c r="E51" s="12">
        <v>8533.57</v>
      </c>
      <c r="F51" s="7" t="s">
        <v>15</v>
      </c>
    </row>
    <row r="52" spans="1:6" s="8" customFormat="1" ht="14.25" customHeight="1">
      <c r="A52" s="10" t="s">
        <v>150</v>
      </c>
      <c r="B52" s="3" t="s">
        <v>265</v>
      </c>
      <c r="C52" s="4">
        <v>41723</v>
      </c>
      <c r="D52" s="13" t="s">
        <v>211</v>
      </c>
      <c r="E52" s="12">
        <v>0</v>
      </c>
      <c r="F52" s="7" t="s">
        <v>17</v>
      </c>
    </row>
    <row r="53" spans="1:6" s="8" customFormat="1" ht="14.25" customHeight="1">
      <c r="A53" s="10" t="s">
        <v>151</v>
      </c>
      <c r="B53" s="11" t="s">
        <v>231</v>
      </c>
      <c r="C53" s="4">
        <v>41702</v>
      </c>
      <c r="D53" s="13" t="s">
        <v>212</v>
      </c>
      <c r="E53" s="12">
        <v>320</v>
      </c>
      <c r="F53" s="7" t="s">
        <v>11</v>
      </c>
    </row>
    <row r="54" spans="1:6" s="8" customFormat="1" ht="14.25" customHeight="1">
      <c r="A54" s="10" t="s">
        <v>152</v>
      </c>
      <c r="B54" s="11" t="s">
        <v>14</v>
      </c>
      <c r="C54" s="4">
        <v>41702</v>
      </c>
      <c r="D54" s="13" t="s">
        <v>213</v>
      </c>
      <c r="E54" s="12">
        <v>1039.55</v>
      </c>
      <c r="F54" s="7" t="s">
        <v>7</v>
      </c>
    </row>
    <row r="55" spans="1:6" s="8" customFormat="1" ht="14.25" customHeight="1">
      <c r="A55" s="10" t="s">
        <v>153</v>
      </c>
      <c r="B55" s="3" t="s">
        <v>254</v>
      </c>
      <c r="C55" s="4">
        <v>41723</v>
      </c>
      <c r="D55" s="13" t="s">
        <v>214</v>
      </c>
      <c r="E55" s="12">
        <v>0</v>
      </c>
      <c r="F55" s="7" t="s">
        <v>7</v>
      </c>
    </row>
    <row r="56" spans="1:6" s="8" customFormat="1" ht="14.25" customHeight="1">
      <c r="A56" s="10" t="s">
        <v>154</v>
      </c>
      <c r="B56" s="3" t="s">
        <v>262</v>
      </c>
      <c r="C56" s="4">
        <v>41723</v>
      </c>
      <c r="D56" s="13" t="s">
        <v>215</v>
      </c>
      <c r="E56" s="12">
        <v>0</v>
      </c>
      <c r="F56" s="7" t="s">
        <v>7</v>
      </c>
    </row>
    <row r="57" spans="1:6" s="8" customFormat="1" ht="14.25" customHeight="1">
      <c r="A57" s="10" t="s">
        <v>155</v>
      </c>
      <c r="B57" s="11" t="s">
        <v>267</v>
      </c>
      <c r="C57" s="4">
        <v>41723</v>
      </c>
      <c r="D57" s="13" t="s">
        <v>216</v>
      </c>
      <c r="E57" s="12">
        <v>0</v>
      </c>
      <c r="F57" s="7" t="s">
        <v>7</v>
      </c>
    </row>
    <row r="58" spans="1:6" s="8" customFormat="1" ht="14.25" customHeight="1">
      <c r="A58" s="10" t="s">
        <v>156</v>
      </c>
      <c r="B58" s="11" t="s">
        <v>226</v>
      </c>
      <c r="C58" s="4">
        <v>41702</v>
      </c>
      <c r="D58" s="13" t="s">
        <v>217</v>
      </c>
      <c r="E58" s="12">
        <v>38.15</v>
      </c>
      <c r="F58" s="7" t="s">
        <v>7</v>
      </c>
    </row>
    <row r="59" spans="1:6" s="8" customFormat="1" ht="14.25" customHeight="1">
      <c r="A59" s="10" t="s">
        <v>157</v>
      </c>
      <c r="B59" s="11" t="s">
        <v>95</v>
      </c>
      <c r="C59" s="4">
        <v>41723</v>
      </c>
      <c r="D59" s="13" t="s">
        <v>218</v>
      </c>
      <c r="E59" s="12">
        <v>0</v>
      </c>
      <c r="F59" s="7" t="s">
        <v>8</v>
      </c>
    </row>
    <row r="60" spans="1:6" s="8" customFormat="1" ht="14.25" customHeight="1">
      <c r="A60" s="10" t="s">
        <v>158</v>
      </c>
      <c r="B60" s="3" t="s">
        <v>266</v>
      </c>
      <c r="C60" s="4">
        <v>41723</v>
      </c>
      <c r="D60" s="13" t="s">
        <v>219</v>
      </c>
      <c r="E60" s="12">
        <v>0</v>
      </c>
      <c r="F60" s="7" t="s">
        <v>21</v>
      </c>
    </row>
    <row r="61" spans="1:6" s="8" customFormat="1" ht="14.25" customHeight="1">
      <c r="A61" s="10" t="s">
        <v>159</v>
      </c>
      <c r="B61" s="11" t="s">
        <v>14</v>
      </c>
      <c r="C61" s="4">
        <v>41716</v>
      </c>
      <c r="D61" s="13" t="s">
        <v>220</v>
      </c>
      <c r="E61" s="12">
        <v>6109.97</v>
      </c>
      <c r="F61" s="7" t="s">
        <v>7</v>
      </c>
    </row>
    <row r="62" spans="1:6" s="8" customFormat="1" ht="14.25" customHeight="1">
      <c r="A62" s="10" t="s">
        <v>160</v>
      </c>
      <c r="B62" s="11" t="s">
        <v>268</v>
      </c>
      <c r="C62" s="4">
        <v>41716</v>
      </c>
      <c r="D62" s="13" t="s">
        <v>221</v>
      </c>
      <c r="E62" s="12">
        <v>0</v>
      </c>
      <c r="F62" s="7" t="s">
        <v>7</v>
      </c>
    </row>
    <row r="63" spans="1:6" s="8" customFormat="1" ht="14.25" customHeight="1">
      <c r="A63" s="10" t="s">
        <v>161</v>
      </c>
      <c r="B63" s="11" t="s">
        <v>345</v>
      </c>
      <c r="C63" s="4">
        <v>41751</v>
      </c>
      <c r="D63" s="13" t="s">
        <v>309</v>
      </c>
      <c r="E63" s="12">
        <v>0</v>
      </c>
      <c r="F63" s="7" t="s">
        <v>225</v>
      </c>
    </row>
    <row r="64" spans="1:6" s="8" customFormat="1" ht="14.25" customHeight="1">
      <c r="A64" s="10" t="s">
        <v>162</v>
      </c>
      <c r="B64" s="11" t="s">
        <v>343</v>
      </c>
      <c r="C64" s="4">
        <v>41716</v>
      </c>
      <c r="D64" s="13" t="s">
        <v>222</v>
      </c>
      <c r="E64" s="12">
        <v>6101.85</v>
      </c>
      <c r="F64" s="7" t="s">
        <v>8</v>
      </c>
    </row>
    <row r="65" spans="1:6" s="8" customFormat="1" ht="14.25" customHeight="1">
      <c r="A65" s="10" t="s">
        <v>194</v>
      </c>
      <c r="B65" s="11" t="s">
        <v>269</v>
      </c>
      <c r="C65" s="4">
        <v>41716</v>
      </c>
      <c r="D65" s="13" t="s">
        <v>223</v>
      </c>
      <c r="E65" s="12">
        <v>8929.45</v>
      </c>
      <c r="F65" s="7" t="s">
        <v>20</v>
      </c>
    </row>
    <row r="66" spans="1:6" s="8" customFormat="1" ht="14.25" customHeight="1">
      <c r="A66" s="10" t="s">
        <v>195</v>
      </c>
      <c r="B66" s="11" t="s">
        <v>232</v>
      </c>
      <c r="C66" s="4">
        <v>41716</v>
      </c>
      <c r="D66" s="13" t="s">
        <v>224</v>
      </c>
      <c r="E66" s="12">
        <v>6.51</v>
      </c>
      <c r="F66" s="7" t="s">
        <v>17</v>
      </c>
    </row>
    <row r="67" spans="1:6" s="8" customFormat="1" ht="14.25" customHeight="1">
      <c r="A67" s="10" t="s">
        <v>271</v>
      </c>
      <c r="B67" s="11" t="s">
        <v>346</v>
      </c>
      <c r="C67" s="4">
        <v>41751</v>
      </c>
      <c r="D67" s="13" t="s">
        <v>310</v>
      </c>
      <c r="E67" s="12">
        <v>2000</v>
      </c>
      <c r="F67" s="7" t="s">
        <v>16</v>
      </c>
    </row>
    <row r="68" spans="1:6" s="8" customFormat="1" ht="14.25" customHeight="1">
      <c r="A68" s="10" t="s">
        <v>272</v>
      </c>
      <c r="B68" s="11" t="s">
        <v>347</v>
      </c>
      <c r="C68" s="4">
        <v>41751</v>
      </c>
      <c r="D68" s="13" t="s">
        <v>311</v>
      </c>
      <c r="E68" s="12">
        <v>2967</v>
      </c>
      <c r="F68" s="7" t="s">
        <v>21</v>
      </c>
    </row>
    <row r="69" spans="1:6" s="8" customFormat="1" ht="14.25" customHeight="1">
      <c r="A69" s="10" t="s">
        <v>273</v>
      </c>
      <c r="B69" s="11" t="s">
        <v>340</v>
      </c>
      <c r="C69" s="4">
        <v>41730</v>
      </c>
      <c r="D69" s="13" t="s">
        <v>326</v>
      </c>
      <c r="E69" s="12">
        <v>3071.04</v>
      </c>
      <c r="F69" s="7" t="s">
        <v>10</v>
      </c>
    </row>
    <row r="70" spans="1:6" s="8" customFormat="1" ht="14.25" customHeight="1">
      <c r="A70" s="10" t="s">
        <v>274</v>
      </c>
      <c r="B70" s="11" t="s">
        <v>341</v>
      </c>
      <c r="C70" s="4">
        <v>41730</v>
      </c>
      <c r="D70" s="13" t="s">
        <v>327</v>
      </c>
      <c r="E70" s="12">
        <v>3589.69</v>
      </c>
      <c r="F70" s="7" t="s">
        <v>8</v>
      </c>
    </row>
    <row r="71" spans="1:6" s="8" customFormat="1" ht="14.25" customHeight="1">
      <c r="A71" s="10" t="s">
        <v>275</v>
      </c>
      <c r="B71" s="11" t="s">
        <v>230</v>
      </c>
      <c r="C71" s="4">
        <v>41730</v>
      </c>
      <c r="D71" s="13" t="s">
        <v>328</v>
      </c>
      <c r="E71" s="12">
        <v>1283.33</v>
      </c>
      <c r="F71" s="7" t="s">
        <v>12</v>
      </c>
    </row>
    <row r="72" spans="1:6" s="8" customFormat="1" ht="14.25" customHeight="1">
      <c r="A72" s="10" t="s">
        <v>276</v>
      </c>
      <c r="B72" s="3" t="s">
        <v>254</v>
      </c>
      <c r="C72" s="4">
        <v>41751</v>
      </c>
      <c r="D72" s="13" t="s">
        <v>312</v>
      </c>
      <c r="E72" s="12">
        <v>0</v>
      </c>
      <c r="F72" s="7" t="s">
        <v>7</v>
      </c>
    </row>
    <row r="73" spans="1:6" s="8" customFormat="1" ht="14.25" customHeight="1">
      <c r="A73" s="10" t="s">
        <v>277</v>
      </c>
      <c r="B73" s="11" t="s">
        <v>443</v>
      </c>
      <c r="C73" s="4">
        <v>41793</v>
      </c>
      <c r="D73" s="13" t="s">
        <v>444</v>
      </c>
      <c r="E73" s="12">
        <v>0</v>
      </c>
      <c r="F73" s="7" t="s">
        <v>8</v>
      </c>
    </row>
    <row r="74" spans="1:6" s="8" customFormat="1" ht="14.25" customHeight="1">
      <c r="A74" s="10" t="s">
        <v>278</v>
      </c>
      <c r="B74" s="3" t="s">
        <v>342</v>
      </c>
      <c r="C74" s="4">
        <v>41730</v>
      </c>
      <c r="D74" s="13" t="s">
        <v>329</v>
      </c>
      <c r="E74" s="12">
        <v>0</v>
      </c>
      <c r="F74" s="7" t="s">
        <v>21</v>
      </c>
    </row>
    <row r="75" spans="1:6" s="8" customFormat="1" ht="14.25" customHeight="1">
      <c r="A75" s="10" t="s">
        <v>279</v>
      </c>
      <c r="B75" s="3" t="s">
        <v>342</v>
      </c>
      <c r="C75" s="4">
        <v>41751</v>
      </c>
      <c r="D75" s="13" t="s">
        <v>313</v>
      </c>
      <c r="E75" s="12">
        <v>0</v>
      </c>
      <c r="F75" s="7" t="s">
        <v>21</v>
      </c>
    </row>
    <row r="76" spans="1:6" s="8" customFormat="1" ht="14.25" customHeight="1">
      <c r="A76" s="10" t="s">
        <v>280</v>
      </c>
      <c r="B76" s="11" t="s">
        <v>14</v>
      </c>
      <c r="C76" s="4">
        <v>41730</v>
      </c>
      <c r="D76" s="13" t="s">
        <v>330</v>
      </c>
      <c r="E76" s="12">
        <v>1199.07</v>
      </c>
      <c r="F76" s="7" t="s">
        <v>7</v>
      </c>
    </row>
    <row r="77" spans="1:6" s="8" customFormat="1" ht="14.25" customHeight="1">
      <c r="A77" s="10" t="s">
        <v>281</v>
      </c>
      <c r="B77" s="11" t="s">
        <v>245</v>
      </c>
      <c r="C77" s="4">
        <v>41751</v>
      </c>
      <c r="D77" s="13" t="s">
        <v>314</v>
      </c>
      <c r="E77" s="12">
        <v>0</v>
      </c>
      <c r="F77" s="7" t="s">
        <v>15</v>
      </c>
    </row>
    <row r="78" spans="1:6" s="8" customFormat="1" ht="14.25" customHeight="1">
      <c r="A78" s="10" t="s">
        <v>282</v>
      </c>
      <c r="B78" s="11" t="s">
        <v>348</v>
      </c>
      <c r="C78" s="4">
        <v>41751</v>
      </c>
      <c r="D78" s="13" t="s">
        <v>315</v>
      </c>
      <c r="E78" s="12">
        <v>4050</v>
      </c>
      <c r="F78" s="7" t="s">
        <v>15</v>
      </c>
    </row>
    <row r="79" spans="1:6" s="8" customFormat="1" ht="14.25" customHeight="1">
      <c r="A79" s="10" t="s">
        <v>283</v>
      </c>
      <c r="B79" s="11" t="s">
        <v>349</v>
      </c>
      <c r="C79" s="4">
        <v>41751</v>
      </c>
      <c r="D79" s="13" t="s">
        <v>316</v>
      </c>
      <c r="E79" s="12">
        <v>0</v>
      </c>
      <c r="F79" s="7" t="s">
        <v>225</v>
      </c>
    </row>
    <row r="80" spans="1:6" s="8" customFormat="1" ht="14.25" customHeight="1">
      <c r="A80" s="10" t="s">
        <v>284</v>
      </c>
      <c r="B80" s="11" t="s">
        <v>350</v>
      </c>
      <c r="C80" s="4">
        <v>41751</v>
      </c>
      <c r="D80" s="13" t="s">
        <v>317</v>
      </c>
      <c r="E80" s="12">
        <v>0</v>
      </c>
      <c r="F80" s="7" t="s">
        <v>16</v>
      </c>
    </row>
    <row r="81" spans="1:6" s="8" customFormat="1" ht="14.25" customHeight="1">
      <c r="A81" s="10" t="s">
        <v>285</v>
      </c>
      <c r="B81" s="11" t="s">
        <v>351</v>
      </c>
      <c r="C81" s="4">
        <v>41751</v>
      </c>
      <c r="D81" s="13" t="s">
        <v>318</v>
      </c>
      <c r="E81" s="12">
        <v>0</v>
      </c>
      <c r="F81" s="7" t="s">
        <v>21</v>
      </c>
    </row>
    <row r="82" spans="1:6" s="8" customFormat="1" ht="14.25" customHeight="1">
      <c r="A82" s="10" t="s">
        <v>286</v>
      </c>
      <c r="B82" s="11" t="s">
        <v>226</v>
      </c>
      <c r="C82" s="4">
        <v>41730</v>
      </c>
      <c r="D82" s="13" t="s">
        <v>331</v>
      </c>
      <c r="E82" s="12">
        <v>10.75</v>
      </c>
      <c r="F82" s="7" t="s">
        <v>7</v>
      </c>
    </row>
    <row r="83" spans="1:6" s="8" customFormat="1" ht="14.25" customHeight="1">
      <c r="A83" s="10" t="s">
        <v>287</v>
      </c>
      <c r="B83" s="3" t="s">
        <v>254</v>
      </c>
      <c r="C83" s="4">
        <v>41751</v>
      </c>
      <c r="D83" s="13" t="s">
        <v>319</v>
      </c>
      <c r="E83" s="12">
        <v>0</v>
      </c>
      <c r="F83" s="7" t="s">
        <v>7</v>
      </c>
    </row>
    <row r="84" spans="1:6" s="8" customFormat="1" ht="14.25" customHeight="1">
      <c r="A84" s="10" t="s">
        <v>288</v>
      </c>
      <c r="B84" s="3" t="s">
        <v>254</v>
      </c>
      <c r="C84" s="4">
        <v>41751</v>
      </c>
      <c r="D84" s="13" t="s">
        <v>320</v>
      </c>
      <c r="E84" s="12">
        <v>0</v>
      </c>
      <c r="F84" s="7" t="s">
        <v>7</v>
      </c>
    </row>
    <row r="85" spans="1:6" s="8" customFormat="1" ht="14.25" customHeight="1">
      <c r="A85" s="10" t="s">
        <v>289</v>
      </c>
      <c r="B85" s="3" t="s">
        <v>254</v>
      </c>
      <c r="C85" s="4">
        <v>41751</v>
      </c>
      <c r="D85" s="13" t="s">
        <v>321</v>
      </c>
      <c r="E85" s="12">
        <v>0</v>
      </c>
      <c r="F85" s="7" t="s">
        <v>7</v>
      </c>
    </row>
    <row r="86" spans="1:6" s="8" customFormat="1" ht="14.25" customHeight="1">
      <c r="A86" s="10" t="s">
        <v>290</v>
      </c>
      <c r="B86" s="11" t="s">
        <v>352</v>
      </c>
      <c r="C86" s="4">
        <v>41751</v>
      </c>
      <c r="D86" s="13" t="s">
        <v>322</v>
      </c>
      <c r="E86" s="12">
        <v>3899.78</v>
      </c>
      <c r="F86" s="7" t="s">
        <v>11</v>
      </c>
    </row>
    <row r="87" spans="1:6" s="8" customFormat="1" ht="14.25" customHeight="1">
      <c r="A87" s="10" t="s">
        <v>291</v>
      </c>
      <c r="B87" s="11" t="s">
        <v>353</v>
      </c>
      <c r="C87" s="4">
        <v>41751</v>
      </c>
      <c r="D87" s="13" t="s">
        <v>323</v>
      </c>
      <c r="E87" s="12">
        <v>0</v>
      </c>
      <c r="F87" s="7" t="s">
        <v>11</v>
      </c>
    </row>
    <row r="88" spans="1:6" s="8" customFormat="1" ht="14.25" customHeight="1">
      <c r="A88" s="10" t="s">
        <v>292</v>
      </c>
      <c r="B88" s="11" t="s">
        <v>264</v>
      </c>
      <c r="C88" s="4">
        <v>41751</v>
      </c>
      <c r="D88" s="13" t="s">
        <v>324</v>
      </c>
      <c r="E88" s="12">
        <v>5000</v>
      </c>
      <c r="F88" s="7" t="s">
        <v>15</v>
      </c>
    </row>
    <row r="89" spans="1:6" s="8" customFormat="1" ht="14.25" customHeight="1">
      <c r="A89" s="10" t="s">
        <v>293</v>
      </c>
      <c r="B89" s="11" t="s">
        <v>343</v>
      </c>
      <c r="C89" s="4">
        <v>41744</v>
      </c>
      <c r="D89" s="13" t="s">
        <v>332</v>
      </c>
      <c r="E89" s="12">
        <v>3820.79</v>
      </c>
      <c r="F89" s="7" t="s">
        <v>8</v>
      </c>
    </row>
    <row r="90" spans="1:6" s="8" customFormat="1" ht="14.25" customHeight="1">
      <c r="A90" s="10" t="s">
        <v>294</v>
      </c>
      <c r="B90" s="3" t="s">
        <v>342</v>
      </c>
      <c r="C90" s="4">
        <v>41744</v>
      </c>
      <c r="D90" s="13" t="s">
        <v>333</v>
      </c>
      <c r="E90" s="12">
        <v>0</v>
      </c>
      <c r="F90" s="7" t="s">
        <v>21</v>
      </c>
    </row>
    <row r="91" spans="1:6" s="8" customFormat="1" ht="14.25" customHeight="1">
      <c r="A91" s="10" t="s">
        <v>295</v>
      </c>
      <c r="B91" s="3" t="s">
        <v>342</v>
      </c>
      <c r="C91" s="4">
        <v>41793</v>
      </c>
      <c r="D91" s="13" t="s">
        <v>445</v>
      </c>
      <c r="E91" s="12">
        <v>0</v>
      </c>
      <c r="F91" s="7" t="s">
        <v>21</v>
      </c>
    </row>
    <row r="92" spans="1:6" s="8" customFormat="1" ht="14.25" customHeight="1">
      <c r="A92" s="10" t="s">
        <v>296</v>
      </c>
      <c r="B92" s="11" t="s">
        <v>14</v>
      </c>
      <c r="C92" s="4">
        <v>41744</v>
      </c>
      <c r="D92" s="13" t="s">
        <v>334</v>
      </c>
      <c r="E92" s="12">
        <v>35690</v>
      </c>
      <c r="F92" s="7" t="s">
        <v>7</v>
      </c>
    </row>
    <row r="93" spans="1:6" s="8" customFormat="1" ht="14.25" customHeight="1">
      <c r="A93" s="10" t="s">
        <v>297</v>
      </c>
      <c r="B93" s="11" t="s">
        <v>354</v>
      </c>
      <c r="C93" s="4">
        <v>41751</v>
      </c>
      <c r="D93" s="13" t="s">
        <v>325</v>
      </c>
      <c r="E93" s="12">
        <v>0</v>
      </c>
      <c r="F93" s="7" t="s">
        <v>225</v>
      </c>
    </row>
    <row r="94" spans="1:6" s="8" customFormat="1" ht="14.25" customHeight="1">
      <c r="A94" s="10" t="s">
        <v>298</v>
      </c>
      <c r="B94" s="11" t="s">
        <v>447</v>
      </c>
      <c r="C94" s="4">
        <v>41793</v>
      </c>
      <c r="D94" s="13" t="s">
        <v>448</v>
      </c>
      <c r="E94" s="12">
        <v>0</v>
      </c>
      <c r="F94" s="7" t="s">
        <v>15</v>
      </c>
    </row>
    <row r="95" spans="1:6" s="8" customFormat="1" ht="14.25" customHeight="1">
      <c r="A95" s="87" t="s">
        <v>299</v>
      </c>
      <c r="B95" s="88" t="s">
        <v>446</v>
      </c>
      <c r="C95" s="89"/>
      <c r="D95" s="90"/>
      <c r="E95" s="91"/>
      <c r="F95" s="92"/>
    </row>
    <row r="96" spans="1:6" s="8" customFormat="1" ht="14.25" customHeight="1">
      <c r="A96" s="10" t="s">
        <v>300</v>
      </c>
      <c r="B96" s="11" t="s">
        <v>14</v>
      </c>
      <c r="C96" s="4">
        <v>41744</v>
      </c>
      <c r="D96" s="13" t="s">
        <v>335</v>
      </c>
      <c r="E96" s="12">
        <v>637.29</v>
      </c>
      <c r="F96" s="7" t="s">
        <v>7</v>
      </c>
    </row>
    <row r="97" spans="1:6" s="8" customFormat="1" ht="14.25" customHeight="1">
      <c r="A97" s="10" t="s">
        <v>301</v>
      </c>
      <c r="B97" s="11" t="s">
        <v>226</v>
      </c>
      <c r="C97" s="4">
        <v>41744</v>
      </c>
      <c r="D97" s="13" t="s">
        <v>336</v>
      </c>
      <c r="E97" s="12">
        <v>25.12</v>
      </c>
      <c r="F97" s="7" t="s">
        <v>7</v>
      </c>
    </row>
    <row r="98" spans="1:6" s="8" customFormat="1" ht="14.25" customHeight="1">
      <c r="A98" s="10" t="s">
        <v>302</v>
      </c>
      <c r="B98" s="11" t="s">
        <v>452</v>
      </c>
      <c r="C98" s="4">
        <v>41793</v>
      </c>
      <c r="D98" s="13" t="s">
        <v>451</v>
      </c>
      <c r="E98" s="12">
        <v>0</v>
      </c>
      <c r="F98" s="7" t="s">
        <v>7</v>
      </c>
    </row>
    <row r="99" spans="1:6" s="8" customFormat="1" ht="14.25" customHeight="1">
      <c r="A99" s="10" t="s">
        <v>303</v>
      </c>
      <c r="B99" s="11" t="s">
        <v>253</v>
      </c>
      <c r="C99" s="4">
        <v>41793</v>
      </c>
      <c r="D99" s="13" t="s">
        <v>450</v>
      </c>
      <c r="E99" s="12">
        <v>1493.77</v>
      </c>
      <c r="F99" s="7" t="s">
        <v>15</v>
      </c>
    </row>
    <row r="100" spans="1:6" s="8" customFormat="1" ht="14.25" customHeight="1">
      <c r="A100" s="10" t="s">
        <v>304</v>
      </c>
      <c r="B100" s="11" t="s">
        <v>453</v>
      </c>
      <c r="C100" s="4">
        <v>41793</v>
      </c>
      <c r="D100" s="13" t="s">
        <v>449</v>
      </c>
      <c r="E100" s="12">
        <v>0</v>
      </c>
      <c r="F100" s="7" t="s">
        <v>225</v>
      </c>
    </row>
    <row r="101" spans="1:6" s="8" customFormat="1" ht="14.25" customHeight="1">
      <c r="A101" s="10" t="s">
        <v>305</v>
      </c>
      <c r="B101" s="11" t="s">
        <v>344</v>
      </c>
      <c r="C101" s="4">
        <v>41758</v>
      </c>
      <c r="D101" s="13" t="s">
        <v>337</v>
      </c>
      <c r="E101" s="12">
        <v>387.25</v>
      </c>
      <c r="F101" s="7" t="s">
        <v>17</v>
      </c>
    </row>
    <row r="102" spans="1:6" s="8" customFormat="1" ht="14.25" customHeight="1">
      <c r="A102" s="10" t="s">
        <v>306</v>
      </c>
      <c r="B102" s="11" t="s">
        <v>244</v>
      </c>
      <c r="C102" s="4">
        <v>41793</v>
      </c>
      <c r="D102" s="13" t="s">
        <v>454</v>
      </c>
      <c r="E102" s="12">
        <v>198</v>
      </c>
      <c r="F102" s="7" t="s">
        <v>15</v>
      </c>
    </row>
    <row r="103" spans="1:6" s="8" customFormat="1" ht="14.25" customHeight="1">
      <c r="A103" s="10" t="s">
        <v>307</v>
      </c>
      <c r="B103" s="11" t="s">
        <v>14</v>
      </c>
      <c r="C103" s="4">
        <v>41758</v>
      </c>
      <c r="D103" s="13" t="s">
        <v>338</v>
      </c>
      <c r="E103" s="12">
        <v>7530.25</v>
      </c>
      <c r="F103" s="7" t="s">
        <v>7</v>
      </c>
    </row>
    <row r="104" spans="1:6" s="8" customFormat="1" ht="14.25" customHeight="1">
      <c r="A104" s="93" t="s">
        <v>308</v>
      </c>
      <c r="B104" s="11" t="s">
        <v>226</v>
      </c>
      <c r="C104" s="94">
        <v>41758</v>
      </c>
      <c r="D104" s="95" t="s">
        <v>339</v>
      </c>
      <c r="E104" s="96">
        <v>8.23</v>
      </c>
      <c r="F104" s="97" t="s">
        <v>7</v>
      </c>
    </row>
    <row r="105" spans="1:6" s="8" customFormat="1" ht="14.25" customHeight="1">
      <c r="A105" s="93" t="s">
        <v>356</v>
      </c>
      <c r="B105" s="11" t="s">
        <v>249</v>
      </c>
      <c r="C105" s="94">
        <v>41814</v>
      </c>
      <c r="D105" s="95" t="s">
        <v>482</v>
      </c>
      <c r="E105" s="96">
        <v>39.98</v>
      </c>
      <c r="F105" s="97" t="s">
        <v>16</v>
      </c>
    </row>
    <row r="106" spans="1:6" s="8" customFormat="1" ht="14.25" customHeight="1">
      <c r="A106" s="93" t="s">
        <v>357</v>
      </c>
      <c r="B106" s="11" t="s">
        <v>97</v>
      </c>
      <c r="C106" s="94">
        <v>41786</v>
      </c>
      <c r="D106" s="95" t="s">
        <v>398</v>
      </c>
      <c r="E106" s="96">
        <v>1935.29</v>
      </c>
      <c r="F106" s="97" t="s">
        <v>21</v>
      </c>
    </row>
    <row r="107" spans="1:6" s="8" customFormat="1" ht="14.25" customHeight="1">
      <c r="A107" s="93" t="s">
        <v>358</v>
      </c>
      <c r="B107" s="11" t="s">
        <v>95</v>
      </c>
      <c r="C107" s="94">
        <v>41793</v>
      </c>
      <c r="D107" s="95" t="s">
        <v>423</v>
      </c>
      <c r="E107" s="96">
        <v>0</v>
      </c>
      <c r="F107" s="97" t="s">
        <v>8</v>
      </c>
    </row>
    <row r="108" spans="1:6" s="8" customFormat="1" ht="14.25" customHeight="1">
      <c r="A108" s="93" t="s">
        <v>359</v>
      </c>
      <c r="B108" s="11" t="s">
        <v>95</v>
      </c>
      <c r="C108" s="94">
        <v>41793</v>
      </c>
      <c r="D108" s="95" t="s">
        <v>424</v>
      </c>
      <c r="E108" s="96">
        <v>0</v>
      </c>
      <c r="F108" s="97" t="s">
        <v>8</v>
      </c>
    </row>
    <row r="109" spans="1:6" s="8" customFormat="1" ht="14.25" customHeight="1">
      <c r="A109" s="93" t="s">
        <v>360</v>
      </c>
      <c r="B109" s="11" t="s">
        <v>95</v>
      </c>
      <c r="C109" s="94">
        <v>41793</v>
      </c>
      <c r="D109" s="95" t="s">
        <v>425</v>
      </c>
      <c r="E109" s="96">
        <v>0</v>
      </c>
      <c r="F109" s="97" t="s">
        <v>8</v>
      </c>
    </row>
    <row r="110" spans="1:6" s="8" customFormat="1" ht="14.25" customHeight="1">
      <c r="A110" s="93" t="s">
        <v>361</v>
      </c>
      <c r="B110" s="11" t="s">
        <v>95</v>
      </c>
      <c r="C110" s="94">
        <v>41793</v>
      </c>
      <c r="D110" s="95" t="s">
        <v>426</v>
      </c>
      <c r="E110" s="96">
        <v>0</v>
      </c>
      <c r="F110" s="97" t="s">
        <v>8</v>
      </c>
    </row>
    <row r="111" spans="1:6" s="8" customFormat="1" ht="14.25" customHeight="1">
      <c r="A111" s="93" t="s">
        <v>362</v>
      </c>
      <c r="B111" s="11" t="s">
        <v>427</v>
      </c>
      <c r="C111" s="94">
        <v>41793</v>
      </c>
      <c r="D111" s="95" t="s">
        <v>428</v>
      </c>
      <c r="E111" s="96">
        <v>6935.57</v>
      </c>
      <c r="F111" s="97" t="s">
        <v>20</v>
      </c>
    </row>
    <row r="112" spans="1:6" s="8" customFormat="1" ht="14.25" customHeight="1">
      <c r="A112" s="93" t="s">
        <v>363</v>
      </c>
      <c r="B112" s="11" t="s">
        <v>466</v>
      </c>
      <c r="C112" s="94">
        <v>41814</v>
      </c>
      <c r="D112" s="95" t="s">
        <v>467</v>
      </c>
      <c r="E112" s="96">
        <v>0</v>
      </c>
      <c r="F112" s="97" t="s">
        <v>11</v>
      </c>
    </row>
    <row r="113" spans="1:6" s="8" customFormat="1" ht="14.25" customHeight="1">
      <c r="A113" s="93" t="s">
        <v>364</v>
      </c>
      <c r="B113" s="11" t="s">
        <v>429</v>
      </c>
      <c r="C113" s="94">
        <v>41793</v>
      </c>
      <c r="D113" s="95" t="s">
        <v>430</v>
      </c>
      <c r="E113" s="96">
        <v>0</v>
      </c>
      <c r="F113" s="97" t="s">
        <v>11</v>
      </c>
    </row>
    <row r="114" spans="1:6" s="8" customFormat="1" ht="14.25" customHeight="1">
      <c r="A114" s="93" t="s">
        <v>365</v>
      </c>
      <c r="B114" s="11" t="s">
        <v>229</v>
      </c>
      <c r="C114" s="94">
        <v>41772</v>
      </c>
      <c r="D114" s="95" t="s">
        <v>399</v>
      </c>
      <c r="E114" s="96">
        <v>3000</v>
      </c>
      <c r="F114" s="97" t="s">
        <v>12</v>
      </c>
    </row>
    <row r="115" spans="1:6" s="8" customFormat="1" ht="14.25" customHeight="1">
      <c r="A115" s="93" t="s">
        <v>366</v>
      </c>
      <c r="B115" s="11" t="s">
        <v>14</v>
      </c>
      <c r="C115" s="94">
        <v>41772</v>
      </c>
      <c r="D115" s="95" t="s">
        <v>400</v>
      </c>
      <c r="E115" s="96">
        <v>10370</v>
      </c>
      <c r="F115" s="97" t="s">
        <v>7</v>
      </c>
    </row>
    <row r="116" spans="1:6" s="8" customFormat="1" ht="14.25" customHeight="1">
      <c r="A116" s="93" t="s">
        <v>367</v>
      </c>
      <c r="B116" s="11" t="s">
        <v>226</v>
      </c>
      <c r="C116" s="94">
        <v>41772</v>
      </c>
      <c r="D116" s="95" t="s">
        <v>401</v>
      </c>
      <c r="E116" s="96">
        <v>5.22</v>
      </c>
      <c r="F116" s="97" t="s">
        <v>7</v>
      </c>
    </row>
    <row r="117" spans="1:6" s="8" customFormat="1" ht="14.25" customHeight="1">
      <c r="A117" s="93" t="s">
        <v>368</v>
      </c>
      <c r="B117" s="11" t="s">
        <v>408</v>
      </c>
      <c r="C117" s="94">
        <v>41772</v>
      </c>
      <c r="D117" s="95" t="s">
        <v>402</v>
      </c>
      <c r="E117" s="96">
        <v>175.89</v>
      </c>
      <c r="F117" s="97" t="s">
        <v>8</v>
      </c>
    </row>
    <row r="118" spans="1:6" s="8" customFormat="1" ht="14.25" customHeight="1">
      <c r="A118" s="93" t="s">
        <v>369</v>
      </c>
      <c r="B118" s="11" t="s">
        <v>431</v>
      </c>
      <c r="C118" s="94">
        <v>41793</v>
      </c>
      <c r="D118" s="95" t="s">
        <v>432</v>
      </c>
      <c r="E118" s="96">
        <v>0</v>
      </c>
      <c r="F118" s="97" t="s">
        <v>12</v>
      </c>
    </row>
    <row r="119" spans="1:6" s="8" customFormat="1" ht="14.25" customHeight="1">
      <c r="A119" s="93" t="s">
        <v>370</v>
      </c>
      <c r="B119" s="11" t="s">
        <v>435</v>
      </c>
      <c r="C119" s="94">
        <v>41793</v>
      </c>
      <c r="D119" s="95" t="s">
        <v>433</v>
      </c>
      <c r="E119" s="96">
        <v>0</v>
      </c>
      <c r="F119" s="97" t="s">
        <v>12</v>
      </c>
    </row>
    <row r="120" spans="1:6" s="8" customFormat="1" ht="14.25" customHeight="1">
      <c r="A120" s="93" t="s">
        <v>371</v>
      </c>
      <c r="B120" s="11" t="s">
        <v>436</v>
      </c>
      <c r="C120" s="94">
        <v>41793</v>
      </c>
      <c r="D120" s="95" t="s">
        <v>434</v>
      </c>
      <c r="E120" s="96">
        <v>0</v>
      </c>
      <c r="F120" s="97" t="s">
        <v>8</v>
      </c>
    </row>
    <row r="121" spans="1:6" s="8" customFormat="1" ht="14.25" customHeight="1">
      <c r="A121" s="93" t="s">
        <v>372</v>
      </c>
      <c r="B121" s="11" t="s">
        <v>409</v>
      </c>
      <c r="C121" s="94">
        <v>41772</v>
      </c>
      <c r="D121" s="95" t="s">
        <v>403</v>
      </c>
      <c r="E121" s="96">
        <v>272</v>
      </c>
      <c r="F121" s="97" t="s">
        <v>11</v>
      </c>
    </row>
    <row r="122" spans="1:6" s="8" customFormat="1" ht="14.25" customHeight="1">
      <c r="A122" s="93" t="s">
        <v>373</v>
      </c>
      <c r="B122" s="3" t="s">
        <v>342</v>
      </c>
      <c r="C122" s="94">
        <v>41772</v>
      </c>
      <c r="D122" s="95" t="s">
        <v>404</v>
      </c>
      <c r="E122" s="96">
        <v>0</v>
      </c>
      <c r="F122" s="97" t="s">
        <v>21</v>
      </c>
    </row>
    <row r="123" spans="1:6" s="8" customFormat="1" ht="14.25" customHeight="1">
      <c r="A123" s="93" t="s">
        <v>374</v>
      </c>
      <c r="B123" s="11" t="s">
        <v>94</v>
      </c>
      <c r="C123" s="94">
        <v>41793</v>
      </c>
      <c r="D123" s="95" t="s">
        <v>437</v>
      </c>
      <c r="E123" s="96">
        <v>0</v>
      </c>
      <c r="F123" s="97" t="s">
        <v>7</v>
      </c>
    </row>
    <row r="124" spans="1:6" s="8" customFormat="1" ht="14.25" customHeight="1">
      <c r="A124" s="93" t="s">
        <v>375</v>
      </c>
      <c r="B124" s="11" t="s">
        <v>441</v>
      </c>
      <c r="C124" s="94">
        <v>41793</v>
      </c>
      <c r="D124" s="95" t="s">
        <v>438</v>
      </c>
      <c r="E124" s="96">
        <v>0</v>
      </c>
      <c r="F124" s="97" t="s">
        <v>15</v>
      </c>
    </row>
    <row r="125" spans="1:6" s="8" customFormat="1" ht="14.25" customHeight="1">
      <c r="A125" s="93" t="s">
        <v>376</v>
      </c>
      <c r="B125" s="11" t="s">
        <v>442</v>
      </c>
      <c r="C125" s="94">
        <v>41793</v>
      </c>
      <c r="D125" s="95" t="s">
        <v>439</v>
      </c>
      <c r="E125" s="96">
        <v>111283.16</v>
      </c>
      <c r="F125" s="97" t="s">
        <v>18</v>
      </c>
    </row>
    <row r="126" spans="1:6" s="8" customFormat="1" ht="14.25" customHeight="1">
      <c r="A126" s="93" t="s">
        <v>377</v>
      </c>
      <c r="B126" s="11" t="s">
        <v>251</v>
      </c>
      <c r="C126" s="94">
        <v>41793</v>
      </c>
      <c r="D126" s="95" t="s">
        <v>440</v>
      </c>
      <c r="E126" s="96">
        <v>0</v>
      </c>
      <c r="F126" s="97" t="s">
        <v>10</v>
      </c>
    </row>
    <row r="127" spans="1:6" s="8" customFormat="1" ht="14.25" customHeight="1">
      <c r="A127" s="93" t="s">
        <v>378</v>
      </c>
      <c r="B127" s="11" t="s">
        <v>468</v>
      </c>
      <c r="C127" s="94">
        <v>41814</v>
      </c>
      <c r="D127" s="95" t="s">
        <v>469</v>
      </c>
      <c r="E127" s="96">
        <v>0</v>
      </c>
      <c r="F127" s="97" t="s">
        <v>21</v>
      </c>
    </row>
    <row r="128" spans="1:6" s="8" customFormat="1" ht="14.25" customHeight="1">
      <c r="A128" s="93" t="s">
        <v>379</v>
      </c>
      <c r="B128" s="3" t="s">
        <v>260</v>
      </c>
      <c r="C128" s="94">
        <v>41814</v>
      </c>
      <c r="D128" s="95" t="s">
        <v>470</v>
      </c>
      <c r="E128" s="96">
        <v>0</v>
      </c>
      <c r="F128" s="97" t="s">
        <v>8</v>
      </c>
    </row>
    <row r="129" spans="1:6" s="8" customFormat="1" ht="14.25" customHeight="1">
      <c r="A129" s="93" t="s">
        <v>380</v>
      </c>
      <c r="B129" s="11" t="s">
        <v>93</v>
      </c>
      <c r="C129" s="94">
        <v>41793</v>
      </c>
      <c r="D129" s="95" t="s">
        <v>455</v>
      </c>
      <c r="E129" s="96">
        <v>0</v>
      </c>
      <c r="F129" s="97" t="s">
        <v>17</v>
      </c>
    </row>
    <row r="130" spans="1:6" s="8" customFormat="1" ht="14.25" customHeight="1">
      <c r="A130" s="93" t="s">
        <v>381</v>
      </c>
      <c r="B130" s="11" t="s">
        <v>264</v>
      </c>
      <c r="C130" s="94">
        <v>41814</v>
      </c>
      <c r="D130" s="95" t="s">
        <v>481</v>
      </c>
      <c r="E130" s="96">
        <v>21000</v>
      </c>
      <c r="F130" s="97" t="s">
        <v>15</v>
      </c>
    </row>
    <row r="131" spans="1:6" s="8" customFormat="1" ht="14.25" customHeight="1">
      <c r="A131" s="93" t="s">
        <v>382</v>
      </c>
      <c r="B131" s="11" t="s">
        <v>9</v>
      </c>
      <c r="C131" s="94">
        <v>41786</v>
      </c>
      <c r="D131" s="95" t="s">
        <v>405</v>
      </c>
      <c r="E131" s="96">
        <v>100</v>
      </c>
      <c r="F131" s="97" t="s">
        <v>10</v>
      </c>
    </row>
    <row r="132" spans="1:6" s="8" customFormat="1" ht="14.25" customHeight="1">
      <c r="A132" s="93" t="s">
        <v>383</v>
      </c>
      <c r="B132" s="11" t="s">
        <v>471</v>
      </c>
      <c r="C132" s="94">
        <v>41814</v>
      </c>
      <c r="D132" s="95" t="s">
        <v>480</v>
      </c>
      <c r="E132" s="96">
        <v>0</v>
      </c>
      <c r="F132" s="97" t="s">
        <v>15</v>
      </c>
    </row>
    <row r="133" spans="1:6" s="8" customFormat="1" ht="14.25" customHeight="1">
      <c r="A133" s="99" t="s">
        <v>384</v>
      </c>
      <c r="B133" s="88" t="s">
        <v>446</v>
      </c>
      <c r="C133" s="100"/>
      <c r="D133" s="101"/>
      <c r="E133" s="102"/>
      <c r="F133" s="103"/>
    </row>
    <row r="134" spans="1:6" s="8" customFormat="1" ht="14.25" customHeight="1">
      <c r="A134" s="93" t="s">
        <v>385</v>
      </c>
      <c r="B134" s="11" t="s">
        <v>92</v>
      </c>
      <c r="C134" s="94">
        <v>41786</v>
      </c>
      <c r="D134" s="95" t="s">
        <v>406</v>
      </c>
      <c r="E134" s="96">
        <v>76564.58</v>
      </c>
      <c r="F134" s="97" t="s">
        <v>15</v>
      </c>
    </row>
    <row r="135" spans="1:6" s="8" customFormat="1" ht="14.25" customHeight="1">
      <c r="A135" s="93" t="s">
        <v>386</v>
      </c>
      <c r="B135" s="11" t="s">
        <v>226</v>
      </c>
      <c r="C135" s="94">
        <v>41786</v>
      </c>
      <c r="D135" s="95" t="s">
        <v>407</v>
      </c>
      <c r="E135" s="96">
        <v>6.54</v>
      </c>
      <c r="F135" s="97" t="s">
        <v>7</v>
      </c>
    </row>
    <row r="136" spans="1:6" s="8" customFormat="1" ht="14.25" customHeight="1">
      <c r="A136" s="99" t="s">
        <v>387</v>
      </c>
      <c r="B136" s="88" t="s">
        <v>446</v>
      </c>
      <c r="C136" s="100"/>
      <c r="D136" s="101"/>
      <c r="E136" s="102"/>
      <c r="F136" s="103"/>
    </row>
    <row r="137" spans="1:6" s="8" customFormat="1" ht="14.25" customHeight="1">
      <c r="A137" s="93" t="s">
        <v>388</v>
      </c>
      <c r="B137" s="11" t="s">
        <v>14</v>
      </c>
      <c r="C137" s="94">
        <v>41795</v>
      </c>
      <c r="D137" s="95" t="s">
        <v>456</v>
      </c>
      <c r="E137" s="96">
        <v>88</v>
      </c>
      <c r="F137" s="97" t="s">
        <v>7</v>
      </c>
    </row>
    <row r="138" spans="1:6" s="8" customFormat="1" ht="14.25" customHeight="1">
      <c r="A138" s="93" t="s">
        <v>389</v>
      </c>
      <c r="B138" s="11" t="s">
        <v>460</v>
      </c>
      <c r="C138" s="94">
        <v>41795</v>
      </c>
      <c r="D138" s="95" t="s">
        <v>457</v>
      </c>
      <c r="E138" s="96">
        <v>11.59</v>
      </c>
      <c r="F138" s="97" t="s">
        <v>8</v>
      </c>
    </row>
    <row r="139" spans="1:6" s="8" customFormat="1" ht="14.25" customHeight="1">
      <c r="A139" s="93" t="s">
        <v>390</v>
      </c>
      <c r="B139" s="3" t="s">
        <v>472</v>
      </c>
      <c r="C139" s="94">
        <v>41814</v>
      </c>
      <c r="D139" s="95" t="s">
        <v>473</v>
      </c>
      <c r="E139" s="96">
        <v>0</v>
      </c>
      <c r="F139" s="97" t="s">
        <v>8</v>
      </c>
    </row>
    <row r="140" spans="1:6" s="8" customFormat="1" ht="14.25" customHeight="1">
      <c r="A140" s="93" t="s">
        <v>391</v>
      </c>
      <c r="B140" s="11" t="s">
        <v>461</v>
      </c>
      <c r="C140" s="94">
        <v>41795</v>
      </c>
      <c r="D140" s="95" t="s">
        <v>458</v>
      </c>
      <c r="E140" s="96">
        <v>2757.28</v>
      </c>
      <c r="F140" s="97" t="s">
        <v>17</v>
      </c>
    </row>
    <row r="141" spans="1:6" s="8" customFormat="1" ht="14.25" customHeight="1">
      <c r="A141" s="93" t="s">
        <v>392</v>
      </c>
      <c r="B141" s="11" t="s">
        <v>474</v>
      </c>
      <c r="C141" s="94">
        <v>41814</v>
      </c>
      <c r="D141" s="95" t="s">
        <v>475</v>
      </c>
      <c r="E141" s="96">
        <v>0</v>
      </c>
      <c r="F141" s="97" t="s">
        <v>8</v>
      </c>
    </row>
    <row r="142" spans="1:6" s="8" customFormat="1" ht="14.25" customHeight="1">
      <c r="A142" s="99" t="s">
        <v>393</v>
      </c>
      <c r="B142" s="88" t="s">
        <v>446</v>
      </c>
      <c r="C142" s="100"/>
      <c r="D142" s="100"/>
      <c r="E142" s="100"/>
      <c r="F142" s="105"/>
    </row>
    <row r="143" spans="1:6" s="8" customFormat="1" ht="14.25" customHeight="1">
      <c r="A143" s="93" t="s">
        <v>394</v>
      </c>
      <c r="B143" s="11" t="s">
        <v>462</v>
      </c>
      <c r="C143" s="94">
        <v>41795</v>
      </c>
      <c r="D143" s="95" t="s">
        <v>459</v>
      </c>
      <c r="E143" s="96">
        <v>92565.71</v>
      </c>
      <c r="F143" s="97" t="s">
        <v>15</v>
      </c>
    </row>
    <row r="144" spans="1:6" s="8" customFormat="1" ht="14.25" customHeight="1">
      <c r="A144" s="93" t="s">
        <v>395</v>
      </c>
      <c r="B144" s="11" t="s">
        <v>471</v>
      </c>
      <c r="C144" s="94">
        <v>41814</v>
      </c>
      <c r="D144" s="95" t="s">
        <v>476</v>
      </c>
      <c r="E144" s="96">
        <v>0</v>
      </c>
      <c r="F144" s="97" t="s">
        <v>15</v>
      </c>
    </row>
    <row r="145" spans="1:6" s="8" customFormat="1" ht="14.25" customHeight="1">
      <c r="A145" s="93" t="s">
        <v>396</v>
      </c>
      <c r="B145" s="11" t="s">
        <v>477</v>
      </c>
      <c r="C145" s="94">
        <v>41814</v>
      </c>
      <c r="D145" s="95" t="s">
        <v>478</v>
      </c>
      <c r="E145" s="96">
        <v>13432.97</v>
      </c>
      <c r="F145" s="97" t="s">
        <v>20</v>
      </c>
    </row>
    <row r="146" spans="1:6" s="8" customFormat="1" ht="14.25" customHeight="1">
      <c r="A146" s="93" t="s">
        <v>397</v>
      </c>
      <c r="B146" s="11" t="s">
        <v>410</v>
      </c>
      <c r="C146" s="94">
        <v>41786</v>
      </c>
      <c r="D146" s="95" t="s">
        <v>411</v>
      </c>
      <c r="E146" s="96">
        <v>0</v>
      </c>
      <c r="F146" s="97" t="s">
        <v>21</v>
      </c>
    </row>
    <row r="147" spans="1:6" s="8" customFormat="1" ht="14.25" customHeight="1">
      <c r="A147" s="93" t="s">
        <v>413</v>
      </c>
      <c r="B147" s="3" t="s">
        <v>254</v>
      </c>
      <c r="C147" s="94">
        <v>41814</v>
      </c>
      <c r="D147" s="95" t="s">
        <v>479</v>
      </c>
      <c r="E147" s="96">
        <v>0</v>
      </c>
      <c r="F147" s="97" t="s">
        <v>7</v>
      </c>
    </row>
    <row r="148" spans="1:6" s="8" customFormat="1" ht="14.25" customHeight="1">
      <c r="A148" s="93" t="s">
        <v>414</v>
      </c>
      <c r="B148" s="11" t="s">
        <v>483</v>
      </c>
      <c r="C148" s="94">
        <v>41814</v>
      </c>
      <c r="D148" s="95" t="s">
        <v>484</v>
      </c>
      <c r="E148" s="96">
        <v>0</v>
      </c>
      <c r="F148" s="97" t="s">
        <v>7</v>
      </c>
    </row>
    <row r="149" spans="1:6" s="8" customFormat="1" ht="14.25" customHeight="1">
      <c r="A149" s="93" t="s">
        <v>415</v>
      </c>
      <c r="B149" s="3" t="s">
        <v>254</v>
      </c>
      <c r="C149" s="94">
        <v>41814</v>
      </c>
      <c r="D149" s="95" t="s">
        <v>485</v>
      </c>
      <c r="E149" s="96">
        <v>0</v>
      </c>
      <c r="F149" s="97" t="s">
        <v>7</v>
      </c>
    </row>
    <row r="150" spans="1:6" s="8" customFormat="1" ht="14.25" customHeight="1">
      <c r="A150" s="99" t="s">
        <v>416</v>
      </c>
      <c r="B150" s="88" t="s">
        <v>446</v>
      </c>
      <c r="C150" s="100"/>
      <c r="D150" s="100"/>
      <c r="E150" s="100"/>
      <c r="F150" s="105"/>
    </row>
    <row r="151" spans="1:6" s="8" customFormat="1" ht="14.25" customHeight="1">
      <c r="A151" s="93" t="s">
        <v>417</v>
      </c>
      <c r="B151" s="11" t="s">
        <v>14</v>
      </c>
      <c r="C151" s="94">
        <v>41806</v>
      </c>
      <c r="D151" s="95" t="s">
        <v>463</v>
      </c>
      <c r="E151" s="96">
        <v>497.79</v>
      </c>
      <c r="F151" s="97" t="s">
        <v>7</v>
      </c>
    </row>
    <row r="152" spans="1:6" s="8" customFormat="1" ht="14.25" customHeight="1">
      <c r="A152" s="93" t="s">
        <v>418</v>
      </c>
      <c r="B152" s="11" t="s">
        <v>464</v>
      </c>
      <c r="C152" s="94">
        <v>41806</v>
      </c>
      <c r="D152" s="95" t="s">
        <v>465</v>
      </c>
      <c r="E152" s="96">
        <v>3.3</v>
      </c>
      <c r="F152" s="97" t="s">
        <v>7</v>
      </c>
    </row>
    <row r="153" spans="1:6" s="8" customFormat="1" ht="14.25" customHeight="1">
      <c r="A153" s="99" t="s">
        <v>419</v>
      </c>
      <c r="B153" s="88" t="s">
        <v>446</v>
      </c>
      <c r="C153" s="100"/>
      <c r="D153" s="100"/>
      <c r="E153" s="100"/>
      <c r="F153" s="105"/>
    </row>
    <row r="154" spans="1:6" s="8" customFormat="1" ht="14.25" customHeight="1">
      <c r="A154" s="99" t="s">
        <v>420</v>
      </c>
      <c r="B154" s="88" t="s">
        <v>446</v>
      </c>
      <c r="C154" s="100"/>
      <c r="D154" s="100"/>
      <c r="E154" s="100"/>
      <c r="F154" s="105"/>
    </row>
    <row r="155" spans="1:6" s="8" customFormat="1" ht="14.25" customHeight="1">
      <c r="A155" s="99" t="s">
        <v>421</v>
      </c>
      <c r="B155" s="88" t="s">
        <v>446</v>
      </c>
      <c r="C155" s="100"/>
      <c r="D155" s="100"/>
      <c r="E155" s="100"/>
      <c r="F155" s="105"/>
    </row>
    <row r="156" spans="1:6" s="8" customFormat="1" ht="14.25" customHeight="1" thickBot="1">
      <c r="A156" s="93" t="s">
        <v>422</v>
      </c>
      <c r="B156" s="11" t="s">
        <v>486</v>
      </c>
      <c r="C156" s="94">
        <v>41814</v>
      </c>
      <c r="D156" s="95" t="s">
        <v>487</v>
      </c>
      <c r="E156" s="96">
        <v>0</v>
      </c>
      <c r="F156" s="106" t="s">
        <v>7</v>
      </c>
    </row>
    <row r="157" spans="1:6" ht="21.75" customHeight="1" thickBot="1">
      <c r="A157" s="151" t="s">
        <v>355</v>
      </c>
      <c r="B157" s="152"/>
      <c r="C157" s="152"/>
      <c r="D157" s="153">
        <f>SUM(E6:E156)</f>
        <v>5066052.720000001</v>
      </c>
      <c r="E157" s="153"/>
      <c r="F157" s="98" t="s">
        <v>22</v>
      </c>
    </row>
    <row r="158" spans="1:5" ht="15.75" customHeight="1">
      <c r="A158" s="14"/>
      <c r="E158" s="15"/>
    </row>
    <row r="164" ht="15">
      <c r="E164" s="15"/>
    </row>
    <row r="165" ht="15">
      <c r="E165" s="15"/>
    </row>
  </sheetData>
  <sheetProtection/>
  <mergeCells count="10">
    <mergeCell ref="A157:C157"/>
    <mergeCell ref="D157:E157"/>
    <mergeCell ref="E1:F1"/>
    <mergeCell ref="A2:F2"/>
    <mergeCell ref="A3:A5"/>
    <mergeCell ref="B3:B5"/>
    <mergeCell ref="C3:C5"/>
    <mergeCell ref="D3:D5"/>
    <mergeCell ref="E3:E5"/>
    <mergeCell ref="F3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2014-08-13T11:20:04Z</cp:lastPrinted>
  <dcterms:created xsi:type="dcterms:W3CDTF">2013-04-10T13:34:02Z</dcterms:created>
  <dcterms:modified xsi:type="dcterms:W3CDTF">2014-08-13T11:20:39Z</dcterms:modified>
  <cp:category/>
  <cp:version/>
  <cp:contentType/>
  <cp:contentStatus/>
</cp:coreProperties>
</file>