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901" activeTab="0"/>
  </bookViews>
  <sheets>
    <sheet name="Titulní list" sheetId="1" r:id="rId1"/>
    <sheet name="Bilance Příjmů a Výdajů, saldo" sheetId="2" r:id="rId2"/>
    <sheet name="Příjmy" sheetId="3" r:id="rId3"/>
    <sheet name="Výdaje" sheetId="4" r:id="rId4"/>
    <sheet name="Výdaje dle kapitol" sheetId="5" r:id="rId5"/>
  </sheets>
  <externalReferences>
    <externalReference r:id="rId8"/>
  </externalReferences>
  <definedNames>
    <definedName name="Excel_BuiltIn__FilterDatabase_3" localSheetId="4">#REF!</definedName>
    <definedName name="Excel_BuiltIn__FilterDatabase_3">'Výdaje'!$A$8:$O$309</definedName>
    <definedName name="_xlnm.Print_Titles" localSheetId="1">'Bilance Příjmů a Výdajů, saldo'!$17:$20</definedName>
    <definedName name="_xlnm.Print_Titles" localSheetId="3">'Výdaje'!$7:$8</definedName>
    <definedName name="_xlnm.Print_Titles" localSheetId="4">'Výdaje dle kapitol'!$1:$3</definedName>
    <definedName name="_xlnm.Print_Area" localSheetId="1">'Bilance Příjmů a Výdajů, saldo'!$A$1:$I$120</definedName>
    <definedName name="_xlnm.Print_Area" localSheetId="2">'Příjmy'!$A$1:$F$37</definedName>
    <definedName name="_xlnm.Print_Area" localSheetId="3">'Výdaje'!$A$1:$H$309</definedName>
  </definedNames>
  <calcPr fullCalcOnLoad="1"/>
</workbook>
</file>

<file path=xl/sharedStrings.xml><?xml version="1.0" encoding="utf-8"?>
<sst xmlns="http://schemas.openxmlformats.org/spreadsheetml/2006/main" count="975" uniqueCount="420">
  <si>
    <t>C e l k o v á   b i l a n c e   -   r e k a p i t u l a c e</t>
  </si>
  <si>
    <t>P Ř Í J M Y</t>
  </si>
  <si>
    <t>tis. Kč</t>
  </si>
  <si>
    <t xml:space="preserve">Očekávané příjmy kraje </t>
  </si>
  <si>
    <t>Daňové příjmy</t>
  </si>
  <si>
    <t>Nedaňové příjmy</t>
  </si>
  <si>
    <t>Kapitálové příjmy</t>
  </si>
  <si>
    <t>Dotace a příspěvky</t>
  </si>
  <si>
    <t>PŘÍJMY CELKEM</t>
  </si>
  <si>
    <t>V Ý D A J E</t>
  </si>
  <si>
    <t>ORJ</t>
  </si>
  <si>
    <t>Odbor / resort</t>
  </si>
  <si>
    <t>Kap.</t>
  </si>
  <si>
    <t>Název kapitoly</t>
  </si>
  <si>
    <t>01</t>
  </si>
  <si>
    <t>kancelář hejtmana celkem</t>
  </si>
  <si>
    <t>x</t>
  </si>
  <si>
    <t>kancelář hejtmana</t>
  </si>
  <si>
    <t>Zastupitelstvo</t>
  </si>
  <si>
    <t>Působnosti</t>
  </si>
  <si>
    <t>Kapitálové výdaje</t>
  </si>
  <si>
    <t>02</t>
  </si>
  <si>
    <t xml:space="preserve">rozvoj a EP celkem </t>
  </si>
  <si>
    <t>03</t>
  </si>
  <si>
    <t xml:space="preserve">ekonomika celkem </t>
  </si>
  <si>
    <t>ekonomika</t>
  </si>
  <si>
    <t>Úvěry</t>
  </si>
  <si>
    <t>04</t>
  </si>
  <si>
    <t>školství, mládeže a TV celkem</t>
  </si>
  <si>
    <t>školství, mládeže a TV</t>
  </si>
  <si>
    <t>Příspěvkové org.</t>
  </si>
  <si>
    <t>05</t>
  </si>
  <si>
    <t xml:space="preserve">sociální věci celkem </t>
  </si>
  <si>
    <t>sociální věci</t>
  </si>
  <si>
    <t>06</t>
  </si>
  <si>
    <t xml:space="preserve">doprava celkem </t>
  </si>
  <si>
    <t>doprava</t>
  </si>
  <si>
    <t>07</t>
  </si>
  <si>
    <t xml:space="preserve">kultura, pam.péče a CR celkem </t>
  </si>
  <si>
    <t>kultura, pam.péče a CR</t>
  </si>
  <si>
    <t>08</t>
  </si>
  <si>
    <t xml:space="preserve">ŽP a zemědělství celkem </t>
  </si>
  <si>
    <t>ŽP a zemědělství</t>
  </si>
  <si>
    <t>Fond ochrany vod</t>
  </si>
  <si>
    <t>09</t>
  </si>
  <si>
    <t>zdravotnictví celkem</t>
  </si>
  <si>
    <t>zdravotnictví</t>
  </si>
  <si>
    <t>10</t>
  </si>
  <si>
    <t xml:space="preserve">právní celkem </t>
  </si>
  <si>
    <t>právní</t>
  </si>
  <si>
    <t>11</t>
  </si>
  <si>
    <t>úz.plán a stavební řád celkem</t>
  </si>
  <si>
    <t>úz.plán a stavební řád</t>
  </si>
  <si>
    <t>12</t>
  </si>
  <si>
    <t>informatika celkem</t>
  </si>
  <si>
    <t>informatika</t>
  </si>
  <si>
    <t>13</t>
  </si>
  <si>
    <t xml:space="preserve">správní celkem </t>
  </si>
  <si>
    <t>správní</t>
  </si>
  <si>
    <t>14</t>
  </si>
  <si>
    <t xml:space="preserve">investice a spr. majetku celkem </t>
  </si>
  <si>
    <t>investice a spr. majetku</t>
  </si>
  <si>
    <t>15</t>
  </si>
  <si>
    <t xml:space="preserve">kancelář ředitele celkem </t>
  </si>
  <si>
    <t>kancelář ředitele</t>
  </si>
  <si>
    <t>Sociální fond</t>
  </si>
  <si>
    <t>ostatní</t>
  </si>
  <si>
    <t>VÝDAJE CELKEM</t>
  </si>
  <si>
    <t>S A L D O</t>
  </si>
  <si>
    <t>SALDO DISPONIBILNÍCH ZDROJŮ</t>
  </si>
  <si>
    <t>P o d r o b n é    č l e n ě n í</t>
  </si>
  <si>
    <t xml:space="preserve">  v tis.Kč</t>
  </si>
  <si>
    <t xml:space="preserve">PŘÍJMY                       </t>
  </si>
  <si>
    <t>1) Daňové příjmy</t>
  </si>
  <si>
    <t>z toho:</t>
  </si>
  <si>
    <t xml:space="preserve">b) správní poplatky </t>
  </si>
  <si>
    <t>2) Nedaňové příjmy</t>
  </si>
  <si>
    <t xml:space="preserve">     z toho:</t>
  </si>
  <si>
    <t>b) poplatky za odběr podzemních vod</t>
  </si>
  <si>
    <t xml:space="preserve">3) Dotace a příspěvky </t>
  </si>
  <si>
    <t>a) zákon o státním rozpočtu</t>
  </si>
  <si>
    <t>v tom:</t>
  </si>
  <si>
    <t>příspěvek  krajskému úřadu na výkon státní správy</t>
  </si>
  <si>
    <t>b) dotace od obcí na dopravní obslužnost</t>
  </si>
  <si>
    <t>c) ostatní dotace</t>
  </si>
  <si>
    <t>4) Kapitálové příjmy</t>
  </si>
  <si>
    <t>Příjmy / očekávané příjmy celkem</t>
  </si>
  <si>
    <t xml:space="preserve">OSTATNÍ ZDROJE                      </t>
  </si>
  <si>
    <t>5) Financování - pouze úvěrové zdroje</t>
  </si>
  <si>
    <t>PŘÍJMY KRAJE CELKEM</t>
  </si>
  <si>
    <t>P o d r o b n é   č l e n ě n í</t>
  </si>
  <si>
    <t>kap.</t>
  </si>
  <si>
    <t xml:space="preserve">název akce - činnosti </t>
  </si>
  <si>
    <t>index změny</t>
  </si>
  <si>
    <t>Zastupitelstvo celkem</t>
  </si>
  <si>
    <t>odbor kancelář hejtmana celkem</t>
  </si>
  <si>
    <t>limitované a obdobné výdaje</t>
  </si>
  <si>
    <t>ostatní běžné výdaje</t>
  </si>
  <si>
    <t>odbor kancelář ředitele celkem</t>
  </si>
  <si>
    <t>osobní výdaje členů zastupitelstva</t>
  </si>
  <si>
    <t xml:space="preserve">běžné provozní výdaje </t>
  </si>
  <si>
    <t>Krajský úřad celkem</t>
  </si>
  <si>
    <t>osobní výdaje zaměstnanců kraje</t>
  </si>
  <si>
    <t>běžné výdaje krajského úřadu</t>
  </si>
  <si>
    <t>Příspěvkové organizace celkem</t>
  </si>
  <si>
    <t>provozní příspěvky PO v resortu v školství celkem</t>
  </si>
  <si>
    <t>provozní příspěvky PO v resortu sociálních věcí</t>
  </si>
  <si>
    <t>provozní příspěvky PO v resortu dopravy</t>
  </si>
  <si>
    <t>provozní příspěvky PO v resortu kultury</t>
  </si>
  <si>
    <t>provozní příspěvky PO v resortu životního prostředí</t>
  </si>
  <si>
    <t>provozní příspěvky PO v resortu zdravotnictví</t>
  </si>
  <si>
    <t>Působnosti celkem</t>
  </si>
  <si>
    <t>výdaje resortu kancelář hejtmana celkem</t>
  </si>
  <si>
    <t>prevence a opatření pro krizové stavy</t>
  </si>
  <si>
    <t>propagace a prezentace kraje</t>
  </si>
  <si>
    <t>výdaje resortu rozvoje kraje celkem</t>
  </si>
  <si>
    <t>pořizování a správa dat</t>
  </si>
  <si>
    <t>výdaje resortu ekonomiky celkem</t>
  </si>
  <si>
    <t>finanční operace a ostatní platby</t>
  </si>
  <si>
    <t>výdaje resortu školství celkem</t>
  </si>
  <si>
    <t>výkon působností dle zákona č. 561/04 Sb.</t>
  </si>
  <si>
    <t>ostatní činnosti</t>
  </si>
  <si>
    <t>romský koordinátor</t>
  </si>
  <si>
    <t>střednědobý plán rozvoje sociálních služeb</t>
  </si>
  <si>
    <t>výdaje resortu dopravy celkem</t>
  </si>
  <si>
    <t>výdaje resortu kultury celkem</t>
  </si>
  <si>
    <t>činnosti v kultuře</t>
  </si>
  <si>
    <t>památková péče</t>
  </si>
  <si>
    <t>cestovní ruch</t>
  </si>
  <si>
    <t>výdaje resortu životního prostředí celkem</t>
  </si>
  <si>
    <t>výdaje resortu zdravotnictví celkem</t>
  </si>
  <si>
    <t>lékárenská pohotovost</t>
  </si>
  <si>
    <t>náhrady škod</t>
  </si>
  <si>
    <t>výdaje právního odboru celkem</t>
  </si>
  <si>
    <t>finanční rezerva kraje dle zásad na úrovni 1% z daň. příjmů</t>
  </si>
  <si>
    <t>Kapitálové výdaje celkem</t>
  </si>
  <si>
    <t>jmenovité investiční akce odboru</t>
  </si>
  <si>
    <t>výdaje resortu sociálních věcí celkem</t>
  </si>
  <si>
    <t>Spolufinancování EU celkem</t>
  </si>
  <si>
    <t xml:space="preserve"> výdaje resortu kultury celkem</t>
  </si>
  <si>
    <t xml:space="preserve"> výdaje resortu životního prostředí celkem</t>
  </si>
  <si>
    <t xml:space="preserve"> výdaje resortu zdravotnictví celkem</t>
  </si>
  <si>
    <t>Úvěry celkem</t>
  </si>
  <si>
    <t>splátky JISTINY z úvěru na revitalizaci pozemních komunikací</t>
  </si>
  <si>
    <t>úhrada ÚROKŮ z úvěru na revitalizaci pozemních komunikací</t>
  </si>
  <si>
    <t>splátky JISTINY z úvěru na stravovací zařízení Nem.Liberec</t>
  </si>
  <si>
    <t>úhrada ÚROKŮ z úvěru na stravovací zařízení Nem.Liberec</t>
  </si>
  <si>
    <t>splátky JISTINY z úvěru na revitalizaci mostů na silnicích II. a III. tř.</t>
  </si>
  <si>
    <t>úhrada ÚROKŮ z úvěru na revitalizaci mostů na silnicích II. a III. tř.</t>
  </si>
  <si>
    <t>Sociální fond celkem</t>
  </si>
  <si>
    <t>výdaje sociálního fondu celkem</t>
  </si>
  <si>
    <t>Fond ochrany vod celkem</t>
  </si>
  <si>
    <t>výdaje resortu živ.prostředí celkem</t>
  </si>
  <si>
    <t>VÝDAJE KRAJE CELKEM</t>
  </si>
  <si>
    <t>v tom: provozní příspěvek KSS LK p.o.</t>
  </si>
  <si>
    <t xml:space="preserve">          dotace na zajištění údržby silnic II a III. třídy (" Silnice LK a.s.")</t>
  </si>
  <si>
    <t>RV 2015</t>
  </si>
  <si>
    <t>RV 2016</t>
  </si>
  <si>
    <t>LIBERECKÝ KRAJ</t>
  </si>
  <si>
    <t>TABULKOVÁ ČÁST</t>
  </si>
  <si>
    <t>RV 2017</t>
  </si>
  <si>
    <t>poznámky:</t>
  </si>
  <si>
    <t>919</t>
  </si>
  <si>
    <t>rezervy na řešení výkonnosti krajských PO</t>
  </si>
  <si>
    <t>udržitelnost projektů spolufnancovaných z prostředků EU</t>
  </si>
  <si>
    <t>činnosti na úseku rozvoje zemědělství, ochrany ovzduší, vodního hospodářství, lesního hospodářství, myslivosti a rybářství</t>
  </si>
  <si>
    <t>zajištění provozu objektu - budoucí hospic</t>
  </si>
  <si>
    <t>datové centrum IP2</t>
  </si>
  <si>
    <t>sociální práce, sociálně-právní ochrana, sociální služby a inspekce, zpracování odborných posudků, protidrogová politika</t>
  </si>
  <si>
    <t>Transfery</t>
  </si>
  <si>
    <t>Asociace krajů ČR - členský příspěvek</t>
  </si>
  <si>
    <t>Sdružení obcí LK - provozní příspěvek</t>
  </si>
  <si>
    <t>Euroregion Nisa - členský příspěvěk</t>
  </si>
  <si>
    <t>Sdružení hasičů Č a M - neinvestiční dotace</t>
  </si>
  <si>
    <t>podpora činnosti MAS</t>
  </si>
  <si>
    <t>Stipendijní program pro žáky odborných škol</t>
  </si>
  <si>
    <t>Podpora talentovaných dětí a mládeže - soutěže</t>
  </si>
  <si>
    <t>Zlatý oříšek Libereckého kraje</t>
  </si>
  <si>
    <t>Zlatý Ámos</t>
  </si>
  <si>
    <t>Skleněné městečko</t>
  </si>
  <si>
    <t>činnost protidrogového koordinátora-neinvestiční transfery na protidrogovou politiku</t>
  </si>
  <si>
    <t>regionální funkce knihoven</t>
  </si>
  <si>
    <t xml:space="preserve">podpora regionálních divadel </t>
  </si>
  <si>
    <t>podpora vybraných aktivit resortu</t>
  </si>
  <si>
    <t>příspěvek na protipovodňová opatření - Město Turnov</t>
  </si>
  <si>
    <t>dotace na práce ke zlepšení ŽP- Květoslav a Hana Bobkovi</t>
  </si>
  <si>
    <t>finanční dary jako ocenění v soutěži Výrobek  Libereckého kraje v odvětví potravinářství - zemědělství</t>
  </si>
  <si>
    <t>příspěvek na činnost - Agrární poradenské a informační centrum Libereckého kraje - APIC</t>
  </si>
  <si>
    <t>dlouhodobé projekty LK</t>
  </si>
  <si>
    <t>Lékařská pohotovostní služba</t>
  </si>
  <si>
    <t>Zubní pohotovostní služba</t>
  </si>
  <si>
    <t>Ošetření osob pod vlivem alkoholu</t>
  </si>
  <si>
    <t>Dotační fond</t>
  </si>
  <si>
    <t>rezervy na řešení věcných , fin. a org. opatření orgánů kraje (kap. 914)</t>
  </si>
  <si>
    <t>rezervy na řešení výkonnosti krajských PO (kap. 913)</t>
  </si>
  <si>
    <t>smluvní závazky</t>
  </si>
  <si>
    <t>Hodnocení kvality vzdělávání v Libereckém kraji - udržitelnost</t>
  </si>
  <si>
    <t>Poradenství v Libereckém kraji - udržitelnost</t>
  </si>
  <si>
    <t>Informační a vzdělávací portál Libereckého kraje - udržitelnost</t>
  </si>
  <si>
    <t>Podpora přírodovědného a technického vzdělávání v Libereckém kraji - udržitelnost</t>
  </si>
  <si>
    <t>dopravní obslužnost autobusová - protarifovací ztráta</t>
  </si>
  <si>
    <t>Poskytování služeb mapového portálu cestovního ruchu Libereckého kraje - aktualizace cyklotras</t>
  </si>
  <si>
    <t>Management invazních druhů rostlin v Euroregionu Nisa</t>
  </si>
  <si>
    <t>Implementace projektu Natura 2000 v LK - 2. část</t>
  </si>
  <si>
    <t>Pokladní správa celkem</t>
  </si>
  <si>
    <t>Obnova obecního a krajského majetku postiženého živelní nebo jinou pohromou - II/290 Frýdlant - Bílý Potok (II. etapa)</t>
  </si>
  <si>
    <t>Obnova obecního a krajského majetku postiženého živelní nebo jinou pohromou - II/592 Chrastava (II. etapa)</t>
  </si>
  <si>
    <t>pořízení vnějších havarijních plánů zařazených objektů prevence závažných havárií</t>
  </si>
  <si>
    <t>výměna vnějších vrat (fasádní kabina)</t>
  </si>
  <si>
    <t>obměna vozového parku za vyřazená auta</t>
  </si>
  <si>
    <t>ROZPOČTOVÝ VÝHLED</t>
  </si>
  <si>
    <t>NA OBDOBÍ LET 2015 - 2018</t>
  </si>
  <si>
    <t>Bilance očekávaných příjmů a výdajů kraje v letech 2015 - 2018 vč. salda</t>
  </si>
  <si>
    <t>SR 2014</t>
  </si>
  <si>
    <t>RV 2018</t>
  </si>
  <si>
    <t>ROZPOČTOVÝ VÝHLED LIBERECKÉHO KRAJE 2015 - 2018</t>
  </si>
  <si>
    <t>OČEKÁVANÉ PŘÍJMY V LETECH 2015 - 2018</t>
  </si>
  <si>
    <t>PŘEDPOKLÁDANÉ VÝDAJE KRAJE V LETECH 2015 - 2018</t>
  </si>
  <si>
    <t>e) ostatní nedaňové příjmy</t>
  </si>
  <si>
    <r>
      <t>6) Financování - ostatní</t>
    </r>
    <r>
      <rPr>
        <sz val="8"/>
        <rFont val="Arial"/>
        <family val="2"/>
      </rPr>
      <t xml:space="preserve"> (půjčky SFDI, zůstatky zvl. účtů EU, peněžních fondů a výsledek hospodaření)</t>
    </r>
  </si>
  <si>
    <t>2) dopad vlivu novely zákona č. 218/2000 Sb. o rozpočtových pravidlech - transfer státních peněz přes účty vedené krajem u ČNB</t>
  </si>
  <si>
    <t>3) rok 2015 kvantifikován příslušnými resorty kraje - další období dle 2015</t>
  </si>
  <si>
    <t>a) úrokové výnosy (bez zvláštních účtů )= viz pozn. 2)</t>
  </si>
  <si>
    <t>d) odvody odpisů z nemovitého majetku PO kraje = viz pozn. 3)</t>
  </si>
  <si>
    <t>Vesnice roku</t>
  </si>
  <si>
    <t>Podpora neziskového sektoru v LK</t>
  </si>
  <si>
    <t>Má vlast cestami proměn</t>
  </si>
  <si>
    <t>Veletrh vzdělávání a pracovních příležitostí</t>
  </si>
  <si>
    <t>EHP/Norsko - Revitalizace hříšť - 2.etapa - udržitelnost projektu</t>
  </si>
  <si>
    <t>ZŠ Jablonné v Podještědí - dotace - stabilizace podmínek</t>
  </si>
  <si>
    <t>ZŠ Jablonné v Podještědí - dotace - systémová podpora</t>
  </si>
  <si>
    <t>ZŠ Turnov - dotace - stabilizace podmínek</t>
  </si>
  <si>
    <t>ZŠ Turnov - dotace - systémová podpora</t>
  </si>
  <si>
    <t xml:space="preserve">Město Jilemnice - finanční dar </t>
  </si>
  <si>
    <t>Burza škol Česká Lípa</t>
  </si>
  <si>
    <t>Burza škol Jablonec nad Nisou</t>
  </si>
  <si>
    <t>Burza škol Turnov</t>
  </si>
  <si>
    <t>Cena hejtmana Libereckého kraje</t>
  </si>
  <si>
    <t>Machři roku</t>
  </si>
  <si>
    <t>Střední uměleckoprům.škola, Železný Brod - výměna otvorových výplní</t>
  </si>
  <si>
    <t>Euroklíč</t>
  </si>
  <si>
    <t>Potravinová banka</t>
  </si>
  <si>
    <t>Výstavba sociálně-zdravotnického zařízení</t>
  </si>
  <si>
    <t>rekonstrukce komunikací Rovensko pod Tr. - odkanalizování VHS</t>
  </si>
  <si>
    <t>vyrovnávací platba KORID LK, spol. s r.o.</t>
  </si>
  <si>
    <t>podpora DDH v LK</t>
  </si>
  <si>
    <t>Regionální certifikace ubytovacích služeb</t>
  </si>
  <si>
    <t>Servisní podpora mapového portálu cestovního ruchu</t>
  </si>
  <si>
    <t>100 ,00</t>
  </si>
  <si>
    <t xml:space="preserve">Odměna za vítězství v krajském kole soutěže o Ceny za nejlepší přípravu a realizaci Programu regenerace městských památkových rezervací a městských památkových zón </t>
  </si>
  <si>
    <t>Aktualizace Plánu rozvoje vodovodů a kanalizací</t>
  </si>
  <si>
    <t>Aktualizace Krajské protipovodňové koncepce</t>
  </si>
  <si>
    <t>Plán odpadového hospodářství LK 2016- 2026</t>
  </si>
  <si>
    <t>Plán ochrany území před zvláštní povodní</t>
  </si>
  <si>
    <t>Příspěvek na provoz Hospice LK</t>
  </si>
  <si>
    <t>pořizování územních studií ze ZÚR LK</t>
  </si>
  <si>
    <t>územní studie</t>
  </si>
  <si>
    <t>modernizace  vstupního filtru klimatizace</t>
  </si>
  <si>
    <t>dodávka a montáž chladiče VZT západ a zapojení do systému</t>
  </si>
  <si>
    <t>výměna zásobníků teplé vody 1. a 2. pásma</t>
  </si>
  <si>
    <r>
      <t xml:space="preserve">TP - OPVK  - </t>
    </r>
    <r>
      <rPr>
        <b/>
        <sz val="8"/>
        <color indexed="12"/>
        <rFont val="Arial"/>
        <family val="2"/>
      </rPr>
      <t>spolufinancování LK</t>
    </r>
  </si>
  <si>
    <r>
      <t xml:space="preserve">IP 5 Podpora rozvoje SS v soc.vyloučených lokalitách LK dofinancování po ukončení projektu - </t>
    </r>
    <r>
      <rPr>
        <b/>
        <sz val="8"/>
        <color indexed="12"/>
        <rFont val="Arial"/>
        <family val="2"/>
      </rPr>
      <t>spolufinancování LK</t>
    </r>
  </si>
  <si>
    <t>Krajské služby eGovernmentu ve zdravotnictví - udržitelnost</t>
  </si>
  <si>
    <t>Krizový fond</t>
  </si>
  <si>
    <t>18</t>
  </si>
  <si>
    <t>výdaje krizového fondu celkem</t>
  </si>
  <si>
    <t>Lesnický fond</t>
  </si>
  <si>
    <t>výdaje lesnického fondu celkem</t>
  </si>
  <si>
    <t xml:space="preserve">v tom: </t>
  </si>
  <si>
    <t>c) splátky půjček a výpomocí - Místní akční skupiny (MAS)</t>
  </si>
  <si>
    <t>1) navýšení očekávaných příjmů kraje 2015 činí cca 3% oproti zastupitelstvem schválenému RV 2014-2017; pro roky následující je očekáván průměrný růst o 1%</t>
  </si>
  <si>
    <t>a) sdílené daně - podíl na sdílených daních státu = viz pozn. 1)</t>
  </si>
  <si>
    <t>pokladní správa</t>
  </si>
  <si>
    <t>Pokladní správa</t>
  </si>
  <si>
    <t>výdaje odboru sekretariát ředitele celkem</t>
  </si>
  <si>
    <t>výdaje odboru informatiky celkem</t>
  </si>
  <si>
    <t>výdaje odboru úz.plánování celkem</t>
  </si>
  <si>
    <t>ostatní výdaje</t>
  </si>
  <si>
    <t>výdaje odboru investic celkem</t>
  </si>
  <si>
    <t>transfery resortu kancelář hejtmana celkem</t>
  </si>
  <si>
    <t>transfery resortu rozvoje kraje  celkem</t>
  </si>
  <si>
    <t>transfery resortu školství celkem</t>
  </si>
  <si>
    <t>transfery resortu sociálních věcí  celkem</t>
  </si>
  <si>
    <t>transfery resortu kultury  celkem</t>
  </si>
  <si>
    <t>transfery resortu životního prostředí  celkem</t>
  </si>
  <si>
    <t>transfery resortu zdravotnictví  celkem</t>
  </si>
  <si>
    <t>výdaje odboru územního plánování celkem</t>
  </si>
  <si>
    <t>výdaje odboru kancelář ředitele celkem</t>
  </si>
  <si>
    <t>podprogramy resortu kancelář hejtmana celkem</t>
  </si>
  <si>
    <t>podprogramy resortu rozvoje kraje celkem</t>
  </si>
  <si>
    <t>podprogramy resortu sociálních věcí celkem</t>
  </si>
  <si>
    <t>podprogramy resortu dopravy celkem</t>
  </si>
  <si>
    <t>podprogramy resortu  kultury celkem</t>
  </si>
  <si>
    <t>podprogramy resortu životního prostředí celkem</t>
  </si>
  <si>
    <t>podprogramy resortu zdravotnictví celkem</t>
  </si>
  <si>
    <t>podprogramy resortu školství, TV a sportu celkem</t>
  </si>
  <si>
    <t>výdaje vyplývající ze smluvních a obdobných závazků</t>
  </si>
  <si>
    <t>výdaje v návaznosti na usnesení orgánů kraje a právní předpisy</t>
  </si>
  <si>
    <t>VII. letní olympiáda dětí a mládeže ČR v roce 2015</t>
  </si>
  <si>
    <t>oddělení sekret. ředitele</t>
  </si>
  <si>
    <t>sekretariát ředitele</t>
  </si>
  <si>
    <t>rezerva na likvidaci skládky Arnoltice-Bulovka</t>
  </si>
  <si>
    <t>Spolufinancování EU</t>
  </si>
  <si>
    <t>rezerva na rizika spojená s projektem IP 1</t>
  </si>
  <si>
    <t>rezerva na řešení věcných, fin. a organiz. opatření orgánů kraje</t>
  </si>
  <si>
    <t>ostatní výdaje resortu</t>
  </si>
  <si>
    <t>výdaje kraje na zajištění dopravní obslužnosti a integr. dopr. syst.</t>
  </si>
  <si>
    <t xml:space="preserve">dopravní obslužnost autobusová </t>
  </si>
  <si>
    <t>dopravní obslužnost drážní - vlaky</t>
  </si>
  <si>
    <t>dopravní obslužnost drážní - tramvaj</t>
  </si>
  <si>
    <t xml:space="preserve"> integrovaný dopravní systém </t>
  </si>
  <si>
    <t>zajištění udržitelnosti ostatních očekávaných projektů - Moderní příležitosti marketingu cestovního ruchu, Poznej Liberecký kraj, česko-polská Hřebenovka</t>
  </si>
  <si>
    <t>intenzifikace odděleného sběru odpadu</t>
  </si>
  <si>
    <t>rezerva na řešení věcných, fin. a organiz. opatření KÚ</t>
  </si>
  <si>
    <t>Krajský standardizovaný projekt ZZS LK</t>
  </si>
  <si>
    <t>Záštity s finanční podporou</t>
  </si>
  <si>
    <t>Peněžní dary</t>
  </si>
  <si>
    <t>IT rekonstrukce Multimediálního sálu</t>
  </si>
  <si>
    <t>e-Govenment v Libereckém kraji - Technologické centrum</t>
  </si>
  <si>
    <t>Vybrané sportovní akce; Významné kluby a reprezentace; Významné sportovní areály; Mimořádné sportovní akce; Sportovní infrastruktur a servisní centra sportu</t>
  </si>
  <si>
    <t>Město Turnov - finanční dar  (převod zřizovatelské funkce k PO na město)</t>
  </si>
  <si>
    <t>Město Jablonné v Podještědí - finanční dar (převod zřizovatelské funkce k PO na město)</t>
  </si>
  <si>
    <t>ostatní akce</t>
  </si>
  <si>
    <t>transfery resortu dopravy celkem</t>
  </si>
  <si>
    <t xml:space="preserve">Koroner - ZZS LK </t>
  </si>
  <si>
    <t>dotace na zhotov.plánů ochrany pam.rezervací a pam. zón</t>
  </si>
  <si>
    <t>Silnice Horka u St.Paky - Dolní Branná</t>
  </si>
  <si>
    <t>rekonstrukce střechy Vlastivědného muzea a galerie v ČL</t>
  </si>
  <si>
    <t>ZZS LK - přístavba objektu LZZS o garáž a zázemí pro lékaře</t>
  </si>
  <si>
    <t>aktualizace Zásad územního rozvoje Libereckého kraje</t>
  </si>
  <si>
    <t>mutifunkční tisková zařízení, stroje, přístroje a zařízení</t>
  </si>
  <si>
    <t xml:space="preserve">využití ztrátového tepla z odpadního vzduchu v hlavní budově A - glykolový okruh </t>
  </si>
  <si>
    <r>
      <t xml:space="preserve">TP programu ČR-Sasko  - </t>
    </r>
    <r>
      <rPr>
        <b/>
        <sz val="8"/>
        <color indexed="12"/>
        <rFont val="Arial"/>
        <family val="2"/>
      </rPr>
      <t>spolufinancování LK</t>
    </r>
  </si>
  <si>
    <r>
      <t xml:space="preserve">TP programu ČR-Polsko   - </t>
    </r>
    <r>
      <rPr>
        <b/>
        <sz val="8"/>
        <color indexed="12"/>
        <rFont val="Arial"/>
        <family val="2"/>
      </rPr>
      <t xml:space="preserve">spolufinancování LK </t>
    </r>
  </si>
  <si>
    <r>
      <t>ROP - Regionál. rada RS NUTS SV - nezpůsobilé výdaje NEINV   -</t>
    </r>
    <r>
      <rPr>
        <b/>
        <sz val="8"/>
        <color indexed="12"/>
        <rFont val="Arial"/>
        <family val="2"/>
      </rPr>
      <t xml:space="preserve">spolufinancování LK </t>
    </r>
  </si>
  <si>
    <r>
      <t>projektová příprava IROP -</t>
    </r>
    <r>
      <rPr>
        <b/>
        <sz val="8"/>
        <color indexed="10"/>
        <rFont val="Arial"/>
        <family val="2"/>
      </rPr>
      <t xml:space="preserve"> předfinancování LK</t>
    </r>
  </si>
  <si>
    <r>
      <t>projektová příprava IROP -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2"/>
        <rFont val="Arial"/>
        <family val="2"/>
      </rPr>
      <t>spolufinancování LK</t>
    </r>
  </si>
  <si>
    <r>
      <t xml:space="preserve">Implementace projektu Natura 2000 2. část - </t>
    </r>
    <r>
      <rPr>
        <b/>
        <sz val="8"/>
        <color indexed="12"/>
        <rFont val="Arial"/>
        <family val="2"/>
      </rPr>
      <t>spolufinancování LK</t>
    </r>
  </si>
  <si>
    <r>
      <t>Moderní vozidla ZZS LK včetně technolog. a přístroj. vybavení   -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7"/>
        <rFont val="Arial"/>
        <family val="2"/>
      </rPr>
      <t xml:space="preserve">ZÁPŮJKA  </t>
    </r>
    <r>
      <rPr>
        <b/>
        <sz val="8"/>
        <color indexed="10"/>
        <rFont val="Arial"/>
        <family val="2"/>
      </rPr>
      <t>- předfinancování LK (50% na rok 2015)</t>
    </r>
  </si>
  <si>
    <r>
      <t xml:space="preserve">Reko. objektů VÚTS - Evropský dům  - </t>
    </r>
    <r>
      <rPr>
        <b/>
        <sz val="8"/>
        <color indexed="12"/>
        <rFont val="Arial"/>
        <family val="2"/>
      </rPr>
      <t>spolufinancování LK</t>
    </r>
  </si>
  <si>
    <r>
      <t>OPŽP ZTTV obv. konstrukcí budovy SŠ gastronomie a služeb, Liberec, Dvorská, pavilony C, D, E, F</t>
    </r>
    <r>
      <rPr>
        <b/>
        <sz val="8"/>
        <color indexed="12"/>
        <rFont val="Arial"/>
        <family val="2"/>
      </rPr>
      <t xml:space="preserve"> - s</t>
    </r>
    <r>
      <rPr>
        <b/>
        <sz val="8"/>
        <color indexed="12"/>
        <rFont val="Arial"/>
        <family val="2"/>
      </rPr>
      <t>polufinancování LK</t>
    </r>
  </si>
  <si>
    <r>
      <t>OPŽP ZTTV obv. konstrukcí budovy SŠ gastronomie a služeb, Liberec, Dvorská, pavilony C, D, E, F -</t>
    </r>
    <r>
      <rPr>
        <b/>
        <sz val="8"/>
        <color indexed="10"/>
        <rFont val="Arial"/>
        <family val="2"/>
      </rPr>
      <t xml:space="preserve"> předfinancování LK</t>
    </r>
  </si>
  <si>
    <r>
      <t xml:space="preserve">OPŽP ZTTV obv. konstrukcí budovy SOŠ a SOU v České Lípě, budovy v Lužické ulici - </t>
    </r>
    <r>
      <rPr>
        <b/>
        <sz val="8"/>
        <color indexed="12"/>
        <rFont val="Arial"/>
        <family val="2"/>
      </rPr>
      <t>spolufinancování LK</t>
    </r>
  </si>
  <si>
    <r>
      <t xml:space="preserve"> OPŽP ZTTV obv. konstrukcí budovy SOŠ a SOU v České Lípě, budovy v Lužické ulici </t>
    </r>
    <r>
      <rPr>
        <b/>
        <sz val="8"/>
        <color indexed="10"/>
        <rFont val="Arial"/>
        <family val="2"/>
      </rPr>
      <t>- předfinancování LK</t>
    </r>
  </si>
  <si>
    <r>
      <t xml:space="preserve">OPŽP ZTTV obv. Konstrukcí (snížení energ. náročnosti budovy) DD Jindřichovice pod Smrkem, p.o., Pavilon Rozálie  - </t>
    </r>
    <r>
      <rPr>
        <b/>
        <sz val="8"/>
        <color indexed="12"/>
        <rFont val="Arial"/>
        <family val="2"/>
      </rPr>
      <t xml:space="preserve">spolufinancování LK </t>
    </r>
  </si>
  <si>
    <r>
      <t xml:space="preserve">OPŽP ZTTV obv. konstrukcí budovy Gymnázia v České Lípě - </t>
    </r>
    <r>
      <rPr>
        <b/>
        <sz val="8"/>
        <color indexed="12"/>
        <rFont val="Arial"/>
        <family val="2"/>
      </rPr>
      <t xml:space="preserve">spolufinancování LK </t>
    </r>
  </si>
  <si>
    <r>
      <t xml:space="preserve">OPŽP ZTTV obv. konstrukcí budovy Gymnázia v České Lípě - </t>
    </r>
    <r>
      <rPr>
        <b/>
        <sz val="8"/>
        <color indexed="10"/>
        <rFont val="Arial"/>
        <family val="2"/>
      </rPr>
      <t>předfinancování LK</t>
    </r>
  </si>
  <si>
    <r>
      <t xml:space="preserve">OPŽP ZTTV obv. konstrukcí  budovy SOŠ a SOU v České Lípě, pavilon B v ulici 28. Října - </t>
    </r>
    <r>
      <rPr>
        <b/>
        <sz val="8"/>
        <color indexed="12"/>
        <rFont val="Arial"/>
        <family val="2"/>
      </rPr>
      <t>spolufinancování LK</t>
    </r>
  </si>
  <si>
    <r>
      <t xml:space="preserve">OPŽP ZTTV obv. konstrukcí  budovy SOŠ a SOU v České Lípě, pavilon B v ulici 28. Října  - </t>
    </r>
    <r>
      <rPr>
        <b/>
        <sz val="8"/>
        <color indexed="10"/>
        <rFont val="Arial"/>
        <family val="2"/>
      </rPr>
      <t>předfinancování LK</t>
    </r>
  </si>
  <si>
    <r>
      <t xml:space="preserve">OPŽP ZTTV obv. konstrukcí  budovy SŠ řem a sl. Jablonec n.N.  - </t>
    </r>
    <r>
      <rPr>
        <b/>
        <sz val="8"/>
        <color indexed="12"/>
        <rFont val="Arial"/>
        <family val="2"/>
      </rPr>
      <t>spolufinancování LK</t>
    </r>
  </si>
  <si>
    <r>
      <t xml:space="preserve">OPŽP ZTTV obv. konstrukcí  budovy SŠHL Frýdlant, Bělíkova 1387, PO - zateplení objektu hlavní budovy 01, Domov Mládeže - </t>
    </r>
    <r>
      <rPr>
        <b/>
        <sz val="8"/>
        <color indexed="12"/>
        <rFont val="Arial"/>
        <family val="2"/>
      </rPr>
      <t>spolufinancování LK</t>
    </r>
  </si>
  <si>
    <r>
      <t xml:space="preserve">OPŽP ZTTV obv. konstrukcí  budovy SŠ strojní, stavební a dopravní, Liberec, Truhlářská - objekt B - </t>
    </r>
    <r>
      <rPr>
        <b/>
        <sz val="8"/>
        <color indexed="12"/>
        <rFont val="Arial"/>
        <family val="2"/>
      </rPr>
      <t>spolufinancování LK</t>
    </r>
  </si>
  <si>
    <r>
      <t xml:space="preserve">OPŽP ZTTV obv. konstrukcí  budovy Sš strojní, stavební a dopravní, Liberec, Truhlářská - objekt A  - </t>
    </r>
    <r>
      <rPr>
        <b/>
        <sz val="8"/>
        <color indexed="12"/>
        <rFont val="Arial"/>
        <family val="2"/>
      </rPr>
      <t>spolufinancování LK</t>
    </r>
  </si>
  <si>
    <r>
      <t xml:space="preserve">OPŽP ZTTV obv. konstrukcí  budovy SŠ gastronomie a služeb, Liberec, Dvorská (2013)  - </t>
    </r>
    <r>
      <rPr>
        <b/>
        <sz val="8"/>
        <color indexed="12"/>
        <rFont val="Arial"/>
        <family val="2"/>
      </rPr>
      <t>spolufinancování LK</t>
    </r>
  </si>
  <si>
    <r>
      <t xml:space="preserve">IOP - Transformace pobytového zařízení - Domov pro osoby se zdravotním postižením MAŘENICE - </t>
    </r>
    <r>
      <rPr>
        <b/>
        <sz val="8"/>
        <color indexed="12"/>
        <rFont val="Arial"/>
        <family val="2"/>
      </rPr>
      <t>spolufinancování LK</t>
    </r>
  </si>
  <si>
    <r>
      <t xml:space="preserve">IOP - Transformace pobytového zařízení - Domov pro osoby se zdravotním postižením MAŘENICE  - </t>
    </r>
    <r>
      <rPr>
        <b/>
        <sz val="8"/>
        <color indexed="10"/>
        <rFont val="Arial"/>
        <family val="2"/>
      </rPr>
      <t>předfinancování LK</t>
    </r>
  </si>
  <si>
    <t>zdravotní politika kraje</t>
  </si>
  <si>
    <t>správní činnosti a znalecké komise</t>
  </si>
  <si>
    <t>správa a aktualizace Datového skladu turistických informací Libereckého kraje</t>
  </si>
  <si>
    <t>úvěry v resortu ekonomiky</t>
  </si>
  <si>
    <t>Krajský úřad</t>
  </si>
  <si>
    <r>
      <t xml:space="preserve">Spolufinancování EU </t>
    </r>
    <r>
      <rPr>
        <b/>
        <sz val="8"/>
        <rFont val="Arial"/>
        <family val="2"/>
      </rPr>
      <t>(2016-2018)</t>
    </r>
  </si>
  <si>
    <t>výkupy pozemků pod komunikacemi</t>
  </si>
  <si>
    <r>
      <t>Dotační fond</t>
    </r>
    <r>
      <rPr>
        <b/>
        <sz val="8"/>
        <rFont val="Arial"/>
        <family val="2"/>
      </rPr>
      <t xml:space="preserve"> (nerozepsaná rezerva)</t>
    </r>
  </si>
  <si>
    <t>Domov Raspenava - reko. /výstavba objektu</t>
  </si>
  <si>
    <t>výměna otvorových výplní na objektech LK v resortu školství - splátka úhrady</t>
  </si>
  <si>
    <t>Jestřebí  - reko. objektu v České Lípě</t>
  </si>
  <si>
    <t>modernizace IT infrastruktury KÚ LK</t>
  </si>
  <si>
    <t>Střední uměleckoprům.škola sklářská, Kamenický Šenov - rekonstrukce ateliéru</t>
  </si>
  <si>
    <t>z á ř í    2 0 1 4</t>
  </si>
  <si>
    <t>ostatní podprogramy výše neuvedené celkem</t>
  </si>
  <si>
    <t>Sumární přehled schváleného rozpočtu 2014 a požadavků na rozpočet 2015</t>
  </si>
  <si>
    <t>v tis. Kč</t>
  </si>
  <si>
    <t>ZU</t>
  </si>
  <si>
    <t>SU</t>
  </si>
  <si>
    <t>číslo kap. rozpočtu</t>
  </si>
  <si>
    <t>Název kapitoly rozpočtu / odboru</t>
  </si>
  <si>
    <t>požadavky odborů 2015</t>
  </si>
  <si>
    <t>ZASTUPITELSTVO</t>
  </si>
  <si>
    <t>odbor kancelář hejtmana</t>
  </si>
  <si>
    <t>odbor kancelář ředitele</t>
  </si>
  <si>
    <t>KRAJSKÝ ÚŘAD</t>
  </si>
  <si>
    <t>PŘÍSPĚVKOVÉ ORGANIZACE</t>
  </si>
  <si>
    <t>odbor školství, mládeže, tělovýchovy a sportu</t>
  </si>
  <si>
    <t>odbor sociálních věcí</t>
  </si>
  <si>
    <t>odbor dopravy</t>
  </si>
  <si>
    <t>odbor kultury, památkové péče a CR</t>
  </si>
  <si>
    <t>odbor životního prostředí a zemědělství</t>
  </si>
  <si>
    <t>odbor zdravotnictví</t>
  </si>
  <si>
    <t>rezervy pro řešení krajských PO</t>
  </si>
  <si>
    <t>PŮSOBNOSTI</t>
  </si>
  <si>
    <t>odbor regionálního rozvoje a evropských projektů</t>
  </si>
  <si>
    <t>ekonomický odbor</t>
  </si>
  <si>
    <t>právní odbor</t>
  </si>
  <si>
    <t>odbor územního plánování</t>
  </si>
  <si>
    <t>odbor informatiky</t>
  </si>
  <si>
    <t>odbor investic a správy nemovitého majetku</t>
  </si>
  <si>
    <t>oddělení sekretariátu ředitele</t>
  </si>
  <si>
    <t>TRANSFERY</t>
  </si>
  <si>
    <t>KAPITÁLOVÉ VÝDAJE</t>
  </si>
  <si>
    <t>VŠEOBECNÁ POKLADNÍ SPRÁVA</t>
  </si>
  <si>
    <t>odbor ekonomický - rezervy výpadků daň. příjmů</t>
  </si>
  <si>
    <t>rezervy na řešení rizik projektu IP 1</t>
  </si>
  <si>
    <t>rezervy na řešení věcných, fin. a org. opatření orgánů kraje</t>
  </si>
  <si>
    <t>SPOLUFINANCOVÁNÍ  EU</t>
  </si>
  <si>
    <t xml:space="preserve">odbor regionálního rozvoje a evropských projektů                    </t>
  </si>
  <si>
    <t>odbor kultury, památkové péče a cestovního ruchu</t>
  </si>
  <si>
    <t xml:space="preserve">odbor investic a správy nemovitého majetku            </t>
  </si>
  <si>
    <t>ÚVĚRY</t>
  </si>
  <si>
    <t>SOCIÁLNÍ FOND</t>
  </si>
  <si>
    <t>KRIZOVÝ FOND</t>
  </si>
  <si>
    <t>FOND OCHRANY VOD</t>
  </si>
  <si>
    <t>LESNICKÝ FOND</t>
  </si>
  <si>
    <t>DOTAČNÍ FOND</t>
  </si>
  <si>
    <t>926xx</t>
  </si>
  <si>
    <t>rezervy pro ostatní zbývající programy</t>
  </si>
  <si>
    <t>VÝDAJE kraje CELKEM</t>
  </si>
  <si>
    <t>PŘÍJMY  kraje CELKEM</t>
  </si>
  <si>
    <t>SALDO ROZPOČTU</t>
  </si>
  <si>
    <t>návrh RV 2015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</si>
</sst>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_ ;[Red]\-#,##0.00\ "/>
    <numFmt numFmtId="170" formatCode="#,##0.000"/>
    <numFmt numFmtId="171" formatCode="#,##0.00\ &quot;Kč&quot;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12"/>
      <name val="Arial CE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36"/>
      <name val="Arial"/>
      <family val="2"/>
    </font>
    <font>
      <b/>
      <sz val="20"/>
      <name val="Times New Roman"/>
      <family val="1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11"/>
      <name val="Times New Roman"/>
      <family val="1"/>
    </font>
    <font>
      <b/>
      <sz val="8"/>
      <color indexed="14"/>
      <name val="Arial"/>
      <family val="2"/>
    </font>
    <font>
      <sz val="8"/>
      <color indexed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</fills>
  <borders count="1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51" applyFont="1" applyFill="1" applyAlignment="1">
      <alignment horizontal="right" vertical="center" wrapText="1"/>
      <protection/>
    </xf>
    <xf numFmtId="49" fontId="22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4" fontId="22" fillId="0" borderId="16" xfId="0" applyNumberFormat="1" applyFont="1" applyBorder="1" applyAlignment="1">
      <alignment vertical="center"/>
    </xf>
    <xf numFmtId="4" fontId="22" fillId="0" borderId="17" xfId="0" applyNumberFormat="1" applyFont="1" applyBorder="1" applyAlignment="1">
      <alignment vertical="center"/>
    </xf>
    <xf numFmtId="49" fontId="22" fillId="0" borderId="18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4" fontId="22" fillId="0" borderId="20" xfId="0" applyNumberFormat="1" applyFont="1" applyBorder="1" applyAlignment="1">
      <alignment vertical="center"/>
    </xf>
    <xf numFmtId="4" fontId="22" fillId="0" borderId="21" xfId="0" applyNumberFormat="1" applyFont="1" applyBorder="1" applyAlignment="1">
      <alignment vertical="center"/>
    </xf>
    <xf numFmtId="49" fontId="22" fillId="0" borderId="22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4" fontId="22" fillId="0" borderId="24" xfId="0" applyNumberFormat="1" applyFont="1" applyBorder="1" applyAlignment="1">
      <alignment vertical="center"/>
    </xf>
    <xf numFmtId="4" fontId="22" fillId="0" borderId="25" xfId="0" applyNumberFormat="1" applyFont="1" applyBorder="1" applyAlignment="1">
      <alignment vertical="center"/>
    </xf>
    <xf numFmtId="49" fontId="22" fillId="24" borderId="10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horizontal="center" vertical="center"/>
    </xf>
    <xf numFmtId="4" fontId="22" fillId="24" borderId="26" xfId="0" applyNumberFormat="1" applyFont="1" applyFill="1" applyBorder="1" applyAlignment="1">
      <alignment vertical="center"/>
    </xf>
    <xf numFmtId="4" fontId="22" fillId="24" borderId="27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4" fontId="23" fillId="0" borderId="20" xfId="0" applyNumberFormat="1" applyFont="1" applyBorder="1" applyAlignment="1">
      <alignment vertical="center"/>
    </xf>
    <xf numFmtId="4" fontId="22" fillId="4" borderId="2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4" fontId="22" fillId="8" borderId="26" xfId="0" applyNumberFormat="1" applyFont="1" applyFill="1" applyBorder="1" applyAlignment="1">
      <alignment vertical="center"/>
    </xf>
    <xf numFmtId="4" fontId="22" fillId="8" borderId="27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28" xfId="0" applyFont="1" applyBorder="1" applyAlignment="1">
      <alignment horizontal="justify" vertical="center" wrapText="1"/>
    </xf>
    <xf numFmtId="4" fontId="22" fillId="0" borderId="16" xfId="0" applyNumberFormat="1" applyFont="1" applyBorder="1" applyAlignment="1">
      <alignment horizontal="right" vertical="center" wrapText="1"/>
    </xf>
    <xf numFmtId="4" fontId="22" fillId="17" borderId="16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horizontal="justify" vertical="center" wrapText="1"/>
    </xf>
    <xf numFmtId="4" fontId="22" fillId="19" borderId="20" xfId="0" applyNumberFormat="1" applyFont="1" applyFill="1" applyBorder="1" applyAlignment="1">
      <alignment horizontal="right" vertical="center" wrapText="1"/>
    </xf>
    <xf numFmtId="4" fontId="22" fillId="19" borderId="21" xfId="0" applyNumberFormat="1" applyFont="1" applyFill="1" applyBorder="1" applyAlignment="1">
      <alignment horizontal="right" vertical="center" wrapText="1"/>
    </xf>
    <xf numFmtId="0" fontId="23" fillId="0" borderId="18" xfId="0" applyFont="1" applyBorder="1" applyAlignment="1">
      <alignment horizontal="justify" vertical="center" wrapText="1"/>
    </xf>
    <xf numFmtId="4" fontId="23" fillId="0" borderId="20" xfId="0" applyNumberFormat="1" applyFont="1" applyBorder="1" applyAlignment="1">
      <alignment horizontal="right" vertical="center" wrapText="1"/>
    </xf>
    <xf numFmtId="4" fontId="23" fillId="17" borderId="20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right" vertical="center" wrapText="1"/>
    </xf>
    <xf numFmtId="4" fontId="23" fillId="0" borderId="29" xfId="0" applyNumberFormat="1" applyFont="1" applyBorder="1" applyAlignment="1">
      <alignment horizontal="right" vertical="center" wrapText="1"/>
    </xf>
    <xf numFmtId="4" fontId="23" fillId="17" borderId="29" xfId="0" applyNumberFormat="1" applyFont="1" applyFill="1" applyBorder="1" applyAlignment="1">
      <alignment horizontal="right" vertical="center" wrapText="1"/>
    </xf>
    <xf numFmtId="4" fontId="23" fillId="0" borderId="30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justify" vertical="center" wrapText="1"/>
    </xf>
    <xf numFmtId="4" fontId="0" fillId="0" borderId="0" xfId="0" applyNumberFormat="1" applyFont="1" applyAlignment="1">
      <alignment vertical="center" wrapText="1"/>
    </xf>
    <xf numFmtId="0" fontId="23" fillId="0" borderId="22" xfId="0" applyFont="1" applyBorder="1" applyAlignment="1">
      <alignment horizontal="justify" vertical="center" wrapText="1"/>
    </xf>
    <xf numFmtId="4" fontId="23" fillId="0" borderId="20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Fill="1" applyBorder="1" applyAlignment="1">
      <alignment horizontal="right" vertical="center" wrapText="1"/>
    </xf>
    <xf numFmtId="4" fontId="22" fillId="0" borderId="20" xfId="0" applyNumberFormat="1" applyFont="1" applyBorder="1" applyAlignment="1">
      <alignment horizontal="right" vertical="center" wrapText="1"/>
    </xf>
    <xf numFmtId="4" fontId="22" fillId="17" borderId="20" xfId="0" applyNumberFormat="1" applyFont="1" applyFill="1" applyBorder="1" applyAlignment="1">
      <alignment horizontal="right" vertical="center" wrapText="1"/>
    </xf>
    <xf numFmtId="4" fontId="22" fillId="0" borderId="21" xfId="0" applyNumberFormat="1" applyFont="1" applyBorder="1" applyAlignment="1">
      <alignment horizontal="right" vertical="center" wrapText="1"/>
    </xf>
    <xf numFmtId="4" fontId="25" fillId="0" borderId="20" xfId="0" applyNumberFormat="1" applyFont="1" applyBorder="1" applyAlignment="1">
      <alignment horizontal="right" vertical="center" wrapText="1"/>
    </xf>
    <xf numFmtId="4" fontId="25" fillId="17" borderId="20" xfId="0" applyNumberFormat="1" applyFont="1" applyFill="1" applyBorder="1" applyAlignment="1">
      <alignment horizontal="right" vertical="center" wrapText="1"/>
    </xf>
    <xf numFmtId="4" fontId="25" fillId="0" borderId="21" xfId="0" applyNumberFormat="1" applyFont="1" applyBorder="1" applyAlignment="1">
      <alignment horizontal="right" vertical="center" wrapText="1"/>
    </xf>
    <xf numFmtId="0" fontId="23" fillId="0" borderId="31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4" fontId="22" fillId="0" borderId="26" xfId="0" applyNumberFormat="1" applyFont="1" applyBorder="1" applyAlignment="1">
      <alignment horizontal="right" vertical="center" wrapText="1"/>
    </xf>
    <xf numFmtId="4" fontId="22" fillId="17" borderId="26" xfId="0" applyNumberFormat="1" applyFont="1" applyFill="1" applyBorder="1" applyAlignment="1">
      <alignment horizontal="right" vertical="center" wrapText="1"/>
    </xf>
    <xf numFmtId="4" fontId="22" fillId="0" borderId="27" xfId="0" applyNumberFormat="1" applyFont="1" applyBorder="1" applyAlignment="1">
      <alignment horizontal="right" vertical="center" wrapText="1"/>
    </xf>
    <xf numFmtId="0" fontId="22" fillId="0" borderId="31" xfId="0" applyFont="1" applyBorder="1" applyAlignment="1">
      <alignment horizontal="justify" vertical="center" wrapText="1"/>
    </xf>
    <xf numFmtId="4" fontId="22" fillId="0" borderId="32" xfId="0" applyNumberFormat="1" applyFont="1" applyBorder="1" applyAlignment="1">
      <alignment horizontal="right" vertical="center" wrapText="1"/>
    </xf>
    <xf numFmtId="4" fontId="22" fillId="17" borderId="32" xfId="0" applyNumberFormat="1" applyFont="1" applyFill="1" applyBorder="1" applyAlignment="1">
      <alignment horizontal="right" vertical="center" wrapText="1"/>
    </xf>
    <xf numFmtId="4" fontId="22" fillId="0" borderId="33" xfId="0" applyNumberFormat="1" applyFont="1" applyBorder="1" applyAlignment="1">
      <alignment horizontal="right" vertical="center" wrapText="1"/>
    </xf>
    <xf numFmtId="0" fontId="22" fillId="19" borderId="10" xfId="0" applyFont="1" applyFill="1" applyBorder="1" applyAlignment="1">
      <alignment horizontal="justify" vertical="center" wrapText="1"/>
    </xf>
    <xf numFmtId="4" fontId="22" fillId="19" borderId="26" xfId="0" applyNumberFormat="1" applyFont="1" applyFill="1" applyBorder="1" applyAlignment="1">
      <alignment horizontal="right" vertical="center" wrapText="1"/>
    </xf>
    <xf numFmtId="4" fontId="22" fillId="19" borderId="27" xfId="0" applyNumberFormat="1" applyFont="1" applyFill="1" applyBorder="1" applyAlignment="1">
      <alignment horizontal="right" vertical="center" wrapText="1"/>
    </xf>
    <xf numFmtId="0" fontId="22" fillId="0" borderId="34" xfId="0" applyFont="1" applyBorder="1" applyAlignment="1">
      <alignment horizontal="justify" vertical="center" wrapText="1"/>
    </xf>
    <xf numFmtId="4" fontId="22" fillId="0" borderId="29" xfId="0" applyNumberFormat="1" applyFont="1" applyBorder="1" applyAlignment="1">
      <alignment horizontal="right" vertical="center" wrapText="1"/>
    </xf>
    <xf numFmtId="4" fontId="22" fillId="17" borderId="29" xfId="0" applyNumberFormat="1" applyFont="1" applyFill="1" applyBorder="1" applyAlignment="1">
      <alignment horizontal="right" vertical="center" wrapText="1"/>
    </xf>
    <xf numFmtId="4" fontId="22" fillId="0" borderId="30" xfId="0" applyNumberFormat="1" applyFont="1" applyBorder="1" applyAlignment="1">
      <alignment horizontal="right" vertical="center" wrapText="1"/>
    </xf>
    <xf numFmtId="0" fontId="19" fillId="24" borderId="35" xfId="0" applyFont="1" applyFill="1" applyBorder="1" applyAlignment="1">
      <alignment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3" fillId="0" borderId="0" xfId="51" applyFont="1" applyAlignment="1">
      <alignment horizontal="center"/>
      <protection/>
    </xf>
    <xf numFmtId="49" fontId="22" fillId="0" borderId="0" xfId="51" applyNumberFormat="1" applyFont="1" applyAlignment="1">
      <alignment horizontal="center"/>
      <protection/>
    </xf>
    <xf numFmtId="0" fontId="23" fillId="0" borderId="0" xfId="51" applyFont="1">
      <alignment/>
      <protection/>
    </xf>
    <xf numFmtId="0" fontId="23" fillId="0" borderId="0" xfId="51" applyFont="1" applyFill="1" applyAlignment="1">
      <alignment vertical="center" wrapText="1"/>
      <protection/>
    </xf>
    <xf numFmtId="4" fontId="23" fillId="0" borderId="0" xfId="51" applyNumberFormat="1" applyFont="1" applyAlignment="1">
      <alignment vertical="center" wrapText="1"/>
      <protection/>
    </xf>
    <xf numFmtId="165" fontId="23" fillId="0" borderId="0" xfId="51" applyNumberFormat="1" applyFont="1" applyFill="1" applyAlignment="1">
      <alignment vertical="center" wrapText="1"/>
      <protection/>
    </xf>
    <xf numFmtId="165" fontId="22" fillId="0" borderId="0" xfId="51" applyNumberFormat="1" applyFont="1" applyFill="1" applyBorder="1" applyAlignment="1">
      <alignment vertical="center" wrapText="1"/>
      <protection/>
    </xf>
    <xf numFmtId="0" fontId="22" fillId="0" borderId="0" xfId="51" applyFont="1" applyBorder="1" applyAlignment="1">
      <alignment horizontal="center"/>
      <protection/>
    </xf>
    <xf numFmtId="49" fontId="22" fillId="0" borderId="0" xfId="51" applyNumberFormat="1" applyFont="1" applyBorder="1" applyAlignment="1">
      <alignment horizontal="center"/>
      <protection/>
    </xf>
    <xf numFmtId="0" fontId="22" fillId="0" borderId="0" xfId="51" applyFont="1" applyBorder="1" applyAlignment="1">
      <alignment/>
      <protection/>
    </xf>
    <xf numFmtId="0" fontId="22" fillId="0" borderId="0" xfId="51" applyFont="1" applyFill="1" applyBorder="1" applyAlignment="1">
      <alignment vertical="center" wrapText="1"/>
      <protection/>
    </xf>
    <xf numFmtId="4" fontId="22" fillId="0" borderId="0" xfId="51" applyNumberFormat="1" applyFont="1" applyBorder="1" applyAlignment="1">
      <alignment vertical="center" wrapText="1"/>
      <protection/>
    </xf>
    <xf numFmtId="0" fontId="23" fillId="0" borderId="0" xfId="51" applyFont="1" applyFill="1" applyAlignment="1">
      <alignment horizontal="center"/>
      <protection/>
    </xf>
    <xf numFmtId="49" fontId="22" fillId="0" borderId="0" xfId="51" applyNumberFormat="1" applyFont="1" applyFill="1" applyBorder="1" applyAlignment="1">
      <alignment horizontal="center"/>
      <protection/>
    </xf>
    <xf numFmtId="0" fontId="21" fillId="0" borderId="0" xfId="51" applyFont="1" applyFill="1" applyBorder="1" applyAlignment="1">
      <alignment horizontal="left"/>
      <protection/>
    </xf>
    <xf numFmtId="4" fontId="22" fillId="0" borderId="0" xfId="51" applyNumberFormat="1" applyFont="1" applyFill="1" applyBorder="1" applyAlignment="1">
      <alignment vertical="center" wrapText="1"/>
      <protection/>
    </xf>
    <xf numFmtId="0" fontId="23" fillId="0" borderId="0" xfId="51" applyFont="1" applyFill="1">
      <alignment/>
      <protection/>
    </xf>
    <xf numFmtId="0" fontId="22" fillId="0" borderId="0" xfId="51" applyFont="1" applyAlignment="1">
      <alignment horizontal="center"/>
      <protection/>
    </xf>
    <xf numFmtId="0" fontId="22" fillId="0" borderId="0" xfId="51" applyFont="1" applyFill="1" applyAlignment="1">
      <alignment horizontal="center" vertical="center" wrapText="1"/>
      <protection/>
    </xf>
    <xf numFmtId="4" fontId="22" fillId="0" borderId="0" xfId="51" applyNumberFormat="1" applyFont="1" applyAlignment="1">
      <alignment horizontal="center" vertical="center" wrapText="1"/>
      <protection/>
    </xf>
    <xf numFmtId="165" fontId="22" fillId="0" borderId="0" xfId="51" applyNumberFormat="1" applyFont="1" applyFill="1" applyAlignment="1">
      <alignment horizontal="center" vertical="center" wrapText="1"/>
      <protection/>
    </xf>
    <xf numFmtId="0" fontId="23" fillId="0" borderId="0" xfId="51" applyFont="1" applyAlignment="1">
      <alignment vertical="center" wrapText="1"/>
      <protection/>
    </xf>
    <xf numFmtId="165" fontId="22" fillId="0" borderId="36" xfId="51" applyNumberFormat="1" applyFont="1" applyFill="1" applyBorder="1" applyAlignment="1">
      <alignment horizontal="center" vertical="center" wrapText="1"/>
      <protection/>
    </xf>
    <xf numFmtId="49" fontId="22" fillId="24" borderId="35" xfId="51" applyNumberFormat="1" applyFont="1" applyFill="1" applyBorder="1" applyAlignment="1">
      <alignment horizontal="center" vertical="center" wrapText="1"/>
      <protection/>
    </xf>
    <xf numFmtId="0" fontId="22" fillId="24" borderId="26" xfId="51" applyFont="1" applyFill="1" applyBorder="1" applyAlignment="1">
      <alignment horizontal="left" vertical="center" wrapText="1"/>
      <protection/>
    </xf>
    <xf numFmtId="4" fontId="22" fillId="24" borderId="26" xfId="51" applyNumberFormat="1" applyFont="1" applyFill="1" applyBorder="1" applyAlignment="1">
      <alignment vertical="center" wrapText="1"/>
      <protection/>
    </xf>
    <xf numFmtId="165" fontId="22" fillId="24" borderId="37" xfId="51" applyNumberFormat="1" applyFont="1" applyFill="1" applyBorder="1" applyAlignment="1">
      <alignment vertical="center" wrapText="1"/>
      <protection/>
    </xf>
    <xf numFmtId="0" fontId="22" fillId="4" borderId="24" xfId="51" applyFont="1" applyFill="1" applyBorder="1" applyAlignment="1">
      <alignment horizontal="left" vertical="center" wrapText="1"/>
      <protection/>
    </xf>
    <xf numFmtId="4" fontId="22" fillId="4" borderId="24" xfId="51" applyNumberFormat="1" applyFont="1" applyFill="1" applyBorder="1" applyAlignment="1">
      <alignment vertical="center" wrapText="1"/>
      <protection/>
    </xf>
    <xf numFmtId="165" fontId="22" fillId="4" borderId="38" xfId="51" applyNumberFormat="1" applyFont="1" applyFill="1" applyBorder="1" applyAlignment="1">
      <alignment vertical="center" wrapText="1"/>
      <protection/>
    </xf>
    <xf numFmtId="0" fontId="23" fillId="0" borderId="20" xfId="51" applyFont="1" applyBorder="1" applyAlignment="1">
      <alignment horizontal="left" vertical="center" wrapText="1"/>
      <protection/>
    </xf>
    <xf numFmtId="4" fontId="23" fillId="0" borderId="20" xfId="51" applyNumberFormat="1" applyFont="1" applyFill="1" applyBorder="1" applyAlignment="1">
      <alignment vertical="center" wrapText="1"/>
      <protection/>
    </xf>
    <xf numFmtId="4" fontId="23" fillId="17" borderId="20" xfId="51" applyNumberFormat="1" applyFont="1" applyFill="1" applyBorder="1" applyAlignment="1">
      <alignment vertical="center" wrapText="1"/>
      <protection/>
    </xf>
    <xf numFmtId="165" fontId="22" fillId="0" borderId="39" xfId="51" applyNumberFormat="1" applyFont="1" applyFill="1" applyBorder="1" applyAlignment="1">
      <alignment vertical="center" wrapText="1"/>
      <protection/>
    </xf>
    <xf numFmtId="0" fontId="23" fillId="0" borderId="20" xfId="52" applyFont="1" applyFill="1" applyBorder="1">
      <alignment/>
      <protection/>
    </xf>
    <xf numFmtId="4" fontId="23" fillId="0" borderId="20" xfId="52" applyNumberFormat="1" applyFont="1" applyFill="1" applyBorder="1" applyAlignment="1">
      <alignment vertical="center" wrapText="1"/>
      <protection/>
    </xf>
    <xf numFmtId="4" fontId="23" fillId="17" borderId="20" xfId="52" applyNumberFormat="1" applyFont="1" applyFill="1" applyBorder="1" applyAlignment="1">
      <alignment vertical="center" wrapText="1"/>
      <protection/>
    </xf>
    <xf numFmtId="165" fontId="22" fillId="0" borderId="39" xfId="52" applyNumberFormat="1" applyFont="1" applyFill="1" applyBorder="1" applyAlignment="1">
      <alignment vertical="center" wrapText="1"/>
      <protection/>
    </xf>
    <xf numFmtId="0" fontId="22" fillId="4" borderId="20" xfId="52" applyFont="1" applyFill="1" applyBorder="1" applyAlignment="1">
      <alignment horizontal="left"/>
      <protection/>
    </xf>
    <xf numFmtId="4" fontId="22" fillId="4" borderId="20" xfId="52" applyNumberFormat="1" applyFont="1" applyFill="1" applyBorder="1" applyAlignment="1">
      <alignment vertical="center" wrapText="1"/>
      <protection/>
    </xf>
    <xf numFmtId="0" fontId="0" fillId="0" borderId="0" xfId="51">
      <alignment/>
      <protection/>
    </xf>
    <xf numFmtId="165" fontId="22" fillId="4" borderId="39" xfId="52" applyNumberFormat="1" applyFont="1" applyFill="1" applyBorder="1" applyAlignment="1">
      <alignment vertical="center" wrapText="1"/>
      <protection/>
    </xf>
    <xf numFmtId="0" fontId="23" fillId="0" borderId="20" xfId="52" applyFont="1" applyBorder="1">
      <alignment/>
      <protection/>
    </xf>
    <xf numFmtId="0" fontId="23" fillId="0" borderId="40" xfId="52" applyFont="1" applyBorder="1">
      <alignment/>
      <protection/>
    </xf>
    <xf numFmtId="4" fontId="23" fillId="17" borderId="40" xfId="51" applyNumberFormat="1" applyFont="1" applyFill="1" applyBorder="1" applyAlignment="1">
      <alignment vertical="center" wrapText="1"/>
      <protection/>
    </xf>
    <xf numFmtId="165" fontId="22" fillId="0" borderId="41" xfId="51" applyNumberFormat="1" applyFont="1" applyFill="1" applyBorder="1" applyAlignment="1">
      <alignment vertical="center" wrapText="1"/>
      <protection/>
    </xf>
    <xf numFmtId="49" fontId="22" fillId="24" borderId="35" xfId="51" applyNumberFormat="1" applyFont="1" applyFill="1" applyBorder="1" applyAlignment="1">
      <alignment horizontal="center"/>
      <protection/>
    </xf>
    <xf numFmtId="0" fontId="22" fillId="24" borderId="26" xfId="51" applyFont="1" applyFill="1" applyBorder="1" applyAlignment="1">
      <alignment horizontal="left"/>
      <protection/>
    </xf>
    <xf numFmtId="0" fontId="22" fillId="4" borderId="24" xfId="51" applyFont="1" applyFill="1" applyBorder="1" applyAlignment="1">
      <alignment horizontal="left"/>
      <protection/>
    </xf>
    <xf numFmtId="0" fontId="23" fillId="0" borderId="40" xfId="52" applyFont="1" applyFill="1" applyBorder="1">
      <alignment/>
      <protection/>
    </xf>
    <xf numFmtId="4" fontId="23" fillId="0" borderId="40" xfId="52" applyNumberFormat="1" applyFont="1" applyFill="1" applyBorder="1" applyAlignment="1">
      <alignment vertical="center" wrapText="1"/>
      <protection/>
    </xf>
    <xf numFmtId="4" fontId="23" fillId="17" borderId="40" xfId="52" applyNumberFormat="1" applyFont="1" applyFill="1" applyBorder="1" applyAlignment="1">
      <alignment vertical="center" wrapText="1"/>
      <protection/>
    </xf>
    <xf numFmtId="165" fontId="22" fillId="0" borderId="41" xfId="52" applyNumberFormat="1" applyFont="1" applyFill="1" applyBorder="1" applyAlignment="1">
      <alignment vertical="center" wrapText="1"/>
      <protection/>
    </xf>
    <xf numFmtId="0" fontId="0" fillId="0" borderId="0" xfId="51" applyFill="1">
      <alignment/>
      <protection/>
    </xf>
    <xf numFmtId="0" fontId="22" fillId="4" borderId="20" xfId="51" applyFont="1" applyFill="1" applyBorder="1" applyAlignment="1">
      <alignment vertical="center" wrapText="1"/>
      <protection/>
    </xf>
    <xf numFmtId="4" fontId="22" fillId="4" borderId="20" xfId="51" applyNumberFormat="1" applyFont="1" applyFill="1" applyBorder="1" applyAlignment="1">
      <alignment vertical="center" wrapText="1"/>
      <protection/>
    </xf>
    <xf numFmtId="0" fontId="0" fillId="0" borderId="0" xfId="51" applyAlignment="1">
      <alignment horizontal="left" vertical="center" wrapText="1"/>
      <protection/>
    </xf>
    <xf numFmtId="165" fontId="22" fillId="4" borderId="39" xfId="51" applyNumberFormat="1" applyFont="1" applyFill="1" applyBorder="1" applyAlignment="1">
      <alignment vertical="center" wrapText="1"/>
      <protection/>
    </xf>
    <xf numFmtId="0" fontId="22" fillId="4" borderId="20" xfId="52" applyFont="1" applyFill="1" applyBorder="1" applyAlignment="1">
      <alignment horizontal="left" vertical="center" wrapText="1"/>
      <protection/>
    </xf>
    <xf numFmtId="0" fontId="0" fillId="0" borderId="0" xfId="51" applyAlignment="1">
      <alignment vertical="center" wrapText="1"/>
      <protection/>
    </xf>
    <xf numFmtId="0" fontId="27" fillId="0" borderId="20" xfId="54" applyFont="1" applyFill="1" applyBorder="1" applyAlignment="1">
      <alignment horizontal="left" vertical="center" wrapText="1"/>
      <protection/>
    </xf>
    <xf numFmtId="0" fontId="29" fillId="0" borderId="0" xfId="51" applyFont="1" applyAlignment="1">
      <alignment horizontal="left" vertical="center" wrapText="1"/>
      <protection/>
    </xf>
    <xf numFmtId="165" fontId="28" fillId="0" borderId="39" xfId="52" applyNumberFormat="1" applyFont="1" applyFill="1" applyBorder="1" applyAlignment="1">
      <alignment horizontal="right" vertical="center" wrapText="1"/>
      <protection/>
    </xf>
    <xf numFmtId="0" fontId="27" fillId="0" borderId="20" xfId="54" applyFont="1" applyBorder="1" applyAlignment="1">
      <alignment horizontal="left" vertical="center" wrapText="1"/>
      <protection/>
    </xf>
    <xf numFmtId="4" fontId="28" fillId="0" borderId="20" xfId="51" applyNumberFormat="1" applyFont="1" applyFill="1" applyBorder="1" applyAlignment="1">
      <alignment horizontal="right" vertical="center" wrapText="1"/>
      <protection/>
    </xf>
    <xf numFmtId="4" fontId="28" fillId="17" borderId="20" xfId="51" applyNumberFormat="1" applyFont="1" applyFill="1" applyBorder="1" applyAlignment="1">
      <alignment horizontal="right" vertical="center" wrapText="1"/>
      <protection/>
    </xf>
    <xf numFmtId="165" fontId="28" fillId="0" borderId="39" xfId="51" applyNumberFormat="1" applyFont="1" applyFill="1" applyBorder="1" applyAlignment="1">
      <alignment horizontal="right" vertical="center" wrapText="1"/>
      <protection/>
    </xf>
    <xf numFmtId="4" fontId="22" fillId="4" borderId="40" xfId="52" applyNumberFormat="1" applyFont="1" applyFill="1" applyBorder="1" applyAlignment="1">
      <alignment vertical="center" wrapText="1"/>
      <protection/>
    </xf>
    <xf numFmtId="165" fontId="22" fillId="4" borderId="41" xfId="52" applyNumberFormat="1" applyFont="1" applyFill="1" applyBorder="1" applyAlignment="1">
      <alignment vertical="center" wrapText="1"/>
      <protection/>
    </xf>
    <xf numFmtId="4" fontId="22" fillId="4" borderId="24" xfId="52" applyNumberFormat="1" applyFont="1" applyFill="1" applyBorder="1" applyAlignment="1">
      <alignment vertical="center" wrapText="1"/>
      <protection/>
    </xf>
    <xf numFmtId="165" fontId="22" fillId="4" borderId="38" xfId="52" applyNumberFormat="1" applyFont="1" applyFill="1" applyBorder="1" applyAlignment="1">
      <alignment vertical="center" wrapText="1"/>
      <protection/>
    </xf>
    <xf numFmtId="0" fontId="23" fillId="0" borderId="20" xfId="52" applyFont="1" applyBorder="1" applyAlignment="1">
      <alignment vertical="center" wrapText="1"/>
      <protection/>
    </xf>
    <xf numFmtId="165" fontId="30" fillId="0" borderId="39" xfId="52" applyNumberFormat="1" applyFont="1" applyFill="1" applyBorder="1" applyAlignment="1">
      <alignment vertical="center" wrapText="1"/>
      <protection/>
    </xf>
    <xf numFmtId="0" fontId="0" fillId="0" borderId="0" xfId="51" applyFill="1" applyAlignment="1">
      <alignment vertical="center" wrapText="1"/>
      <protection/>
    </xf>
    <xf numFmtId="0" fontId="23" fillId="0" borderId="20" xfId="52" applyFont="1" applyFill="1" applyBorder="1" applyAlignment="1">
      <alignment vertical="center" wrapText="1"/>
      <protection/>
    </xf>
    <xf numFmtId="165" fontId="30" fillId="0" borderId="39" xfId="51" applyNumberFormat="1" applyFont="1" applyFill="1" applyBorder="1" applyAlignment="1">
      <alignment vertical="center" wrapText="1"/>
      <protection/>
    </xf>
    <xf numFmtId="4" fontId="28" fillId="0" borderId="20" xfId="51" applyNumberFormat="1" applyFont="1" applyFill="1" applyBorder="1" applyAlignment="1">
      <alignment vertical="center" wrapText="1"/>
      <protection/>
    </xf>
    <xf numFmtId="4" fontId="28" fillId="17" borderId="20" xfId="51" applyNumberFormat="1" applyFont="1" applyFill="1" applyBorder="1" applyAlignment="1">
      <alignment vertical="center" wrapText="1"/>
      <protection/>
    </xf>
    <xf numFmtId="0" fontId="29" fillId="0" borderId="0" xfId="51" applyFont="1" applyFill="1" applyAlignment="1">
      <alignment vertical="center" wrapText="1"/>
      <protection/>
    </xf>
    <xf numFmtId="165" fontId="28" fillId="0" borderId="39" xfId="51" applyNumberFormat="1" applyFont="1" applyFill="1" applyBorder="1" applyAlignment="1">
      <alignment vertical="center" wrapText="1"/>
      <protection/>
    </xf>
    <xf numFmtId="0" fontId="29" fillId="0" borderId="0" xfId="51" applyFont="1" applyAlignment="1">
      <alignment vertical="center" wrapText="1"/>
      <protection/>
    </xf>
    <xf numFmtId="4" fontId="28" fillId="0" borderId="20" xfId="52" applyNumberFormat="1" applyFont="1" applyFill="1" applyBorder="1" applyAlignment="1">
      <alignment vertical="center" wrapText="1"/>
      <protection/>
    </xf>
    <xf numFmtId="0" fontId="31" fillId="0" borderId="0" xfId="51" applyFont="1" applyAlignment="1">
      <alignment vertical="center" wrapText="1"/>
      <protection/>
    </xf>
    <xf numFmtId="4" fontId="0" fillId="0" borderId="0" xfId="51" applyNumberFormat="1" applyAlignment="1">
      <alignment vertical="center" wrapText="1"/>
      <protection/>
    </xf>
    <xf numFmtId="0" fontId="28" fillId="0" borderId="20" xfId="52" applyFont="1" applyBorder="1" applyAlignment="1">
      <alignment vertical="center" wrapText="1"/>
      <protection/>
    </xf>
    <xf numFmtId="165" fontId="22" fillId="4" borderId="21" xfId="52" applyNumberFormat="1" applyFont="1" applyFill="1" applyBorder="1" applyAlignment="1">
      <alignment vertical="center" wrapText="1"/>
      <protection/>
    </xf>
    <xf numFmtId="165" fontId="23" fillId="0" borderId="30" xfId="52" applyNumberFormat="1" applyFont="1" applyFill="1" applyBorder="1" applyAlignment="1">
      <alignment vertical="center" wrapText="1"/>
      <protection/>
    </xf>
    <xf numFmtId="0" fontId="23" fillId="0" borderId="20" xfId="52" applyFont="1" applyBorder="1" applyAlignment="1">
      <alignment horizontal="left" vertical="center"/>
      <protection/>
    </xf>
    <xf numFmtId="4" fontId="22" fillId="4" borderId="20" xfId="52" applyNumberFormat="1" applyFont="1" applyFill="1" applyBorder="1" applyAlignment="1">
      <alignment horizontal="right" vertical="center" wrapText="1"/>
      <protection/>
    </xf>
    <xf numFmtId="165" fontId="22" fillId="4" borderId="39" xfId="52" applyNumberFormat="1" applyFont="1" applyFill="1" applyBorder="1" applyAlignment="1">
      <alignment horizontal="right" vertical="center" wrapText="1"/>
      <protection/>
    </xf>
    <xf numFmtId="0" fontId="28" fillId="0" borderId="20" xfId="52" applyFont="1" applyFill="1" applyBorder="1" applyAlignment="1">
      <alignment horizontal="left" vertical="center" wrapText="1"/>
      <protection/>
    </xf>
    <xf numFmtId="4" fontId="28" fillId="17" borderId="20" xfId="0" applyNumberFormat="1" applyFont="1" applyFill="1" applyBorder="1" applyAlignment="1">
      <alignment vertical="center" wrapText="1"/>
    </xf>
    <xf numFmtId="4" fontId="28" fillId="0" borderId="20" xfId="0" applyNumberFormat="1" applyFont="1" applyFill="1" applyBorder="1" applyAlignment="1">
      <alignment vertical="center" wrapText="1"/>
    </xf>
    <xf numFmtId="165" fontId="28" fillId="0" borderId="39" xfId="0" applyNumberFormat="1" applyFont="1" applyFill="1" applyBorder="1" applyAlignment="1">
      <alignment vertical="center" wrapText="1"/>
    </xf>
    <xf numFmtId="4" fontId="28" fillId="17" borderId="20" xfId="52" applyNumberFormat="1" applyFont="1" applyFill="1" applyBorder="1" applyAlignment="1">
      <alignment vertical="center" wrapText="1"/>
      <protection/>
    </xf>
    <xf numFmtId="0" fontId="22" fillId="4" borderId="40" xfId="52" applyFont="1" applyFill="1" applyBorder="1" applyAlignment="1">
      <alignment vertical="center" wrapText="1"/>
      <protection/>
    </xf>
    <xf numFmtId="165" fontId="30" fillId="0" borderId="21" xfId="52" applyNumberFormat="1" applyFont="1" applyFill="1" applyBorder="1" applyAlignment="1">
      <alignment vertical="center" wrapText="1"/>
      <protection/>
    </xf>
    <xf numFmtId="165" fontId="22" fillId="24" borderId="27" xfId="51" applyNumberFormat="1" applyFont="1" applyFill="1" applyBorder="1" applyAlignment="1">
      <alignment vertical="center" wrapText="1"/>
      <protection/>
    </xf>
    <xf numFmtId="0" fontId="0" fillId="0" borderId="0" xfId="51" applyAlignment="1">
      <alignment horizontal="left"/>
      <protection/>
    </xf>
    <xf numFmtId="0" fontId="0" fillId="0" borderId="0" xfId="51" applyAlignment="1">
      <alignment vertical="center"/>
      <protection/>
    </xf>
    <xf numFmtId="4" fontId="22" fillId="4" borderId="24" xfId="52" applyNumberFormat="1" applyFont="1" applyFill="1" applyBorder="1" applyAlignment="1">
      <alignment horizontal="left" vertical="center" wrapText="1"/>
      <protection/>
    </xf>
    <xf numFmtId="4" fontId="22" fillId="4" borderId="24" xfId="52" applyNumberFormat="1" applyFont="1" applyFill="1" applyBorder="1" applyAlignment="1">
      <alignment horizontal="right" vertical="center" wrapText="1"/>
      <protection/>
    </xf>
    <xf numFmtId="165" fontId="22" fillId="4" borderId="38" xfId="52" applyNumberFormat="1" applyFont="1" applyFill="1" applyBorder="1" applyAlignment="1">
      <alignment horizontal="right" vertical="center" wrapText="1"/>
      <protection/>
    </xf>
    <xf numFmtId="0" fontId="23" fillId="0" borderId="20" xfId="51" applyFont="1" applyBorder="1" applyAlignment="1">
      <alignment vertical="center" wrapText="1"/>
      <protection/>
    </xf>
    <xf numFmtId="0" fontId="23" fillId="0" borderId="40" xfId="51" applyFont="1" applyBorder="1" applyAlignment="1">
      <alignment vertical="center" wrapText="1"/>
      <protection/>
    </xf>
    <xf numFmtId="165" fontId="30" fillId="0" borderId="41" xfId="52" applyNumberFormat="1" applyFont="1" applyFill="1" applyBorder="1" applyAlignment="1">
      <alignment vertical="center" wrapText="1"/>
      <protection/>
    </xf>
    <xf numFmtId="4" fontId="22" fillId="4" borderId="42" xfId="52" applyNumberFormat="1" applyFont="1" applyFill="1" applyBorder="1" applyAlignment="1">
      <alignment vertical="center" wrapText="1"/>
      <protection/>
    </xf>
    <xf numFmtId="4" fontId="22" fillId="4" borderId="42" xfId="52" applyNumberFormat="1" applyFont="1" applyFill="1" applyBorder="1" applyAlignment="1">
      <alignment horizontal="right" vertical="center" wrapText="1"/>
      <protection/>
    </xf>
    <xf numFmtId="165" fontId="22" fillId="4" borderId="42" xfId="52" applyNumberFormat="1" applyFont="1" applyFill="1" applyBorder="1" applyAlignment="1">
      <alignment horizontal="right" vertical="center" wrapText="1"/>
      <protection/>
    </xf>
    <xf numFmtId="165" fontId="22" fillId="4" borderId="43" xfId="52" applyNumberFormat="1" applyFont="1" applyFill="1" applyBorder="1" applyAlignment="1">
      <alignment horizontal="right" vertical="center" wrapText="1"/>
      <protection/>
    </xf>
    <xf numFmtId="0" fontId="24" fillId="0" borderId="0" xfId="51" applyFont="1">
      <alignment/>
      <protection/>
    </xf>
    <xf numFmtId="165" fontId="22" fillId="15" borderId="44" xfId="51" applyNumberFormat="1" applyFont="1" applyFill="1" applyBorder="1" applyAlignment="1">
      <alignment vertical="center" wrapText="1"/>
      <protection/>
    </xf>
    <xf numFmtId="4" fontId="23" fillId="0" borderId="0" xfId="51" applyNumberFormat="1" applyFont="1" applyFill="1" applyAlignment="1">
      <alignment vertical="center" wrapText="1"/>
      <protection/>
    </xf>
    <xf numFmtId="0" fontId="22" fillId="0" borderId="45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4" fontId="22" fillId="24" borderId="46" xfId="0" applyNumberFormat="1" applyFont="1" applyFill="1" applyBorder="1" applyAlignment="1">
      <alignment vertical="center"/>
    </xf>
    <xf numFmtId="0" fontId="22" fillId="25" borderId="47" xfId="0" applyFont="1" applyFill="1" applyBorder="1" applyAlignment="1">
      <alignment horizontal="center" vertical="center"/>
    </xf>
    <xf numFmtId="4" fontId="22" fillId="25" borderId="48" xfId="0" applyNumberFormat="1" applyFont="1" applyFill="1" applyBorder="1" applyAlignment="1">
      <alignment vertical="center"/>
    </xf>
    <xf numFmtId="4" fontId="22" fillId="25" borderId="49" xfId="0" applyNumberFormat="1" applyFont="1" applyFill="1" applyBorder="1" applyAlignment="1">
      <alignment vertical="center"/>
    </xf>
    <xf numFmtId="4" fontId="22" fillId="25" borderId="50" xfId="0" applyNumberFormat="1" applyFont="1" applyFill="1" applyBorder="1" applyAlignment="1">
      <alignment vertical="center"/>
    </xf>
    <xf numFmtId="4" fontId="22" fillId="24" borderId="51" xfId="0" applyNumberFormat="1" applyFont="1" applyFill="1" applyBorder="1" applyAlignment="1">
      <alignment vertical="center"/>
    </xf>
    <xf numFmtId="0" fontId="22" fillId="4" borderId="18" xfId="0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 wrapText="1"/>
    </xf>
    <xf numFmtId="4" fontId="22" fillId="4" borderId="52" xfId="0" applyNumberFormat="1" applyFont="1" applyFill="1" applyBorder="1" applyAlignment="1">
      <alignment vertical="center"/>
    </xf>
    <xf numFmtId="4" fontId="22" fillId="4" borderId="53" xfId="0" applyNumberFormat="1" applyFont="1" applyFill="1" applyBorder="1" applyAlignment="1">
      <alignment vertical="center"/>
    </xf>
    <xf numFmtId="4" fontId="23" fillId="25" borderId="49" xfId="0" applyNumberFormat="1" applyFont="1" applyFill="1" applyBorder="1" applyAlignment="1">
      <alignment vertical="center"/>
    </xf>
    <xf numFmtId="4" fontId="22" fillId="4" borderId="48" xfId="0" applyNumberFormat="1" applyFont="1" applyFill="1" applyBorder="1" applyAlignment="1">
      <alignment vertical="center"/>
    </xf>
    <xf numFmtId="4" fontId="22" fillId="4" borderId="49" xfId="0" applyNumberFormat="1" applyFont="1" applyFill="1" applyBorder="1" applyAlignment="1">
      <alignment vertical="center"/>
    </xf>
    <xf numFmtId="4" fontId="22" fillId="8" borderId="46" xfId="0" applyNumberFormat="1" applyFont="1" applyFill="1" applyBorder="1" applyAlignment="1">
      <alignment vertical="center"/>
    </xf>
    <xf numFmtId="4" fontId="22" fillId="26" borderId="51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165" fontId="22" fillId="4" borderId="43" xfId="52" applyNumberFormat="1" applyFont="1" applyFill="1" applyBorder="1" applyAlignment="1">
      <alignment vertical="center" wrapText="1"/>
      <protection/>
    </xf>
    <xf numFmtId="0" fontId="22" fillId="4" borderId="54" xfId="51" applyFont="1" applyFill="1" applyBorder="1" applyAlignment="1">
      <alignment vertical="center" wrapText="1"/>
      <protection/>
    </xf>
    <xf numFmtId="4" fontId="22" fillId="4" borderId="54" xfId="52" applyNumberFormat="1" applyFont="1" applyFill="1" applyBorder="1" applyAlignment="1">
      <alignment vertical="center" wrapText="1"/>
      <protection/>
    </xf>
    <xf numFmtId="49" fontId="22" fillId="27" borderId="55" xfId="52" applyNumberFormat="1" applyFont="1" applyFill="1" applyBorder="1" applyAlignment="1">
      <alignment horizontal="center" vertical="center" wrapText="1"/>
      <protection/>
    </xf>
    <xf numFmtId="49" fontId="22" fillId="27" borderId="56" xfId="52" applyNumberFormat="1" applyFont="1" applyFill="1" applyBorder="1" applyAlignment="1">
      <alignment horizontal="center" vertical="center"/>
      <protection/>
    </xf>
    <xf numFmtId="49" fontId="22" fillId="27" borderId="56" xfId="51" applyNumberFormat="1" applyFont="1" applyFill="1" applyBorder="1" applyAlignment="1">
      <alignment horizontal="center"/>
      <protection/>
    </xf>
    <xf numFmtId="49" fontId="22" fillId="27" borderId="57" xfId="52" applyNumberFormat="1" applyFont="1" applyFill="1" applyBorder="1" applyAlignment="1">
      <alignment horizontal="center" vertical="center" wrapText="1"/>
      <protection/>
    </xf>
    <xf numFmtId="49" fontId="22" fillId="27" borderId="56" xfId="51" applyNumberFormat="1" applyFont="1" applyFill="1" applyBorder="1" applyAlignment="1">
      <alignment horizontal="center" vertical="center" wrapText="1"/>
      <protection/>
    </xf>
    <xf numFmtId="49" fontId="22" fillId="27" borderId="55" xfId="52" applyNumberFormat="1" applyFont="1" applyFill="1" applyBorder="1" applyAlignment="1">
      <alignment horizontal="center" vertical="center"/>
      <protection/>
    </xf>
    <xf numFmtId="49" fontId="22" fillId="27" borderId="57" xfId="51" applyNumberFormat="1" applyFont="1" applyFill="1" applyBorder="1" applyAlignment="1">
      <alignment horizontal="center" vertical="center" wrapText="1"/>
      <protection/>
    </xf>
    <xf numFmtId="49" fontId="22" fillId="27" borderId="58" xfId="51" applyNumberFormat="1" applyFont="1" applyFill="1" applyBorder="1" applyAlignment="1">
      <alignment horizontal="center" vertical="center" wrapText="1"/>
      <protection/>
    </xf>
    <xf numFmtId="4" fontId="23" fillId="0" borderId="20" xfId="0" applyNumberFormat="1" applyFont="1" applyFill="1" applyBorder="1" applyAlignment="1">
      <alignment wrapText="1"/>
    </xf>
    <xf numFmtId="4" fontId="23" fillId="25" borderId="20" xfId="52" applyNumberFormat="1" applyFont="1" applyFill="1" applyBorder="1" applyAlignment="1">
      <alignment vertical="center" wrapText="1"/>
      <protection/>
    </xf>
    <xf numFmtId="0" fontId="22" fillId="24" borderId="59" xfId="51" applyFont="1" applyFill="1" applyBorder="1" applyAlignment="1">
      <alignment horizontal="center"/>
      <protection/>
    </xf>
    <xf numFmtId="49" fontId="22" fillId="24" borderId="60" xfId="51" applyNumberFormat="1" applyFont="1" applyFill="1" applyBorder="1" applyAlignment="1">
      <alignment horizontal="center"/>
      <protection/>
    </xf>
    <xf numFmtId="0" fontId="22" fillId="24" borderId="61" xfId="51" applyFont="1" applyFill="1" applyBorder="1" applyAlignment="1">
      <alignment horizontal="left"/>
      <protection/>
    </xf>
    <xf numFmtId="4" fontId="22" fillId="24" borderId="61" xfId="51" applyNumberFormat="1" applyFont="1" applyFill="1" applyBorder="1" applyAlignment="1">
      <alignment vertical="center" wrapText="1"/>
      <protection/>
    </xf>
    <xf numFmtId="4" fontId="22" fillId="24" borderId="62" xfId="51" applyNumberFormat="1" applyFont="1" applyFill="1" applyBorder="1" applyAlignment="1">
      <alignment vertical="center" wrapText="1"/>
      <protection/>
    </xf>
    <xf numFmtId="0" fontId="23" fillId="0" borderId="63" xfId="52" applyFont="1" applyFill="1" applyBorder="1" applyAlignment="1">
      <alignment horizontal="left" vertical="center" wrapText="1"/>
      <protection/>
    </xf>
    <xf numFmtId="0" fontId="23" fillId="0" borderId="63" xfId="52" applyFont="1" applyBorder="1" applyAlignment="1">
      <alignment horizontal="left" vertical="center" wrapText="1"/>
      <protection/>
    </xf>
    <xf numFmtId="4" fontId="22" fillId="28" borderId="64" xfId="51" applyNumberFormat="1" applyFont="1" applyFill="1" applyBorder="1" applyAlignment="1">
      <alignment vertical="center" wrapText="1"/>
      <protection/>
    </xf>
    <xf numFmtId="4" fontId="22" fillId="28" borderId="65" xfId="51" applyNumberFormat="1" applyFont="1" applyFill="1" applyBorder="1" applyAlignment="1">
      <alignment vertical="center" wrapText="1"/>
      <protection/>
    </xf>
    <xf numFmtId="4" fontId="23" fillId="0" borderId="63" xfId="51" applyNumberFormat="1" applyFont="1" applyFill="1" applyBorder="1" applyAlignment="1">
      <alignment vertical="center" wrapText="1"/>
      <protection/>
    </xf>
    <xf numFmtId="0" fontId="22" fillId="28" borderId="63" xfId="51" applyFont="1" applyFill="1" applyBorder="1" applyAlignment="1">
      <alignment horizontal="left"/>
      <protection/>
    </xf>
    <xf numFmtId="4" fontId="22" fillId="28" borderId="63" xfId="51" applyNumberFormat="1" applyFont="1" applyFill="1" applyBorder="1" applyAlignment="1">
      <alignment vertical="center" wrapText="1"/>
      <protection/>
    </xf>
    <xf numFmtId="4" fontId="23" fillId="25" borderId="63" xfId="51" applyNumberFormat="1" applyFont="1" applyFill="1" applyBorder="1" applyAlignment="1">
      <alignment vertical="center" wrapText="1"/>
      <protection/>
    </xf>
    <xf numFmtId="0" fontId="23" fillId="29" borderId="63" xfId="52" applyFont="1" applyFill="1" applyBorder="1" applyAlignment="1">
      <alignment horizontal="left" vertical="center" wrapText="1"/>
      <protection/>
    </xf>
    <xf numFmtId="0" fontId="23" fillId="0" borderId="66" xfId="52" applyFont="1" applyBorder="1" applyAlignment="1">
      <alignment horizontal="left" vertical="center" wrapText="1"/>
      <protection/>
    </xf>
    <xf numFmtId="4" fontId="23" fillId="0" borderId="66" xfId="51" applyNumberFormat="1" applyFont="1" applyFill="1" applyBorder="1" applyAlignment="1">
      <alignment vertical="center" wrapText="1"/>
      <protection/>
    </xf>
    <xf numFmtId="4" fontId="23" fillId="25" borderId="66" xfId="51" applyNumberFormat="1" applyFont="1" applyFill="1" applyBorder="1" applyAlignment="1">
      <alignment vertical="center" wrapText="1"/>
      <protection/>
    </xf>
    <xf numFmtId="0" fontId="23" fillId="0" borderId="42" xfId="52" applyFont="1" applyFill="1" applyBorder="1">
      <alignment/>
      <protection/>
    </xf>
    <xf numFmtId="4" fontId="23" fillId="17" borderId="42" xfId="52" applyNumberFormat="1" applyFont="1" applyFill="1" applyBorder="1" applyAlignment="1">
      <alignment vertical="center" wrapText="1"/>
      <protection/>
    </xf>
    <xf numFmtId="4" fontId="23" fillId="0" borderId="42" xfId="52" applyNumberFormat="1" applyFont="1" applyFill="1" applyBorder="1" applyAlignment="1">
      <alignment vertical="center" wrapText="1"/>
      <protection/>
    </xf>
    <xf numFmtId="165" fontId="23" fillId="0" borderId="67" xfId="52" applyNumberFormat="1" applyFont="1" applyFill="1" applyBorder="1" applyAlignment="1">
      <alignment vertical="center" wrapText="1"/>
      <protection/>
    </xf>
    <xf numFmtId="0" fontId="23" fillId="0" borderId="54" xfId="52" applyFont="1" applyFill="1" applyBorder="1">
      <alignment/>
      <protection/>
    </xf>
    <xf numFmtId="4" fontId="23" fillId="17" borderId="54" xfId="52" applyNumberFormat="1" applyFont="1" applyFill="1" applyBorder="1" applyAlignment="1">
      <alignment vertical="center" wrapText="1"/>
      <protection/>
    </xf>
    <xf numFmtId="4" fontId="23" fillId="0" borderId="54" xfId="52" applyNumberFormat="1" applyFont="1" applyFill="1" applyBorder="1" applyAlignment="1">
      <alignment vertical="center" wrapText="1"/>
      <protection/>
    </xf>
    <xf numFmtId="0" fontId="22" fillId="0" borderId="68" xfId="51" applyFont="1" applyBorder="1" applyAlignment="1">
      <alignment horizontal="center" vertical="center" wrapText="1"/>
      <protection/>
    </xf>
    <xf numFmtId="49" fontId="22" fillId="0" borderId="69" xfId="51" applyNumberFormat="1" applyFont="1" applyBorder="1" applyAlignment="1">
      <alignment horizontal="center" vertical="center" wrapText="1"/>
      <protection/>
    </xf>
    <xf numFmtId="0" fontId="22" fillId="0" borderId="69" xfId="51" applyFont="1" applyBorder="1" applyAlignment="1">
      <alignment horizontal="center" vertical="center" wrapText="1"/>
      <protection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24" borderId="72" xfId="51" applyFont="1" applyFill="1" applyBorder="1" applyAlignment="1">
      <alignment horizontal="center" vertical="center" wrapText="1"/>
      <protection/>
    </xf>
    <xf numFmtId="4" fontId="22" fillId="24" borderId="73" xfId="51" applyNumberFormat="1" applyFont="1" applyFill="1" applyBorder="1" applyAlignment="1">
      <alignment vertical="center" wrapText="1"/>
      <protection/>
    </xf>
    <xf numFmtId="0" fontId="23" fillId="0" borderId="74" xfId="51" applyFont="1" applyBorder="1" applyAlignment="1">
      <alignment horizontal="center" vertical="center" wrapText="1"/>
      <protection/>
    </xf>
    <xf numFmtId="4" fontId="22" fillId="4" borderId="75" xfId="51" applyNumberFormat="1" applyFont="1" applyFill="1" applyBorder="1" applyAlignment="1">
      <alignment vertical="center" wrapText="1"/>
      <protection/>
    </xf>
    <xf numFmtId="4" fontId="23" fillId="0" borderId="76" xfId="51" applyNumberFormat="1" applyFont="1" applyFill="1" applyBorder="1" applyAlignment="1">
      <alignment vertical="center" wrapText="1"/>
      <protection/>
    </xf>
    <xf numFmtId="0" fontId="23" fillId="0" borderId="74" xfId="51" applyFont="1" applyBorder="1" applyAlignment="1">
      <alignment horizontal="center" vertical="center"/>
      <protection/>
    </xf>
    <xf numFmtId="4" fontId="23" fillId="0" borderId="76" xfId="52" applyNumberFormat="1" applyFont="1" applyFill="1" applyBorder="1" applyAlignment="1">
      <alignment vertical="center" wrapText="1"/>
      <protection/>
    </xf>
    <xf numFmtId="4" fontId="22" fillId="4" borderId="76" xfId="52" applyNumberFormat="1" applyFont="1" applyFill="1" applyBorder="1" applyAlignment="1">
      <alignment vertical="center" wrapText="1"/>
      <protection/>
    </xf>
    <xf numFmtId="0" fontId="22" fillId="24" borderId="72" xfId="51" applyFont="1" applyFill="1" applyBorder="1" applyAlignment="1">
      <alignment horizontal="center"/>
      <protection/>
    </xf>
    <xf numFmtId="0" fontId="23" fillId="0" borderId="74" xfId="51" applyFont="1" applyBorder="1" applyAlignment="1">
      <alignment horizontal="center"/>
      <protection/>
    </xf>
    <xf numFmtId="49" fontId="23" fillId="0" borderId="74" xfId="51" applyNumberFormat="1" applyFont="1" applyBorder="1" applyAlignment="1">
      <alignment horizontal="center" vertical="center"/>
      <protection/>
    </xf>
    <xf numFmtId="4" fontId="23" fillId="0" borderId="77" xfId="52" applyNumberFormat="1" applyFont="1" applyFill="1" applyBorder="1" applyAlignment="1">
      <alignment vertical="center" wrapText="1"/>
      <protection/>
    </xf>
    <xf numFmtId="0" fontId="23" fillId="0" borderId="78" xfId="51" applyFont="1" applyFill="1" applyBorder="1" applyAlignment="1">
      <alignment horizontal="center" vertical="center"/>
      <protection/>
    </xf>
    <xf numFmtId="4" fontId="22" fillId="4" borderId="76" xfId="51" applyNumberFormat="1" applyFont="1" applyFill="1" applyBorder="1" applyAlignment="1">
      <alignment vertical="center" wrapText="1"/>
      <protection/>
    </xf>
    <xf numFmtId="4" fontId="28" fillId="0" borderId="76" xfId="51" applyNumberFormat="1" applyFont="1" applyFill="1" applyBorder="1" applyAlignment="1">
      <alignment horizontal="right" vertical="center" wrapText="1"/>
      <protection/>
    </xf>
    <xf numFmtId="4" fontId="22" fillId="4" borderId="75" xfId="52" applyNumberFormat="1" applyFont="1" applyFill="1" applyBorder="1" applyAlignment="1">
      <alignment vertical="center" wrapText="1"/>
      <protection/>
    </xf>
    <xf numFmtId="0" fontId="23" fillId="0" borderId="74" xfId="51" applyFont="1" applyBorder="1" applyAlignment="1">
      <alignment horizontal="center" vertical="center" shrinkToFit="1"/>
      <protection/>
    </xf>
    <xf numFmtId="4" fontId="28" fillId="0" borderId="76" xfId="51" applyNumberFormat="1" applyFont="1" applyFill="1" applyBorder="1" applyAlignment="1">
      <alignment vertical="center" wrapText="1"/>
      <protection/>
    </xf>
    <xf numFmtId="4" fontId="28" fillId="0" borderId="76" xfId="52" applyNumberFormat="1" applyFont="1" applyFill="1" applyBorder="1" applyAlignment="1">
      <alignment vertical="center" wrapText="1"/>
      <protection/>
    </xf>
    <xf numFmtId="0" fontId="22" fillId="0" borderId="79" xfId="51" applyFont="1" applyFill="1" applyBorder="1" applyAlignment="1">
      <alignment horizontal="center"/>
      <protection/>
    </xf>
    <xf numFmtId="0" fontId="22" fillId="0" borderId="78" xfId="51" applyFont="1" applyFill="1" applyBorder="1" applyAlignment="1">
      <alignment horizontal="center"/>
      <protection/>
    </xf>
    <xf numFmtId="4" fontId="22" fillId="28" borderId="80" xfId="51" applyNumberFormat="1" applyFont="1" applyFill="1" applyBorder="1" applyAlignment="1">
      <alignment vertical="center" wrapText="1"/>
      <protection/>
    </xf>
    <xf numFmtId="4" fontId="23" fillId="0" borderId="80" xfId="51" applyNumberFormat="1" applyFont="1" applyFill="1" applyBorder="1" applyAlignment="1">
      <alignment vertical="center" wrapText="1"/>
      <protection/>
    </xf>
    <xf numFmtId="4" fontId="22" fillId="28" borderId="0" xfId="51" applyNumberFormat="1" applyFont="1" applyFill="1" applyBorder="1" applyAlignment="1">
      <alignment vertical="center" wrapText="1"/>
      <protection/>
    </xf>
    <xf numFmtId="4" fontId="23" fillId="0" borderId="81" xfId="51" applyNumberFormat="1" applyFont="1" applyFill="1" applyBorder="1" applyAlignment="1">
      <alignment vertical="center" wrapText="1"/>
      <protection/>
    </xf>
    <xf numFmtId="49" fontId="23" fillId="0" borderId="78" xfId="51" applyNumberFormat="1" applyFont="1" applyBorder="1" applyAlignment="1">
      <alignment horizontal="center" vertical="center"/>
      <protection/>
    </xf>
    <xf numFmtId="4" fontId="23" fillId="0" borderId="82" xfId="52" applyNumberFormat="1" applyFont="1" applyFill="1" applyBorder="1" applyAlignment="1">
      <alignment vertical="center" wrapText="1"/>
      <protection/>
    </xf>
    <xf numFmtId="4" fontId="22" fillId="4" borderId="76" xfId="52" applyNumberFormat="1" applyFont="1" applyFill="1" applyBorder="1" applyAlignment="1">
      <alignment horizontal="right" vertical="center" wrapText="1"/>
      <protection/>
    </xf>
    <xf numFmtId="4" fontId="28" fillId="0" borderId="76" xfId="0" applyNumberFormat="1" applyFont="1" applyFill="1" applyBorder="1" applyAlignment="1">
      <alignment vertical="center" wrapText="1"/>
    </xf>
    <xf numFmtId="4" fontId="22" fillId="4" borderId="77" xfId="52" applyNumberFormat="1" applyFont="1" applyFill="1" applyBorder="1" applyAlignment="1">
      <alignment vertical="center" wrapText="1"/>
      <protection/>
    </xf>
    <xf numFmtId="4" fontId="22" fillId="4" borderId="75" xfId="52" applyNumberFormat="1" applyFont="1" applyFill="1" applyBorder="1" applyAlignment="1">
      <alignment horizontal="right" vertical="center" wrapText="1"/>
      <protection/>
    </xf>
    <xf numFmtId="0" fontId="23" fillId="0" borderId="78" xfId="51" applyFont="1" applyBorder="1" applyAlignment="1">
      <alignment horizontal="center" vertical="center"/>
      <protection/>
    </xf>
    <xf numFmtId="4" fontId="22" fillId="4" borderId="82" xfId="52" applyNumberFormat="1" applyFont="1" applyFill="1" applyBorder="1" applyAlignment="1">
      <alignment horizontal="right" vertical="center" wrapText="1"/>
      <protection/>
    </xf>
    <xf numFmtId="0" fontId="19" fillId="15" borderId="59" xfId="51" applyFont="1" applyFill="1" applyBorder="1" applyAlignment="1">
      <alignment horizontal="left"/>
      <protection/>
    </xf>
    <xf numFmtId="49" fontId="21" fillId="15" borderId="60" xfId="51" applyNumberFormat="1" applyFont="1" applyFill="1" applyBorder="1" applyAlignment="1">
      <alignment horizontal="center"/>
      <protection/>
    </xf>
    <xf numFmtId="0" fontId="21" fillId="15" borderId="61" xfId="51" applyFont="1" applyFill="1" applyBorder="1">
      <alignment/>
      <protection/>
    </xf>
    <xf numFmtId="4" fontId="22" fillId="15" borderId="61" xfId="51" applyNumberFormat="1" applyFont="1" applyFill="1" applyBorder="1" applyAlignment="1">
      <alignment vertical="center" wrapText="1"/>
      <protection/>
    </xf>
    <xf numFmtId="0" fontId="22" fillId="25" borderId="83" xfId="0" applyFont="1" applyFill="1" applyBorder="1" applyAlignment="1">
      <alignment horizontal="center" vertical="center"/>
    </xf>
    <xf numFmtId="4" fontId="22" fillId="17" borderId="24" xfId="0" applyNumberFormat="1" applyFont="1" applyFill="1" applyBorder="1" applyAlignment="1">
      <alignment horizontal="right" vertical="center" wrapText="1"/>
    </xf>
    <xf numFmtId="4" fontId="22" fillId="0" borderId="24" xfId="0" applyNumberFormat="1" applyFont="1" applyBorder="1" applyAlignment="1">
      <alignment horizontal="right" vertical="center" wrapText="1"/>
    </xf>
    <xf numFmtId="4" fontId="22" fillId="0" borderId="25" xfId="0" applyNumberFormat="1" applyFont="1" applyBorder="1" applyAlignment="1">
      <alignment horizontal="right" vertical="center" wrapText="1"/>
    </xf>
    <xf numFmtId="0" fontId="22" fillId="19" borderId="84" xfId="0" applyFont="1" applyFill="1" applyBorder="1" applyAlignment="1">
      <alignment horizontal="center" vertical="center" wrapText="1"/>
    </xf>
    <xf numFmtId="0" fontId="22" fillId="0" borderId="85" xfId="0" applyFont="1" applyBorder="1" applyAlignment="1">
      <alignment horizontal="justify" vertical="center" wrapText="1"/>
    </xf>
    <xf numFmtId="4" fontId="22" fillId="0" borderId="86" xfId="0" applyNumberFormat="1" applyFont="1" applyBorder="1" applyAlignment="1">
      <alignment horizontal="right" vertical="center" wrapText="1"/>
    </xf>
    <xf numFmtId="0" fontId="25" fillId="0" borderId="87" xfId="0" applyFont="1" applyBorder="1" applyAlignment="1">
      <alignment horizontal="justify" vertical="center" wrapText="1"/>
    </xf>
    <xf numFmtId="4" fontId="22" fillId="19" borderId="76" xfId="0" applyNumberFormat="1" applyFont="1" applyFill="1" applyBorder="1" applyAlignment="1">
      <alignment horizontal="right" vertical="center" wrapText="1"/>
    </xf>
    <xf numFmtId="0" fontId="23" fillId="0" borderId="87" xfId="0" applyFont="1" applyBorder="1" applyAlignment="1">
      <alignment horizontal="justify" vertical="center" wrapText="1"/>
    </xf>
    <xf numFmtId="4" fontId="23" fillId="0" borderId="76" xfId="0" applyNumberFormat="1" applyFont="1" applyBorder="1" applyAlignment="1">
      <alignment horizontal="right" vertical="center" wrapText="1"/>
    </xf>
    <xf numFmtId="0" fontId="23" fillId="0" borderId="88" xfId="0" applyFont="1" applyBorder="1" applyAlignment="1">
      <alignment horizontal="justify" vertical="center" wrapText="1"/>
    </xf>
    <xf numFmtId="4" fontId="23" fillId="17" borderId="89" xfId="0" applyNumberFormat="1" applyFont="1" applyFill="1" applyBorder="1" applyAlignment="1">
      <alignment horizontal="right" vertical="center" wrapText="1"/>
    </xf>
    <xf numFmtId="4" fontId="23" fillId="0" borderId="89" xfId="0" applyNumberFormat="1" applyFont="1" applyBorder="1" applyAlignment="1">
      <alignment horizontal="right" vertical="center" wrapText="1"/>
    </xf>
    <xf numFmtId="4" fontId="23" fillId="0" borderId="90" xfId="0" applyNumberFormat="1" applyFont="1" applyBorder="1" applyAlignment="1">
      <alignment horizontal="right" vertical="center" wrapText="1"/>
    </xf>
    <xf numFmtId="4" fontId="23" fillId="0" borderId="0" xfId="0" applyNumberFormat="1" applyFont="1" applyAlignment="1">
      <alignment/>
    </xf>
    <xf numFmtId="0" fontId="23" fillId="0" borderId="63" xfId="52" applyFont="1" applyFill="1" applyBorder="1" applyAlignment="1">
      <alignment vertical="center" wrapText="1"/>
      <protection/>
    </xf>
    <xf numFmtId="0" fontId="23" fillId="30" borderId="63" xfId="52" applyFont="1" applyFill="1" applyBorder="1" applyAlignment="1">
      <alignment horizontal="left" vertical="center" wrapText="1"/>
      <protection/>
    </xf>
    <xf numFmtId="0" fontId="23" fillId="0" borderId="63" xfId="52" applyFont="1" applyBorder="1" applyAlignment="1">
      <alignment vertical="center" wrapText="1"/>
      <protection/>
    </xf>
    <xf numFmtId="4" fontId="48" fillId="31" borderId="63" xfId="52" applyNumberFormat="1" applyFont="1" applyFill="1" applyBorder="1" applyAlignment="1">
      <alignment horizontal="right" vertical="center" wrapText="1"/>
      <protection/>
    </xf>
    <xf numFmtId="4" fontId="49" fillId="31" borderId="63" xfId="52" applyNumberFormat="1" applyFont="1" applyFill="1" applyBorder="1" applyAlignment="1">
      <alignment horizontal="right" vertical="center" wrapText="1"/>
      <protection/>
    </xf>
    <xf numFmtId="49" fontId="22" fillId="27" borderId="56" xfId="52" applyNumberFormat="1" applyFont="1" applyFill="1" applyBorder="1" applyAlignment="1">
      <alignment horizontal="center" vertical="center" wrapText="1"/>
      <protection/>
    </xf>
    <xf numFmtId="49" fontId="22" fillId="27" borderId="91" xfId="52" applyNumberFormat="1" applyFont="1" applyFill="1" applyBorder="1" applyAlignment="1">
      <alignment horizontal="center" vertical="center" wrapText="1"/>
      <protection/>
    </xf>
    <xf numFmtId="49" fontId="22" fillId="27" borderId="92" xfId="51" applyNumberFormat="1" applyFont="1" applyFill="1" applyBorder="1" applyAlignment="1">
      <alignment horizontal="center" vertical="center"/>
      <protection/>
    </xf>
    <xf numFmtId="49" fontId="22" fillId="27" borderId="56" xfId="51" applyNumberFormat="1" applyFont="1" applyFill="1" applyBorder="1" applyAlignment="1">
      <alignment horizontal="center" vertical="center"/>
      <protection/>
    </xf>
    <xf numFmtId="49" fontId="22" fillId="27" borderId="93" xfId="51" applyNumberFormat="1" applyFont="1" applyFill="1" applyBorder="1" applyAlignment="1">
      <alignment horizontal="center" vertical="center"/>
      <protection/>
    </xf>
    <xf numFmtId="49" fontId="22" fillId="27" borderId="94" xfId="51" applyNumberFormat="1" applyFont="1" applyFill="1" applyBorder="1" applyAlignment="1">
      <alignment horizontal="center" vertical="center" wrapText="1"/>
      <protection/>
    </xf>
    <xf numFmtId="49" fontId="22" fillId="27" borderId="91" xfId="51" applyNumberFormat="1" applyFont="1" applyFill="1" applyBorder="1" applyAlignment="1">
      <alignment horizontal="center" vertical="center" wrapText="1"/>
      <protection/>
    </xf>
    <xf numFmtId="49" fontId="22" fillId="27" borderId="93" xfId="52" applyNumberFormat="1" applyFont="1" applyFill="1" applyBorder="1" applyAlignment="1">
      <alignment horizontal="center" vertical="center"/>
      <protection/>
    </xf>
    <xf numFmtId="49" fontId="22" fillId="27" borderId="94" xfId="52" applyNumberFormat="1" applyFont="1" applyFill="1" applyBorder="1" applyAlignment="1">
      <alignment horizontal="center" vertical="center"/>
      <protection/>
    </xf>
    <xf numFmtId="4" fontId="22" fillId="27" borderId="94" xfId="52" applyNumberFormat="1" applyFont="1" applyFill="1" applyBorder="1" applyAlignment="1">
      <alignment horizontal="center" vertical="center" wrapText="1"/>
      <protection/>
    </xf>
    <xf numFmtId="4" fontId="22" fillId="27" borderId="56" xfId="52" applyNumberFormat="1" applyFont="1" applyFill="1" applyBorder="1" applyAlignment="1">
      <alignment horizontal="center" vertical="center" wrapText="1"/>
      <protection/>
    </xf>
    <xf numFmtId="10" fontId="22" fillId="0" borderId="0" xfId="0" applyNumberFormat="1" applyFont="1" applyAlignment="1">
      <alignment/>
    </xf>
    <xf numFmtId="0" fontId="22" fillId="31" borderId="45" xfId="0" applyFont="1" applyFill="1" applyBorder="1" applyAlignment="1">
      <alignment horizontal="center" vertical="center"/>
    </xf>
    <xf numFmtId="4" fontId="22" fillId="31" borderId="52" xfId="0" applyNumberFormat="1" applyFont="1" applyFill="1" applyBorder="1" applyAlignment="1">
      <alignment vertical="center"/>
    </xf>
    <xf numFmtId="4" fontId="22" fillId="31" borderId="53" xfId="0" applyNumberFormat="1" applyFont="1" applyFill="1" applyBorder="1" applyAlignment="1">
      <alignment vertical="center"/>
    </xf>
    <xf numFmtId="4" fontId="22" fillId="31" borderId="95" xfId="0" applyNumberFormat="1" applyFont="1" applyFill="1" applyBorder="1" applyAlignment="1">
      <alignment vertical="center"/>
    </xf>
    <xf numFmtId="4" fontId="23" fillId="31" borderId="53" xfId="0" applyNumberFormat="1" applyFont="1" applyFill="1" applyBorder="1" applyAlignment="1">
      <alignment vertical="center"/>
    </xf>
    <xf numFmtId="4" fontId="23" fillId="31" borderId="20" xfId="52" applyNumberFormat="1" applyFont="1" applyFill="1" applyBorder="1" applyAlignment="1">
      <alignment vertical="center" wrapText="1"/>
      <protection/>
    </xf>
    <xf numFmtId="4" fontId="23" fillId="31" borderId="20" xfId="51" applyNumberFormat="1" applyFont="1" applyFill="1" applyBorder="1" applyAlignment="1">
      <alignment vertical="center" wrapText="1"/>
      <protection/>
    </xf>
    <xf numFmtId="4" fontId="28" fillId="31" borderId="20" xfId="51" applyNumberFormat="1" applyFont="1" applyFill="1" applyBorder="1" applyAlignment="1">
      <alignment vertical="center" wrapText="1"/>
      <protection/>
    </xf>
    <xf numFmtId="4" fontId="28" fillId="31" borderId="20" xfId="52" applyNumberFormat="1" applyFont="1" applyFill="1" applyBorder="1" applyAlignment="1">
      <alignment vertical="center" wrapText="1"/>
      <protection/>
    </xf>
    <xf numFmtId="4" fontId="23" fillId="31" borderId="63" xfId="51" applyNumberFormat="1" applyFont="1" applyFill="1" applyBorder="1" applyAlignment="1">
      <alignment vertical="center" wrapText="1"/>
      <protection/>
    </xf>
    <xf numFmtId="4" fontId="23" fillId="31" borderId="66" xfId="51" applyNumberFormat="1" applyFont="1" applyFill="1" applyBorder="1" applyAlignment="1">
      <alignment vertical="center" wrapText="1"/>
      <protection/>
    </xf>
    <xf numFmtId="4" fontId="23" fillId="31" borderId="54" xfId="52" applyNumberFormat="1" applyFont="1" applyFill="1" applyBorder="1" applyAlignment="1">
      <alignment vertical="center" wrapText="1"/>
      <protection/>
    </xf>
    <xf numFmtId="4" fontId="23" fillId="31" borderId="42" xfId="52" applyNumberFormat="1" applyFont="1" applyFill="1" applyBorder="1" applyAlignment="1">
      <alignment vertical="center" wrapText="1"/>
      <protection/>
    </xf>
    <xf numFmtId="4" fontId="28" fillId="31" borderId="20" xfId="0" applyNumberFormat="1" applyFont="1" applyFill="1" applyBorder="1" applyAlignment="1">
      <alignment vertical="center" wrapText="1"/>
    </xf>
    <xf numFmtId="4" fontId="23" fillId="31" borderId="40" xfId="52" applyNumberFormat="1" applyFont="1" applyFill="1" applyBorder="1" applyAlignment="1">
      <alignment vertical="center" wrapText="1"/>
      <protection/>
    </xf>
    <xf numFmtId="4" fontId="22" fillId="0" borderId="20" xfId="52" applyNumberFormat="1" applyFont="1" applyFill="1" applyBorder="1" applyAlignment="1">
      <alignment vertical="center" wrapText="1"/>
      <protection/>
    </xf>
    <xf numFmtId="4" fontId="22" fillId="0" borderId="76" xfId="52" applyNumberFormat="1" applyFont="1" applyFill="1" applyBorder="1" applyAlignment="1">
      <alignment vertical="center" wrapText="1"/>
      <protection/>
    </xf>
    <xf numFmtId="0" fontId="22" fillId="24" borderId="72" xfId="51" applyFont="1" applyFill="1" applyBorder="1" applyAlignment="1">
      <alignment horizontal="center" vertical="top"/>
      <protection/>
    </xf>
    <xf numFmtId="49" fontId="22" fillId="24" borderId="35" xfId="51" applyNumberFormat="1" applyFont="1" applyFill="1" applyBorder="1" applyAlignment="1">
      <alignment horizontal="center" vertical="top"/>
      <protection/>
    </xf>
    <xf numFmtId="0" fontId="22" fillId="24" borderId="26" xfId="51" applyFont="1" applyFill="1" applyBorder="1" applyAlignment="1">
      <alignment vertical="top"/>
      <protection/>
    </xf>
    <xf numFmtId="0" fontId="23" fillId="0" borderId="78" xfId="51" applyFont="1" applyBorder="1" applyAlignment="1">
      <alignment horizontal="center" vertical="top"/>
      <protection/>
    </xf>
    <xf numFmtId="49" fontId="22" fillId="27" borderId="56" xfId="51" applyNumberFormat="1" applyFont="1" applyFill="1" applyBorder="1" applyAlignment="1">
      <alignment horizontal="center" vertical="top"/>
      <protection/>
    </xf>
    <xf numFmtId="4" fontId="22" fillId="4" borderId="42" xfId="52" applyNumberFormat="1" applyFont="1" applyFill="1" applyBorder="1" applyAlignment="1">
      <alignment vertical="top" wrapText="1"/>
      <protection/>
    </xf>
    <xf numFmtId="49" fontId="22" fillId="27" borderId="56" xfId="52" applyNumberFormat="1" applyFont="1" applyFill="1" applyBorder="1" applyAlignment="1">
      <alignment horizontal="center" vertical="top"/>
      <protection/>
    </xf>
    <xf numFmtId="0" fontId="23" fillId="0" borderId="96" xfId="52" applyFont="1" applyFill="1" applyBorder="1">
      <alignment/>
      <protection/>
    </xf>
    <xf numFmtId="4" fontId="23" fillId="17" borderId="96" xfId="52" applyNumberFormat="1" applyFont="1" applyFill="1" applyBorder="1" applyAlignment="1">
      <alignment vertical="center" wrapText="1"/>
      <protection/>
    </xf>
    <xf numFmtId="4" fontId="23" fillId="31" borderId="96" xfId="52" applyNumberFormat="1" applyFont="1" applyFill="1" applyBorder="1" applyAlignment="1">
      <alignment vertical="center" wrapText="1"/>
      <protection/>
    </xf>
    <xf numFmtId="4" fontId="23" fillId="0" borderId="96" xfId="52" applyNumberFormat="1" applyFont="1" applyFill="1" applyBorder="1" applyAlignment="1">
      <alignment vertical="center" wrapText="1"/>
      <protection/>
    </xf>
    <xf numFmtId="4" fontId="23" fillId="0" borderId="97" xfId="52" applyNumberFormat="1" applyFont="1" applyFill="1" applyBorder="1" applyAlignment="1">
      <alignment vertical="center" wrapText="1"/>
      <protection/>
    </xf>
    <xf numFmtId="4" fontId="49" fillId="0" borderId="20" xfId="0" applyNumberFormat="1" applyFont="1" applyFill="1" applyBorder="1" applyAlignment="1">
      <alignment wrapText="1"/>
    </xf>
    <xf numFmtId="4" fontId="22" fillId="31" borderId="20" xfId="52" applyNumberFormat="1" applyFont="1" applyFill="1" applyBorder="1" applyAlignment="1">
      <alignment vertical="center" wrapText="1"/>
      <protection/>
    </xf>
    <xf numFmtId="0" fontId="22" fillId="31" borderId="98" xfId="0" applyFont="1" applyFill="1" applyBorder="1" applyAlignment="1">
      <alignment horizontal="center" vertical="center"/>
    </xf>
    <xf numFmtId="4" fontId="22" fillId="31" borderId="16" xfId="0" applyNumberFormat="1" applyFont="1" applyFill="1" applyBorder="1" applyAlignment="1">
      <alignment horizontal="right" vertical="center" wrapText="1"/>
    </xf>
    <xf numFmtId="4" fontId="23" fillId="31" borderId="89" xfId="0" applyNumberFormat="1" applyFont="1" applyFill="1" applyBorder="1" applyAlignment="1">
      <alignment horizontal="right" vertical="center" wrapText="1"/>
    </xf>
    <xf numFmtId="4" fontId="22" fillId="31" borderId="24" xfId="0" applyNumberFormat="1" applyFont="1" applyFill="1" applyBorder="1" applyAlignment="1">
      <alignment horizontal="right" vertical="center" wrapText="1"/>
    </xf>
    <xf numFmtId="4" fontId="23" fillId="31" borderId="20" xfId="0" applyNumberFormat="1" applyFont="1" applyFill="1" applyBorder="1" applyAlignment="1">
      <alignment horizontal="right" vertical="center" wrapText="1"/>
    </xf>
    <xf numFmtId="4" fontId="23" fillId="31" borderId="29" xfId="0" applyNumberFormat="1" applyFont="1" applyFill="1" applyBorder="1" applyAlignment="1">
      <alignment horizontal="right" vertical="center" wrapText="1"/>
    </xf>
    <xf numFmtId="4" fontId="22" fillId="31" borderId="20" xfId="0" applyNumberFormat="1" applyFont="1" applyFill="1" applyBorder="1" applyAlignment="1">
      <alignment horizontal="right" vertical="center" wrapText="1"/>
    </xf>
    <xf numFmtId="4" fontId="25" fillId="31" borderId="20" xfId="0" applyNumberFormat="1" applyFont="1" applyFill="1" applyBorder="1" applyAlignment="1">
      <alignment horizontal="right" vertical="center" wrapText="1"/>
    </xf>
    <xf numFmtId="4" fontId="22" fillId="31" borderId="26" xfId="0" applyNumberFormat="1" applyFont="1" applyFill="1" applyBorder="1" applyAlignment="1">
      <alignment horizontal="right" vertical="center" wrapText="1"/>
    </xf>
    <xf numFmtId="4" fontId="22" fillId="31" borderId="32" xfId="0" applyNumberFormat="1" applyFont="1" applyFill="1" applyBorder="1" applyAlignment="1">
      <alignment horizontal="right" vertical="center" wrapText="1"/>
    </xf>
    <xf numFmtId="4" fontId="22" fillId="31" borderId="29" xfId="0" applyNumberFormat="1" applyFont="1" applyFill="1" applyBorder="1" applyAlignment="1">
      <alignment horizontal="right" vertical="center" wrapText="1"/>
    </xf>
    <xf numFmtId="10" fontId="23" fillId="0" borderId="0" xfId="51" applyNumberFormat="1" applyFont="1" applyAlignment="1">
      <alignment vertical="center" wrapText="1"/>
      <protection/>
    </xf>
    <xf numFmtId="4" fontId="23" fillId="31" borderId="40" xfId="51" applyNumberFormat="1" applyFont="1" applyFill="1" applyBorder="1" applyAlignment="1">
      <alignment vertical="center" wrapText="1"/>
      <protection/>
    </xf>
    <xf numFmtId="4" fontId="28" fillId="17" borderId="40" xfId="52" applyNumberFormat="1" applyFont="1" applyFill="1" applyBorder="1" applyAlignment="1">
      <alignment vertical="center" wrapText="1"/>
      <protection/>
    </xf>
    <xf numFmtId="4" fontId="28" fillId="31" borderId="40" xfId="52" applyNumberFormat="1" applyFont="1" applyFill="1" applyBorder="1" applyAlignment="1">
      <alignment vertical="center" wrapText="1"/>
      <protection/>
    </xf>
    <xf numFmtId="4" fontId="28" fillId="0" borderId="40" xfId="52" applyNumberFormat="1" applyFont="1" applyFill="1" applyBorder="1" applyAlignment="1">
      <alignment vertical="center" wrapText="1"/>
      <protection/>
    </xf>
    <xf numFmtId="4" fontId="28" fillId="0" borderId="77" xfId="52" applyNumberFormat="1" applyFont="1" applyFill="1" applyBorder="1" applyAlignment="1">
      <alignment vertical="center" wrapText="1"/>
      <protection/>
    </xf>
    <xf numFmtId="4" fontId="22" fillId="4" borderId="95" xfId="52" applyNumberFormat="1" applyFont="1" applyFill="1" applyBorder="1" applyAlignment="1">
      <alignment horizontal="right" vertical="center" wrapText="1"/>
      <protection/>
    </xf>
    <xf numFmtId="0" fontId="23" fillId="0" borderId="0" xfId="51" applyFont="1" applyBorder="1">
      <alignment/>
      <protection/>
    </xf>
    <xf numFmtId="0" fontId="29" fillId="0" borderId="0" xfId="51" applyFont="1" applyFill="1" applyBorder="1" applyAlignment="1">
      <alignment vertical="center" wrapText="1"/>
      <protection/>
    </xf>
    <xf numFmtId="49" fontId="22" fillId="27" borderId="99" xfId="51" applyNumberFormat="1" applyFont="1" applyFill="1" applyBorder="1" applyAlignment="1">
      <alignment horizontal="center" vertical="top"/>
      <protection/>
    </xf>
    <xf numFmtId="4" fontId="22" fillId="4" borderId="16" xfId="52" applyNumberFormat="1" applyFont="1" applyFill="1" applyBorder="1" applyAlignment="1">
      <alignment vertical="top" wrapText="1"/>
      <protection/>
    </xf>
    <xf numFmtId="4" fontId="22" fillId="4" borderId="16" xfId="52" applyNumberFormat="1" applyFont="1" applyFill="1" applyBorder="1" applyAlignment="1">
      <alignment horizontal="right" vertical="center" wrapText="1"/>
      <protection/>
    </xf>
    <xf numFmtId="4" fontId="22" fillId="4" borderId="86" xfId="52" applyNumberFormat="1" applyFont="1" applyFill="1" applyBorder="1" applyAlignment="1">
      <alignment horizontal="right" vertical="center" wrapText="1"/>
      <protection/>
    </xf>
    <xf numFmtId="49" fontId="22" fillId="27" borderId="57" xfId="51" applyNumberFormat="1" applyFont="1" applyFill="1" applyBorder="1" applyAlignment="1">
      <alignment horizontal="center" vertical="top"/>
      <protection/>
    </xf>
    <xf numFmtId="4" fontId="22" fillId="4" borderId="20" xfId="52" applyNumberFormat="1" applyFont="1" applyFill="1" applyBorder="1" applyAlignment="1">
      <alignment vertical="top" wrapText="1"/>
      <protection/>
    </xf>
    <xf numFmtId="4" fontId="0" fillId="0" borderId="0" xfId="51" applyNumberFormat="1" applyFill="1" applyAlignment="1">
      <alignment vertical="center" wrapText="1"/>
      <protection/>
    </xf>
    <xf numFmtId="4" fontId="48" fillId="0" borderId="20" xfId="52" applyNumberFormat="1" applyFont="1" applyFill="1" applyBorder="1" applyAlignment="1">
      <alignment vertical="center" wrapText="1"/>
      <protection/>
    </xf>
    <xf numFmtId="0" fontId="48" fillId="0" borderId="63" xfId="52" applyFont="1" applyFill="1" applyBorder="1" applyAlignment="1">
      <alignment horizontal="left" vertical="center" wrapText="1"/>
      <protection/>
    </xf>
    <xf numFmtId="0" fontId="48" fillId="0" borderId="63" xfId="52" applyFont="1" applyFill="1" applyBorder="1" applyAlignment="1">
      <alignment vertical="center" wrapText="1"/>
      <protection/>
    </xf>
    <xf numFmtId="4" fontId="28" fillId="0" borderId="20" xfId="52" applyNumberFormat="1" applyFont="1" applyFill="1" applyBorder="1" applyAlignment="1">
      <alignment horizontal="right" vertical="center" wrapText="1"/>
      <protection/>
    </xf>
    <xf numFmtId="4" fontId="28" fillId="0" borderId="76" xfId="52" applyNumberFormat="1" applyFont="1" applyFill="1" applyBorder="1" applyAlignment="1">
      <alignment horizontal="right" vertical="center" wrapText="1"/>
      <protection/>
    </xf>
    <xf numFmtId="10" fontId="23" fillId="0" borderId="0" xfId="51" applyNumberFormat="1" applyFont="1">
      <alignment/>
      <protection/>
    </xf>
    <xf numFmtId="0" fontId="23" fillId="0" borderId="100" xfId="51" applyFont="1" applyFill="1" applyBorder="1" applyAlignment="1">
      <alignment horizontal="center" vertical="center"/>
      <protection/>
    </xf>
    <xf numFmtId="49" fontId="22" fillId="27" borderId="101" xfId="51" applyNumberFormat="1" applyFont="1" applyFill="1" applyBorder="1" applyAlignment="1">
      <alignment horizontal="center" vertical="center" wrapText="1"/>
      <protection/>
    </xf>
    <xf numFmtId="0" fontId="22" fillId="4" borderId="102" xfId="51" applyFont="1" applyFill="1" applyBorder="1" applyAlignment="1">
      <alignment vertical="center" wrapText="1"/>
      <protection/>
    </xf>
    <xf numFmtId="4" fontId="22" fillId="4" borderId="102" xfId="52" applyNumberFormat="1" applyFont="1" applyFill="1" applyBorder="1" applyAlignment="1">
      <alignment vertical="center" wrapText="1"/>
      <protection/>
    </xf>
    <xf numFmtId="4" fontId="22" fillId="4" borderId="103" xfId="52" applyNumberFormat="1" applyFont="1" applyFill="1" applyBorder="1" applyAlignment="1">
      <alignment vertical="center" wrapText="1"/>
      <protection/>
    </xf>
    <xf numFmtId="0" fontId="22" fillId="31" borderId="104" xfId="0" applyFont="1" applyFill="1" applyBorder="1" applyAlignment="1">
      <alignment horizontal="center" vertical="center"/>
    </xf>
    <xf numFmtId="4" fontId="48" fillId="31" borderId="40" xfId="52" applyNumberFormat="1" applyFont="1" applyFill="1" applyBorder="1" applyAlignment="1">
      <alignment vertical="center" wrapText="1"/>
      <protection/>
    </xf>
    <xf numFmtId="4" fontId="48" fillId="17" borderId="96" xfId="52" applyNumberFormat="1" applyFont="1" applyFill="1" applyBorder="1" applyAlignment="1">
      <alignment vertical="center" wrapText="1"/>
      <protection/>
    </xf>
    <xf numFmtId="4" fontId="48" fillId="31" borderId="96" xfId="52" applyNumberFormat="1" applyFont="1" applyFill="1" applyBorder="1" applyAlignment="1">
      <alignment vertical="center" wrapText="1"/>
      <protection/>
    </xf>
    <xf numFmtId="4" fontId="48" fillId="0" borderId="96" xfId="52" applyNumberFormat="1" applyFont="1" applyFill="1" applyBorder="1" applyAlignment="1">
      <alignment vertical="center" wrapText="1"/>
      <protection/>
    </xf>
    <xf numFmtId="4" fontId="48" fillId="0" borderId="97" xfId="52" applyNumberFormat="1" applyFont="1" applyFill="1" applyBorder="1" applyAlignment="1">
      <alignment vertical="center" wrapText="1"/>
      <protection/>
    </xf>
    <xf numFmtId="4" fontId="48" fillId="17" borderId="20" xfId="52" applyNumberFormat="1" applyFont="1" applyFill="1" applyBorder="1" applyAlignment="1">
      <alignment vertical="center" wrapText="1"/>
      <protection/>
    </xf>
    <xf numFmtId="4" fontId="48" fillId="31" borderId="20" xfId="52" applyNumberFormat="1" applyFont="1" applyFill="1" applyBorder="1" applyAlignment="1">
      <alignment vertical="center" wrapText="1"/>
      <protection/>
    </xf>
    <xf numFmtId="4" fontId="48" fillId="0" borderId="76" xfId="52" applyNumberFormat="1" applyFont="1" applyFill="1" applyBorder="1" applyAlignment="1">
      <alignment vertical="center" wrapText="1"/>
      <protection/>
    </xf>
    <xf numFmtId="4" fontId="48" fillId="17" borderId="20" xfId="51" applyNumberFormat="1" applyFont="1" applyFill="1" applyBorder="1" applyAlignment="1">
      <alignment vertical="center" wrapText="1"/>
      <protection/>
    </xf>
    <xf numFmtId="4" fontId="48" fillId="31" borderId="20" xfId="51" applyNumberFormat="1" applyFont="1" applyFill="1" applyBorder="1" applyAlignment="1">
      <alignment vertical="center" wrapText="1"/>
      <protection/>
    </xf>
    <xf numFmtId="4" fontId="48" fillId="0" borderId="20" xfId="51" applyNumberFormat="1" applyFont="1" applyFill="1" applyBorder="1" applyAlignment="1">
      <alignment vertical="center" wrapText="1"/>
      <protection/>
    </xf>
    <xf numFmtId="4" fontId="48" fillId="0" borderId="76" xfId="51" applyNumberFormat="1" applyFont="1" applyFill="1" applyBorder="1" applyAlignment="1">
      <alignment vertical="center" wrapText="1"/>
      <protection/>
    </xf>
    <xf numFmtId="4" fontId="29" fillId="0" borderId="0" xfId="51" applyNumberFormat="1" applyFont="1" applyAlignment="1">
      <alignment vertical="center" wrapText="1"/>
      <protection/>
    </xf>
    <xf numFmtId="0" fontId="48" fillId="0" borderId="63" xfId="50" applyFont="1" applyBorder="1" applyAlignment="1">
      <alignment vertical="center" wrapText="1"/>
      <protection/>
    </xf>
    <xf numFmtId="4" fontId="49" fillId="0" borderId="20" xfId="51" applyNumberFormat="1" applyFont="1" applyFill="1" applyBorder="1" applyAlignment="1">
      <alignment vertical="center" wrapText="1"/>
      <protection/>
    </xf>
    <xf numFmtId="4" fontId="49" fillId="31" borderId="20" xfId="51" applyNumberFormat="1" applyFont="1" applyFill="1" applyBorder="1" applyAlignment="1">
      <alignment vertical="center" wrapText="1"/>
      <protection/>
    </xf>
    <xf numFmtId="4" fontId="49" fillId="0" borderId="76" xfId="51" applyNumberFormat="1" applyFont="1" applyFill="1" applyBorder="1" applyAlignment="1">
      <alignment vertical="center" wrapText="1"/>
      <protection/>
    </xf>
    <xf numFmtId="4" fontId="22" fillId="4" borderId="20" xfId="52" applyNumberFormat="1" applyFont="1" applyFill="1" applyBorder="1" applyAlignment="1">
      <alignment horizontal="center" vertical="center" wrapText="1"/>
      <protection/>
    </xf>
    <xf numFmtId="49" fontId="22" fillId="32" borderId="57" xfId="52" applyNumberFormat="1" applyFont="1" applyFill="1" applyBorder="1" applyAlignment="1">
      <alignment horizontal="center" vertical="center" wrapText="1"/>
      <protection/>
    </xf>
    <xf numFmtId="4" fontId="23" fillId="0" borderId="20" xfId="0" applyNumberFormat="1" applyFont="1" applyBorder="1" applyAlignment="1">
      <alignment horizontal="center" vertical="center"/>
    </xf>
    <xf numFmtId="4" fontId="22" fillId="4" borderId="105" xfId="0" applyNumberFormat="1" applyFont="1" applyFill="1" applyBorder="1" applyAlignment="1">
      <alignment vertical="center"/>
    </xf>
    <xf numFmtId="4" fontId="22" fillId="4" borderId="106" xfId="0" applyNumberFormat="1" applyFont="1" applyFill="1" applyBorder="1" applyAlignment="1">
      <alignment vertical="center"/>
    </xf>
    <xf numFmtId="4" fontId="22" fillId="4" borderId="107" xfId="0" applyNumberFormat="1" applyFont="1" applyFill="1" applyBorder="1" applyAlignment="1">
      <alignment vertical="center"/>
    </xf>
    <xf numFmtId="4" fontId="23" fillId="25" borderId="49" xfId="0" applyNumberFormat="1" applyFont="1" applyFill="1" applyBorder="1" applyAlignment="1">
      <alignment horizontal="center" vertical="center"/>
    </xf>
    <xf numFmtId="4" fontId="23" fillId="31" borderId="53" xfId="0" applyNumberFormat="1" applyFont="1" applyFill="1" applyBorder="1" applyAlignment="1">
      <alignment horizontal="center" vertical="center"/>
    </xf>
    <xf numFmtId="49" fontId="22" fillId="0" borderId="68" xfId="0" applyNumberFormat="1" applyFont="1" applyBorder="1" applyAlignment="1">
      <alignment horizontal="center" vertical="center"/>
    </xf>
    <xf numFmtId="0" fontId="22" fillId="0" borderId="108" xfId="0" applyFont="1" applyBorder="1" applyAlignment="1">
      <alignment horizontal="center" vertical="center"/>
    </xf>
    <xf numFmtId="4" fontId="22" fillId="4" borderId="109" xfId="0" applyNumberFormat="1" applyFont="1" applyFill="1" applyBorder="1" applyAlignment="1">
      <alignment vertical="center"/>
    </xf>
    <xf numFmtId="49" fontId="22" fillId="28" borderId="74" xfId="0" applyNumberFormat="1" applyFont="1" applyFill="1" applyBorder="1" applyAlignment="1">
      <alignment horizontal="center" vertical="center"/>
    </xf>
    <xf numFmtId="4" fontId="23" fillId="0" borderId="76" xfId="0" applyNumberFormat="1" applyFont="1" applyBorder="1" applyAlignment="1">
      <alignment vertical="center"/>
    </xf>
    <xf numFmtId="4" fontId="23" fillId="0" borderId="76" xfId="0" applyNumberFormat="1" applyFont="1" applyBorder="1" applyAlignment="1">
      <alignment horizontal="center" vertical="center"/>
    </xf>
    <xf numFmtId="49" fontId="22" fillId="28" borderId="110" xfId="0" applyNumberFormat="1" applyFont="1" applyFill="1" applyBorder="1" applyAlignment="1">
      <alignment horizontal="center" vertical="center"/>
    </xf>
    <xf numFmtId="4" fontId="22" fillId="4" borderId="76" xfId="0" applyNumberFormat="1" applyFont="1" applyFill="1" applyBorder="1" applyAlignment="1">
      <alignment vertical="center"/>
    </xf>
    <xf numFmtId="4" fontId="23" fillId="31" borderId="111" xfId="0" applyNumberFormat="1" applyFont="1" applyFill="1" applyBorder="1" applyAlignment="1">
      <alignment vertical="center"/>
    </xf>
    <xf numFmtId="49" fontId="22" fillId="15" borderId="112" xfId="0" applyNumberFormat="1" applyFont="1" applyFill="1" applyBorder="1" applyAlignment="1">
      <alignment vertical="center"/>
    </xf>
    <xf numFmtId="0" fontId="22" fillId="15" borderId="113" xfId="0" applyFont="1" applyFill="1" applyBorder="1" applyAlignment="1">
      <alignment vertical="center"/>
    </xf>
    <xf numFmtId="4" fontId="28" fillId="0" borderId="0" xfId="52" applyNumberFormat="1" applyFont="1" applyFill="1" applyBorder="1" applyAlignment="1">
      <alignment vertical="center" wrapText="1"/>
      <protection/>
    </xf>
    <xf numFmtId="4" fontId="23" fillId="0" borderId="114" xfId="52" applyNumberFormat="1" applyFont="1" applyFill="1" applyBorder="1" applyAlignment="1">
      <alignment vertical="center" wrapText="1"/>
      <protection/>
    </xf>
    <xf numFmtId="4" fontId="23" fillId="17" borderId="76" xfId="52" applyNumberFormat="1" applyFont="1" applyFill="1" applyBorder="1" applyAlignment="1">
      <alignment vertical="center" wrapText="1"/>
      <protection/>
    </xf>
    <xf numFmtId="4" fontId="22" fillId="4" borderId="76" xfId="52" applyNumberFormat="1" applyFont="1" applyFill="1" applyBorder="1" applyAlignment="1">
      <alignment horizontal="center" vertical="center" wrapText="1"/>
      <protection/>
    </xf>
    <xf numFmtId="4" fontId="22" fillId="15" borderId="62" xfId="51" applyNumberFormat="1" applyFont="1" applyFill="1" applyBorder="1" applyAlignment="1">
      <alignment vertical="center" wrapText="1"/>
      <protection/>
    </xf>
    <xf numFmtId="0" fontId="23" fillId="33" borderId="18" xfId="0" applyFont="1" applyFill="1" applyBorder="1" applyAlignment="1">
      <alignment vertical="center" wrapText="1"/>
    </xf>
    <xf numFmtId="0" fontId="23" fillId="33" borderId="96" xfId="52" applyFont="1" applyFill="1" applyBorder="1" applyAlignment="1">
      <alignment vertical="center" wrapText="1"/>
      <protection/>
    </xf>
    <xf numFmtId="4" fontId="23" fillId="33" borderId="49" xfId="0" applyNumberFormat="1" applyFont="1" applyFill="1" applyBorder="1" applyAlignment="1">
      <alignment vertical="center"/>
    </xf>
    <xf numFmtId="4" fontId="23" fillId="33" borderId="53" xfId="0" applyNumberFormat="1" applyFont="1" applyFill="1" applyBorder="1" applyAlignment="1">
      <alignment vertical="center"/>
    </xf>
    <xf numFmtId="4" fontId="23" fillId="33" borderId="20" xfId="0" applyNumberFormat="1" applyFont="1" applyFill="1" applyBorder="1" applyAlignment="1">
      <alignment vertical="center"/>
    </xf>
    <xf numFmtId="4" fontId="23" fillId="33" borderId="76" xfId="0" applyNumberFormat="1" applyFont="1" applyFill="1" applyBorder="1" applyAlignment="1">
      <alignment vertical="center"/>
    </xf>
    <xf numFmtId="4" fontId="23" fillId="25" borderId="49" xfId="0" applyNumberFormat="1" applyFont="1" applyFill="1" applyBorder="1" applyAlignment="1">
      <alignment vertical="center" wrapText="1"/>
    </xf>
    <xf numFmtId="4" fontId="23" fillId="31" borderId="53" xfId="0" applyNumberFormat="1" applyFont="1" applyFill="1" applyBorder="1" applyAlignment="1">
      <alignment vertical="center" wrapText="1"/>
    </xf>
    <xf numFmtId="4" fontId="23" fillId="0" borderId="20" xfId="0" applyNumberFormat="1" applyFont="1" applyBorder="1" applyAlignment="1">
      <alignment vertical="center" wrapText="1"/>
    </xf>
    <xf numFmtId="0" fontId="22" fillId="24" borderId="115" xfId="51" applyFont="1" applyFill="1" applyBorder="1" applyAlignment="1">
      <alignment horizontal="center"/>
      <protection/>
    </xf>
    <xf numFmtId="49" fontId="22" fillId="24" borderId="94" xfId="51" applyNumberFormat="1" applyFont="1" applyFill="1" applyBorder="1" applyAlignment="1">
      <alignment horizontal="center"/>
      <protection/>
    </xf>
    <xf numFmtId="0" fontId="22" fillId="24" borderId="12" xfId="51" applyFont="1" applyFill="1" applyBorder="1" applyAlignment="1">
      <alignment horizontal="left"/>
      <protection/>
    </xf>
    <xf numFmtId="4" fontId="22" fillId="24" borderId="12" xfId="51" applyNumberFormat="1" applyFont="1" applyFill="1" applyBorder="1" applyAlignment="1">
      <alignment vertical="center" wrapText="1"/>
      <protection/>
    </xf>
    <xf numFmtId="4" fontId="22" fillId="24" borderId="116" xfId="51" applyNumberFormat="1" applyFont="1" applyFill="1" applyBorder="1" applyAlignment="1">
      <alignment vertical="center" wrapText="1"/>
      <protection/>
    </xf>
    <xf numFmtId="0" fontId="22" fillId="24" borderId="32" xfId="51" applyFont="1" applyFill="1" applyBorder="1" applyAlignment="1">
      <alignment horizontal="left"/>
      <protection/>
    </xf>
    <xf numFmtId="4" fontId="22" fillId="24" borderId="32" xfId="51" applyNumberFormat="1" applyFont="1" applyFill="1" applyBorder="1" applyAlignment="1">
      <alignment vertical="center" wrapText="1"/>
      <protection/>
    </xf>
    <xf numFmtId="4" fontId="22" fillId="24" borderId="117" xfId="51" applyNumberFormat="1" applyFont="1" applyFill="1" applyBorder="1" applyAlignment="1">
      <alignment vertical="center" wrapText="1"/>
      <protection/>
    </xf>
    <xf numFmtId="0" fontId="23" fillId="0" borderId="84" xfId="51" applyFont="1" applyFill="1" applyBorder="1" applyAlignment="1">
      <alignment horizontal="center" vertical="center"/>
      <protection/>
    </xf>
    <xf numFmtId="49" fontId="22" fillId="27" borderId="118" xfId="51" applyNumberFormat="1" applyFont="1" applyFill="1" applyBorder="1" applyAlignment="1">
      <alignment horizontal="center"/>
      <protection/>
    </xf>
    <xf numFmtId="0" fontId="22" fillId="4" borderId="119" xfId="51" applyFont="1" applyFill="1" applyBorder="1" applyAlignment="1">
      <alignment horizontal="left"/>
      <protection/>
    </xf>
    <xf numFmtId="4" fontId="22" fillId="4" borderId="119" xfId="51" applyNumberFormat="1" applyFont="1" applyFill="1" applyBorder="1" applyAlignment="1">
      <alignment vertical="center" wrapText="1"/>
      <protection/>
    </xf>
    <xf numFmtId="4" fontId="22" fillId="4" borderId="120" xfId="51" applyNumberFormat="1" applyFont="1" applyFill="1" applyBorder="1" applyAlignment="1">
      <alignment vertical="center" wrapText="1"/>
      <protection/>
    </xf>
    <xf numFmtId="4" fontId="48" fillId="34" borderId="20" xfId="51" applyNumberFormat="1" applyFont="1" applyFill="1" applyBorder="1" applyAlignment="1">
      <alignment vertical="center" wrapText="1"/>
      <protection/>
    </xf>
    <xf numFmtId="4" fontId="22" fillId="35" borderId="20" xfId="52" applyNumberFormat="1" applyFont="1" applyFill="1" applyBorder="1" applyAlignment="1">
      <alignment vertical="center" wrapText="1"/>
      <protection/>
    </xf>
    <xf numFmtId="4" fontId="48" fillId="35" borderId="20" xfId="51" applyNumberFormat="1" applyFont="1" applyFill="1" applyBorder="1" applyAlignment="1">
      <alignment vertical="center" wrapText="1"/>
      <protection/>
    </xf>
    <xf numFmtId="4" fontId="48" fillId="35" borderId="20" xfId="52" applyNumberFormat="1" applyFont="1" applyFill="1" applyBorder="1" applyAlignment="1">
      <alignment vertical="center" wrapText="1"/>
      <protection/>
    </xf>
    <xf numFmtId="4" fontId="23" fillId="35" borderId="20" xfId="51" applyNumberFormat="1" applyFont="1" applyFill="1" applyBorder="1" applyAlignment="1">
      <alignment vertical="center" wrapText="1"/>
      <protection/>
    </xf>
    <xf numFmtId="4" fontId="49" fillId="35" borderId="20" xfId="51" applyNumberFormat="1" applyFont="1" applyFill="1" applyBorder="1" applyAlignment="1">
      <alignment vertical="center" wrapText="1"/>
      <protection/>
    </xf>
    <xf numFmtId="4" fontId="23" fillId="35" borderId="20" xfId="52" applyNumberFormat="1" applyFont="1" applyFill="1" applyBorder="1" applyAlignment="1">
      <alignment vertical="center" wrapText="1"/>
      <protection/>
    </xf>
    <xf numFmtId="49" fontId="22" fillId="32" borderId="56" xfId="52" applyNumberFormat="1" applyFont="1" applyFill="1" applyBorder="1" applyAlignment="1">
      <alignment horizontal="center" vertical="center" wrapText="1"/>
      <protection/>
    </xf>
    <xf numFmtId="49" fontId="22" fillId="32" borderId="79" xfId="51" applyNumberFormat="1" applyFont="1" applyFill="1" applyBorder="1" applyAlignment="1">
      <alignment horizontal="center" vertical="center"/>
      <protection/>
    </xf>
    <xf numFmtId="49" fontId="22" fillId="32" borderId="121" xfId="52" applyNumberFormat="1" applyFont="1" applyFill="1" applyBorder="1" applyAlignment="1">
      <alignment horizontal="center" vertical="center" wrapText="1"/>
      <protection/>
    </xf>
    <xf numFmtId="49" fontId="22" fillId="32" borderId="122" xfId="51" applyNumberFormat="1" applyFont="1" applyFill="1" applyBorder="1" applyAlignment="1">
      <alignment horizontal="center" vertical="center"/>
      <protection/>
    </xf>
    <xf numFmtId="49" fontId="22" fillId="32" borderId="123" xfId="51" applyNumberFormat="1" applyFont="1" applyFill="1" applyBorder="1" applyAlignment="1">
      <alignment horizontal="center" vertical="center"/>
      <protection/>
    </xf>
    <xf numFmtId="49" fontId="22" fillId="32" borderId="124" xfId="52" applyNumberFormat="1" applyFont="1" applyFill="1" applyBorder="1" applyAlignment="1">
      <alignment horizontal="center" vertical="center" wrapText="1"/>
      <protection/>
    </xf>
    <xf numFmtId="49" fontId="22" fillId="27" borderId="93" xfId="51" applyNumberFormat="1" applyFont="1" applyFill="1" applyBorder="1" applyAlignment="1">
      <alignment horizontal="center" vertical="top"/>
      <protection/>
    </xf>
    <xf numFmtId="4" fontId="22" fillId="4" borderId="32" xfId="52" applyNumberFormat="1" applyFont="1" applyFill="1" applyBorder="1" applyAlignment="1">
      <alignment vertical="top" wrapText="1"/>
      <protection/>
    </xf>
    <xf numFmtId="4" fontId="22" fillId="4" borderId="32" xfId="52" applyNumberFormat="1" applyFont="1" applyFill="1" applyBorder="1" applyAlignment="1">
      <alignment horizontal="right" vertical="center" wrapText="1"/>
      <protection/>
    </xf>
    <xf numFmtId="4" fontId="22" fillId="4" borderId="117" xfId="52" applyNumberFormat="1" applyFont="1" applyFill="1" applyBorder="1" applyAlignment="1">
      <alignment horizontal="right" vertical="center" wrapText="1"/>
      <protection/>
    </xf>
    <xf numFmtId="49" fontId="22" fillId="27" borderId="58" xfId="51" applyNumberFormat="1" applyFont="1" applyFill="1" applyBorder="1" applyAlignment="1">
      <alignment horizontal="center" vertical="top"/>
      <protection/>
    </xf>
    <xf numFmtId="4" fontId="22" fillId="4" borderId="54" xfId="52" applyNumberFormat="1" applyFont="1" applyFill="1" applyBorder="1" applyAlignment="1">
      <alignment vertical="top" wrapText="1"/>
      <protection/>
    </xf>
    <xf numFmtId="4" fontId="22" fillId="4" borderId="54" xfId="52" applyNumberFormat="1" applyFont="1" applyFill="1" applyBorder="1" applyAlignment="1">
      <alignment horizontal="right" vertical="center" wrapText="1"/>
      <protection/>
    </xf>
    <xf numFmtId="4" fontId="22" fillId="4" borderId="114" xfId="52" applyNumberFormat="1" applyFont="1" applyFill="1" applyBorder="1" applyAlignment="1">
      <alignment horizontal="right" vertical="center" wrapText="1"/>
      <protection/>
    </xf>
    <xf numFmtId="0" fontId="23" fillId="0" borderId="78" xfId="51" applyFont="1" applyBorder="1" applyAlignment="1">
      <alignment horizontal="center" vertical="center" shrinkToFit="1"/>
      <protection/>
    </xf>
    <xf numFmtId="0" fontId="22" fillId="4" borderId="24" xfId="52" applyFont="1" applyFill="1" applyBorder="1" applyAlignment="1">
      <alignment horizontal="left" vertical="center" wrapText="1"/>
      <protection/>
    </xf>
    <xf numFmtId="4" fontId="22" fillId="4" borderId="119" xfId="52" applyNumberFormat="1" applyFont="1" applyFill="1" applyBorder="1" applyAlignment="1">
      <alignment vertical="center" wrapText="1"/>
      <protection/>
    </xf>
    <xf numFmtId="4" fontId="22" fillId="4" borderId="120" xfId="52" applyNumberFormat="1" applyFont="1" applyFill="1" applyBorder="1" applyAlignment="1">
      <alignment vertical="center" wrapText="1"/>
      <protection/>
    </xf>
    <xf numFmtId="4" fontId="23" fillId="17" borderId="89" xfId="51" applyNumberFormat="1" applyFont="1" applyFill="1" applyBorder="1" applyAlignment="1">
      <alignment vertical="center" wrapText="1"/>
      <protection/>
    </xf>
    <xf numFmtId="4" fontId="23" fillId="31" borderId="89" xfId="51" applyNumberFormat="1" applyFont="1" applyFill="1" applyBorder="1" applyAlignment="1">
      <alignment vertical="center" wrapText="1"/>
      <protection/>
    </xf>
    <xf numFmtId="4" fontId="23" fillId="0" borderId="89" xfId="51" applyNumberFormat="1" applyFont="1" applyFill="1" applyBorder="1" applyAlignment="1">
      <alignment vertical="center" wrapText="1"/>
      <protection/>
    </xf>
    <xf numFmtId="4" fontId="23" fillId="0" borderId="90" xfId="51" applyNumberFormat="1" applyFont="1" applyFill="1" applyBorder="1" applyAlignment="1">
      <alignment vertical="center" wrapText="1"/>
      <protection/>
    </xf>
    <xf numFmtId="0" fontId="22" fillId="28" borderId="125" xfId="51" applyFont="1" applyFill="1" applyBorder="1" applyAlignment="1">
      <alignment horizontal="left"/>
      <protection/>
    </xf>
    <xf numFmtId="0" fontId="23" fillId="0" borderId="53" xfId="52" applyFont="1" applyBorder="1" applyAlignment="1">
      <alignment vertical="center" wrapText="1"/>
      <protection/>
    </xf>
    <xf numFmtId="49" fontId="22" fillId="32" borderId="126" xfId="52" applyNumberFormat="1" applyFont="1" applyFill="1" applyBorder="1" applyAlignment="1">
      <alignment horizontal="center" vertical="center" wrapText="1"/>
      <protection/>
    </xf>
    <xf numFmtId="0" fontId="22" fillId="0" borderId="127" xfId="51" applyFont="1" applyFill="1" applyBorder="1" applyAlignment="1">
      <alignment horizontal="center"/>
      <protection/>
    </xf>
    <xf numFmtId="49" fontId="22" fillId="32" borderId="128" xfId="52" applyNumberFormat="1" applyFont="1" applyFill="1" applyBorder="1" applyAlignment="1">
      <alignment horizontal="center" vertical="center" wrapText="1"/>
      <protection/>
    </xf>
    <xf numFmtId="49" fontId="22" fillId="32" borderId="129" xfId="52" applyNumberFormat="1" applyFont="1" applyFill="1" applyBorder="1" applyAlignment="1">
      <alignment horizontal="center" vertical="center" wrapText="1"/>
      <protection/>
    </xf>
    <xf numFmtId="0" fontId="22" fillId="0" borderId="123" xfId="51" applyFont="1" applyFill="1" applyBorder="1" applyAlignment="1">
      <alignment horizontal="center"/>
      <protection/>
    </xf>
    <xf numFmtId="49" fontId="22" fillId="32" borderId="130" xfId="52" applyNumberFormat="1" applyFont="1" applyFill="1" applyBorder="1" applyAlignment="1">
      <alignment horizontal="center" vertical="center" wrapText="1"/>
      <protection/>
    </xf>
    <xf numFmtId="0" fontId="22" fillId="4" borderId="53" xfId="52" applyFont="1" applyFill="1" applyBorder="1">
      <alignment/>
      <protection/>
    </xf>
    <xf numFmtId="0" fontId="22" fillId="0" borderId="53" xfId="52" applyFont="1" applyFill="1" applyBorder="1">
      <alignment/>
      <protection/>
    </xf>
    <xf numFmtId="0" fontId="22" fillId="4" borderId="53" xfId="52" applyFont="1" applyFill="1" applyBorder="1" applyAlignment="1">
      <alignment horizontal="left" vertical="center" wrapText="1"/>
      <protection/>
    </xf>
    <xf numFmtId="0" fontId="23" fillId="0" borderId="131" xfId="52" applyFont="1" applyFill="1" applyBorder="1" applyAlignment="1">
      <alignment vertical="center" wrapText="1"/>
      <protection/>
    </xf>
    <xf numFmtId="0" fontId="22" fillId="0" borderId="53" xfId="52" applyFont="1" applyFill="1" applyBorder="1" applyAlignment="1">
      <alignment horizontal="left" vertical="center" wrapText="1"/>
      <protection/>
    </xf>
    <xf numFmtId="0" fontId="22" fillId="4" borderId="53" xfId="52" applyFont="1" applyFill="1" applyBorder="1" applyAlignment="1">
      <alignment horizontal="left" readingOrder="1"/>
      <protection/>
    </xf>
    <xf numFmtId="0" fontId="22" fillId="4" borderId="53" xfId="52" applyFont="1" applyFill="1" applyBorder="1" applyAlignment="1">
      <alignment vertical="center"/>
      <protection/>
    </xf>
    <xf numFmtId="4" fontId="23" fillId="0" borderId="131" xfId="52" applyNumberFormat="1" applyFont="1" applyFill="1" applyBorder="1" applyAlignment="1">
      <alignment vertical="center" wrapText="1"/>
      <protection/>
    </xf>
    <xf numFmtId="0" fontId="22" fillId="4" borderId="53" xfId="52" applyFont="1" applyFill="1" applyBorder="1" applyAlignment="1">
      <alignment horizontal="left"/>
      <protection/>
    </xf>
    <xf numFmtId="0" fontId="23" fillId="0" borderId="131" xfId="52" applyFont="1" applyBorder="1" applyAlignment="1">
      <alignment vertical="center" wrapText="1"/>
      <protection/>
    </xf>
    <xf numFmtId="0" fontId="22" fillId="24" borderId="115" xfId="51" applyFont="1" applyFill="1" applyBorder="1" applyAlignment="1">
      <alignment horizontal="center" vertical="center" wrapText="1"/>
      <protection/>
    </xf>
    <xf numFmtId="49" fontId="22" fillId="24" borderId="94" xfId="51" applyNumberFormat="1" applyFont="1" applyFill="1" applyBorder="1" applyAlignment="1">
      <alignment horizontal="center" vertical="center" wrapText="1"/>
      <protection/>
    </xf>
    <xf numFmtId="0" fontId="23" fillId="0" borderId="132" xfId="51" applyFont="1" applyBorder="1" applyAlignment="1">
      <alignment horizontal="center" vertical="center"/>
      <protection/>
    </xf>
    <xf numFmtId="49" fontId="22" fillId="27" borderId="128" xfId="52" applyNumberFormat="1" applyFont="1" applyFill="1" applyBorder="1" applyAlignment="1">
      <alignment horizontal="center" vertical="center"/>
      <protection/>
    </xf>
    <xf numFmtId="49" fontId="22" fillId="27" borderId="129" xfId="52" applyNumberFormat="1" applyFont="1" applyFill="1" applyBorder="1" applyAlignment="1">
      <alignment horizontal="center" vertical="center"/>
      <protection/>
    </xf>
    <xf numFmtId="49" fontId="22" fillId="27" borderId="133" xfId="52" applyNumberFormat="1" applyFont="1" applyFill="1" applyBorder="1" applyAlignment="1">
      <alignment horizontal="center" vertical="center" wrapText="1"/>
      <protection/>
    </xf>
    <xf numFmtId="49" fontId="22" fillId="27" borderId="133" xfId="52" applyNumberFormat="1" applyFont="1" applyFill="1" applyBorder="1" applyAlignment="1">
      <alignment horizontal="center" vertical="center"/>
      <protection/>
    </xf>
    <xf numFmtId="49" fontId="22" fillId="27" borderId="133" xfId="52" applyNumberFormat="1" applyFont="1" applyFill="1" applyBorder="1" applyAlignment="1">
      <alignment horizontal="center"/>
      <protection/>
    </xf>
    <xf numFmtId="0" fontId="23" fillId="0" borderId="134" xfId="51" applyFont="1" applyBorder="1" applyAlignment="1">
      <alignment horizontal="center" vertical="center"/>
      <protection/>
    </xf>
    <xf numFmtId="0" fontId="22" fillId="4" borderId="95" xfId="52" applyFont="1" applyFill="1" applyBorder="1" applyAlignment="1">
      <alignment horizontal="left"/>
      <protection/>
    </xf>
    <xf numFmtId="0" fontId="23" fillId="0" borderId="53" xfId="52" applyFont="1" applyBorder="1" applyAlignment="1">
      <alignment horizontal="left"/>
      <protection/>
    </xf>
    <xf numFmtId="0" fontId="23" fillId="0" borderId="53" xfId="52" applyFont="1" applyFill="1" applyBorder="1" applyAlignment="1">
      <alignment vertical="center" wrapText="1"/>
      <protection/>
    </xf>
    <xf numFmtId="4" fontId="49" fillId="0" borderId="53" xfId="0" applyNumberFormat="1" applyFont="1" applyFill="1" applyBorder="1" applyAlignment="1">
      <alignment wrapText="1"/>
    </xf>
    <xf numFmtId="0" fontId="28" fillId="0" borderId="53" xfId="52" applyFont="1" applyFill="1" applyBorder="1" applyAlignment="1">
      <alignment vertical="center" wrapText="1"/>
      <protection/>
    </xf>
    <xf numFmtId="0" fontId="48" fillId="30" borderId="131" xfId="52" applyFont="1" applyFill="1" applyBorder="1" applyAlignment="1">
      <alignment horizontal="left" vertical="center" wrapText="1"/>
      <protection/>
    </xf>
    <xf numFmtId="0" fontId="48" fillId="30" borderId="131" xfId="52" applyFont="1" applyFill="1" applyBorder="1" applyAlignment="1">
      <alignment vertical="center" wrapText="1"/>
      <protection/>
    </xf>
    <xf numFmtId="0" fontId="48" fillId="30" borderId="135" xfId="52" applyFont="1" applyFill="1" applyBorder="1" applyAlignment="1">
      <alignment horizontal="left" vertical="center" wrapText="1"/>
      <protection/>
    </xf>
    <xf numFmtId="0" fontId="22" fillId="4" borderId="136" xfId="52" applyFont="1" applyFill="1" applyBorder="1" applyAlignment="1">
      <alignment horizontal="left" vertical="center" wrapText="1"/>
      <protection/>
    </xf>
    <xf numFmtId="0" fontId="23" fillId="0" borderId="137" xfId="52" applyFont="1" applyBorder="1" applyAlignment="1">
      <alignment vertical="center" wrapText="1"/>
      <protection/>
    </xf>
    <xf numFmtId="0" fontId="22" fillId="24" borderId="78" xfId="51" applyFont="1" applyFill="1" applyBorder="1" applyAlignment="1">
      <alignment horizontal="center"/>
      <protection/>
    </xf>
    <xf numFmtId="49" fontId="22" fillId="24" borderId="56" xfId="51" applyNumberFormat="1" applyFont="1" applyFill="1" applyBorder="1" applyAlignment="1">
      <alignment horizontal="center"/>
      <protection/>
    </xf>
    <xf numFmtId="0" fontId="23" fillId="0" borderId="132" xfId="51" applyFont="1" applyBorder="1" applyAlignment="1">
      <alignment horizontal="center" vertical="center" shrinkToFit="1"/>
      <protection/>
    </xf>
    <xf numFmtId="49" fontId="22" fillId="27" borderId="138" xfId="52" applyNumberFormat="1" applyFont="1" applyFill="1" applyBorder="1" applyAlignment="1">
      <alignment horizontal="center" vertical="center"/>
      <protection/>
    </xf>
    <xf numFmtId="49" fontId="22" fillId="27" borderId="138" xfId="52" applyNumberFormat="1" applyFont="1" applyFill="1" applyBorder="1" applyAlignment="1">
      <alignment horizontal="center" vertical="center" wrapText="1"/>
      <protection/>
    </xf>
    <xf numFmtId="49" fontId="22" fillId="27" borderId="47" xfId="52" applyNumberFormat="1" applyFont="1" applyFill="1" applyBorder="1" applyAlignment="1">
      <alignment horizontal="center" vertical="center" wrapText="1"/>
      <protection/>
    </xf>
    <xf numFmtId="49" fontId="22" fillId="27" borderId="139" xfId="52" applyNumberFormat="1" applyFont="1" applyFill="1" applyBorder="1" applyAlignment="1">
      <alignment horizontal="center" vertical="center" wrapText="1"/>
      <protection/>
    </xf>
    <xf numFmtId="0" fontId="23" fillId="0" borderId="100" xfId="51" applyFont="1" applyBorder="1" applyAlignment="1">
      <alignment horizontal="center" vertical="center" shrinkToFit="1"/>
      <protection/>
    </xf>
    <xf numFmtId="49" fontId="22" fillId="27" borderId="140" xfId="52" applyNumberFormat="1" applyFont="1" applyFill="1" applyBorder="1" applyAlignment="1">
      <alignment horizontal="center" vertical="center" wrapText="1"/>
      <protection/>
    </xf>
    <xf numFmtId="0" fontId="22" fillId="4" borderId="95" xfId="52" applyFont="1" applyFill="1" applyBorder="1" applyAlignment="1">
      <alignment horizontal="left" vertical="center"/>
      <protection/>
    </xf>
    <xf numFmtId="0" fontId="23" fillId="0" borderId="53" xfId="52" applyFont="1" applyBorder="1" applyAlignment="1">
      <alignment horizontal="left" vertical="center"/>
      <protection/>
    </xf>
    <xf numFmtId="4" fontId="48" fillId="0" borderId="141" xfId="0" applyNumberFormat="1" applyFont="1" applyFill="1" applyBorder="1" applyAlignment="1">
      <alignment horizontal="left" vertical="center" wrapText="1"/>
    </xf>
    <xf numFmtId="4" fontId="48" fillId="0" borderId="141" xfId="0" applyNumberFormat="1" applyFont="1" applyFill="1" applyBorder="1" applyAlignment="1">
      <alignment wrapText="1"/>
    </xf>
    <xf numFmtId="0" fontId="22" fillId="4" borderId="131" xfId="52" applyFont="1" applyFill="1" applyBorder="1" applyAlignment="1">
      <alignment horizontal="left" vertical="center" wrapText="1"/>
      <protection/>
    </xf>
    <xf numFmtId="0" fontId="23" fillId="0" borderId="95" xfId="52" applyFont="1" applyBorder="1" applyAlignment="1">
      <alignment horizontal="left" vertical="center"/>
      <protection/>
    </xf>
    <xf numFmtId="0" fontId="48" fillId="0" borderId="131" xfId="52" applyFont="1" applyFill="1" applyBorder="1" applyAlignment="1">
      <alignment horizontal="left" vertical="center" wrapText="1"/>
      <protection/>
    </xf>
    <xf numFmtId="0" fontId="28" fillId="0" borderId="53" xfId="52" applyFont="1" applyBorder="1" applyAlignment="1">
      <alignment horizontal="left" vertical="center"/>
      <protection/>
    </xf>
    <xf numFmtId="0" fontId="28" fillId="0" borderId="53" xfId="52" applyFont="1" applyBorder="1" applyAlignment="1">
      <alignment horizontal="left" vertical="center" wrapText="1"/>
      <protection/>
    </xf>
    <xf numFmtId="0" fontId="48" fillId="0" borderId="53" xfId="52" applyFont="1" applyBorder="1" applyAlignment="1">
      <alignment horizontal="left" vertical="center" wrapText="1"/>
      <protection/>
    </xf>
    <xf numFmtId="4" fontId="48" fillId="0" borderId="53" xfId="0" applyNumberFormat="1" applyFont="1" applyFill="1" applyBorder="1" applyAlignment="1">
      <alignment wrapText="1"/>
    </xf>
    <xf numFmtId="0" fontId="48" fillId="0" borderId="131" xfId="52" applyFont="1" applyBorder="1" applyAlignment="1">
      <alignment vertical="center" wrapText="1"/>
      <protection/>
    </xf>
    <xf numFmtId="4" fontId="23" fillId="0" borderId="53" xfId="0" applyNumberFormat="1" applyFont="1" applyFill="1" applyBorder="1" applyAlignment="1">
      <alignment wrapText="1"/>
    </xf>
    <xf numFmtId="0" fontId="28" fillId="0" borderId="53" xfId="52" applyFont="1" applyFill="1" applyBorder="1" applyAlignment="1">
      <alignment horizontal="left" vertical="center" wrapText="1"/>
      <protection/>
    </xf>
    <xf numFmtId="49" fontId="22" fillId="27" borderId="129" xfId="52" applyNumberFormat="1" applyFont="1" applyFill="1" applyBorder="1" applyAlignment="1">
      <alignment vertical="center" wrapText="1"/>
      <protection/>
    </xf>
    <xf numFmtId="49" fontId="22" fillId="27" borderId="130" xfId="52" applyNumberFormat="1" applyFont="1" applyFill="1" applyBorder="1" applyAlignment="1">
      <alignment horizontal="center" vertical="center"/>
      <protection/>
    </xf>
    <xf numFmtId="0" fontId="23" fillId="0" borderId="22" xfId="0" applyFont="1" applyBorder="1" applyAlignment="1">
      <alignment vertical="center"/>
    </xf>
    <xf numFmtId="4" fontId="23" fillId="25" borderId="142" xfId="0" applyNumberFormat="1" applyFont="1" applyFill="1" applyBorder="1" applyAlignment="1">
      <alignment vertical="center"/>
    </xf>
    <xf numFmtId="4" fontId="23" fillId="31" borderId="141" xfId="0" applyNumberFormat="1" applyFont="1" applyFill="1" applyBorder="1" applyAlignment="1">
      <alignment vertical="center"/>
    </xf>
    <xf numFmtId="4" fontId="23" fillId="0" borderId="40" xfId="0" applyNumberFormat="1" applyFont="1" applyBorder="1" applyAlignment="1">
      <alignment vertical="center"/>
    </xf>
    <xf numFmtId="4" fontId="23" fillId="0" borderId="77" xfId="0" applyNumberFormat="1" applyFont="1" applyBorder="1" applyAlignment="1">
      <alignment vertical="center"/>
    </xf>
    <xf numFmtId="0" fontId="22" fillId="4" borderId="14" xfId="0" applyFont="1" applyFill="1" applyBorder="1" applyAlignment="1">
      <alignment horizontal="center" vertical="center"/>
    </xf>
    <xf numFmtId="4" fontId="22" fillId="4" borderId="50" xfId="0" applyNumberFormat="1" applyFont="1" applyFill="1" applyBorder="1" applyAlignment="1">
      <alignment vertical="center"/>
    </xf>
    <xf numFmtId="4" fontId="22" fillId="4" borderId="143" xfId="0" applyNumberFormat="1" applyFont="1" applyFill="1" applyBorder="1" applyAlignment="1">
      <alignment vertical="center"/>
    </xf>
    <xf numFmtId="4" fontId="22" fillId="4" borderId="144" xfId="0" applyNumberFormat="1" applyFont="1" applyFill="1" applyBorder="1" applyAlignment="1">
      <alignment vertical="center"/>
    </xf>
    <xf numFmtId="4" fontId="22" fillId="4" borderId="145" xfId="0" applyNumberFormat="1" applyFont="1" applyFill="1" applyBorder="1" applyAlignment="1">
      <alignment vertical="center"/>
    </xf>
    <xf numFmtId="0" fontId="22" fillId="4" borderId="146" xfId="0" applyFont="1" applyFill="1" applyBorder="1" applyAlignment="1">
      <alignment horizontal="center" vertical="center"/>
    </xf>
    <xf numFmtId="4" fontId="22" fillId="4" borderId="147" xfId="0" applyNumberFormat="1" applyFont="1" applyFill="1" applyBorder="1" applyAlignment="1">
      <alignment vertical="center"/>
    </xf>
    <xf numFmtId="4" fontId="22" fillId="4" borderId="148" xfId="0" applyNumberFormat="1" applyFont="1" applyFill="1" applyBorder="1" applyAlignment="1">
      <alignment vertical="center"/>
    </xf>
    <xf numFmtId="4" fontId="22" fillId="4" borderId="149" xfId="0" applyNumberFormat="1" applyFont="1" applyFill="1" applyBorder="1" applyAlignment="1">
      <alignment vertical="center"/>
    </xf>
    <xf numFmtId="49" fontId="22" fillId="28" borderId="150" xfId="0" applyNumberFormat="1" applyFont="1" applyFill="1" applyBorder="1" applyAlignment="1">
      <alignment horizontal="center" vertical="center"/>
    </xf>
    <xf numFmtId="0" fontId="23" fillId="0" borderId="151" xfId="0" applyFont="1" applyBorder="1" applyAlignment="1">
      <alignment vertical="center"/>
    </xf>
    <xf numFmtId="4" fontId="23" fillId="25" borderId="152" xfId="0" applyNumberFormat="1" applyFont="1" applyFill="1" applyBorder="1" applyAlignment="1">
      <alignment vertical="center"/>
    </xf>
    <xf numFmtId="4" fontId="23" fillId="31" borderId="153" xfId="0" applyNumberFormat="1" applyFont="1" applyFill="1" applyBorder="1" applyAlignment="1">
      <alignment vertical="center"/>
    </xf>
    <xf numFmtId="4" fontId="23" fillId="0" borderId="54" xfId="0" applyNumberFormat="1" applyFont="1" applyBorder="1" applyAlignment="1">
      <alignment vertical="center"/>
    </xf>
    <xf numFmtId="0" fontId="0" fillId="0" borderId="0" xfId="49">
      <alignment/>
      <protection/>
    </xf>
    <xf numFmtId="0" fontId="20" fillId="0" borderId="0" xfId="52" applyFont="1" applyAlignment="1">
      <alignment/>
      <protection/>
    </xf>
    <xf numFmtId="0" fontId="0" fillId="0" borderId="0" xfId="52">
      <alignment/>
      <protection/>
    </xf>
    <xf numFmtId="49" fontId="20" fillId="0" borderId="0" xfId="52" applyNumberFormat="1" applyFont="1" applyAlignment="1">
      <alignment horizontal="center"/>
      <protection/>
    </xf>
    <xf numFmtId="0" fontId="22" fillId="0" borderId="0" xfId="52" applyFont="1" applyAlignment="1">
      <alignment horizontal="right"/>
      <protection/>
    </xf>
    <xf numFmtId="4" fontId="41" fillId="0" borderId="84" xfId="53" applyNumberFormat="1" applyFont="1" applyFill="1" applyBorder="1" applyAlignment="1">
      <alignment horizontal="center" vertical="center" wrapText="1"/>
      <protection/>
    </xf>
    <xf numFmtId="4" fontId="44" fillId="0" borderId="154" xfId="53" applyNumberFormat="1" applyFont="1" applyFill="1" applyBorder="1" applyAlignment="1">
      <alignment horizontal="center" vertical="center" wrapText="1"/>
      <protection/>
    </xf>
    <xf numFmtId="0" fontId="22" fillId="0" borderId="155" xfId="52" applyFont="1" applyBorder="1" applyAlignment="1">
      <alignment horizontal="center" vertical="center" wrapText="1"/>
      <protection/>
    </xf>
    <xf numFmtId="49" fontId="22" fillId="0" borderId="154" xfId="52" applyNumberFormat="1" applyFont="1" applyBorder="1" applyAlignment="1">
      <alignment horizontal="center" vertical="center"/>
      <protection/>
    </xf>
    <xf numFmtId="0" fontId="22" fillId="0" borderId="154" xfId="52" applyFont="1" applyBorder="1" applyAlignment="1">
      <alignment horizontal="center" vertical="center"/>
      <protection/>
    </xf>
    <xf numFmtId="0" fontId="22" fillId="28" borderId="156" xfId="53" applyFont="1" applyFill="1" applyBorder="1" applyAlignment="1">
      <alignment horizontal="center" vertical="center" wrapText="1"/>
      <protection/>
    </xf>
    <xf numFmtId="0" fontId="22" fillId="25" borderId="156" xfId="53" applyFont="1" applyFill="1" applyBorder="1" applyAlignment="1">
      <alignment horizontal="center" vertical="center" wrapText="1"/>
      <protection/>
    </xf>
    <xf numFmtId="0" fontId="22" fillId="31" borderId="156" xfId="53" applyFont="1" applyFill="1" applyBorder="1" applyAlignment="1">
      <alignment horizontal="center" vertical="center" wrapText="1"/>
      <protection/>
    </xf>
    <xf numFmtId="4" fontId="41" fillId="0" borderId="59" xfId="49" applyNumberFormat="1" applyFont="1" applyFill="1" applyBorder="1" applyAlignment="1">
      <alignment horizontal="center" vertical="center" wrapText="1"/>
      <protection/>
    </xf>
    <xf numFmtId="4" fontId="23" fillId="0" borderId="157" xfId="49" applyNumberFormat="1" applyFont="1" applyFill="1" applyBorder="1" applyAlignment="1">
      <alignment horizontal="center" vertical="center" wrapText="1"/>
      <protection/>
    </xf>
    <xf numFmtId="0" fontId="41" fillId="0" borderId="158" xfId="52" applyFont="1" applyBorder="1" applyAlignment="1">
      <alignment horizontal="center" vertical="center" wrapText="1"/>
      <protection/>
    </xf>
    <xf numFmtId="49" fontId="23" fillId="0" borderId="157" xfId="52" applyNumberFormat="1" applyFont="1" applyBorder="1" applyAlignment="1">
      <alignment horizontal="center" vertical="center" wrapText="1"/>
      <protection/>
    </xf>
    <xf numFmtId="0" fontId="41" fillId="0" borderId="157" xfId="52" applyFont="1" applyFill="1" applyBorder="1" applyAlignment="1">
      <alignment horizontal="left" vertical="center" wrapText="1"/>
      <protection/>
    </xf>
    <xf numFmtId="4" fontId="22" fillId="28" borderId="159" xfId="49" applyNumberFormat="1" applyFont="1" applyFill="1" applyBorder="1" applyAlignment="1">
      <alignment vertical="center" wrapText="1"/>
      <protection/>
    </xf>
    <xf numFmtId="4" fontId="41" fillId="0" borderId="159" xfId="49" applyNumberFormat="1" applyFont="1" applyFill="1" applyBorder="1" applyAlignment="1">
      <alignment vertical="center" wrapText="1"/>
      <protection/>
    </xf>
    <xf numFmtId="4" fontId="41" fillId="31" borderId="159" xfId="49" applyNumberFormat="1" applyFont="1" applyFill="1" applyBorder="1" applyAlignment="1">
      <alignment vertical="center" wrapText="1"/>
      <protection/>
    </xf>
    <xf numFmtId="4" fontId="30" fillId="0" borderId="160" xfId="49" applyNumberFormat="1" applyFont="1" applyFill="1" applyBorder="1" applyAlignment="1">
      <alignment horizontal="center" vertical="center" wrapText="1"/>
      <protection/>
    </xf>
    <xf numFmtId="4" fontId="45" fillId="0" borderId="161" xfId="49" applyNumberFormat="1" applyFont="1" applyFill="1" applyBorder="1" applyAlignment="1">
      <alignment horizontal="center" vertical="center" wrapText="1"/>
      <protection/>
    </xf>
    <xf numFmtId="0" fontId="23" fillId="0" borderId="162" xfId="52" applyFont="1" applyBorder="1" applyAlignment="1">
      <alignment horizontal="center" vertical="center" wrapText="1"/>
      <protection/>
    </xf>
    <xf numFmtId="49" fontId="23" fillId="0" borderId="161" xfId="52" applyNumberFormat="1" applyFont="1" applyBorder="1" applyAlignment="1">
      <alignment horizontal="center" vertical="center" wrapText="1"/>
      <protection/>
    </xf>
    <xf numFmtId="0" fontId="45" fillId="0" borderId="161" xfId="52" applyFont="1" applyBorder="1" applyAlignment="1">
      <alignment horizontal="left" vertical="center" wrapText="1"/>
      <protection/>
    </xf>
    <xf numFmtId="4" fontId="23" fillId="36" borderId="156" xfId="49" applyNumberFormat="1" applyFont="1" applyFill="1" applyBorder="1" applyAlignment="1">
      <alignment vertical="center" wrapText="1"/>
      <protection/>
    </xf>
    <xf numFmtId="4" fontId="45" fillId="0" borderId="156" xfId="49" applyNumberFormat="1" applyFont="1" applyFill="1" applyBorder="1" applyAlignment="1">
      <alignment vertical="center" wrapText="1"/>
      <protection/>
    </xf>
    <xf numFmtId="4" fontId="22" fillId="31" borderId="156" xfId="49" applyNumberFormat="1" applyFont="1" applyFill="1" applyBorder="1" applyAlignment="1">
      <alignment vertical="center" wrapText="1"/>
      <protection/>
    </xf>
    <xf numFmtId="4" fontId="30" fillId="0" borderId="100" xfId="49" applyNumberFormat="1" applyFont="1" applyFill="1" applyBorder="1" applyAlignment="1">
      <alignment horizontal="center" vertical="center" wrapText="1"/>
      <protection/>
    </xf>
    <xf numFmtId="4" fontId="45" fillId="0" borderId="163" xfId="49" applyNumberFormat="1" applyFont="1" applyFill="1" applyBorder="1" applyAlignment="1">
      <alignment horizontal="center" vertical="center" wrapText="1"/>
      <protection/>
    </xf>
    <xf numFmtId="0" fontId="23" fillId="0" borderId="164" xfId="52" applyFont="1" applyBorder="1" applyAlignment="1">
      <alignment horizontal="center" vertical="center" wrapText="1"/>
      <protection/>
    </xf>
    <xf numFmtId="49" fontId="23" fillId="0" borderId="163" xfId="52" applyNumberFormat="1" applyFont="1" applyBorder="1" applyAlignment="1">
      <alignment horizontal="center" vertical="center" wrapText="1"/>
      <protection/>
    </xf>
    <xf numFmtId="0" fontId="45" fillId="0" borderId="163" xfId="49" applyFont="1" applyBorder="1" applyAlignment="1">
      <alignment horizontal="left" vertical="center" wrapText="1"/>
      <protection/>
    </xf>
    <xf numFmtId="4" fontId="23" fillId="36" borderId="140" xfId="49" applyNumberFormat="1" applyFont="1" applyFill="1" applyBorder="1" applyAlignment="1">
      <alignment vertical="center" wrapText="1"/>
      <protection/>
    </xf>
    <xf numFmtId="4" fontId="45" fillId="0" borderId="140" xfId="49" applyNumberFormat="1" applyFont="1" applyFill="1" applyBorder="1" applyAlignment="1">
      <alignment vertical="center" wrapText="1"/>
      <protection/>
    </xf>
    <xf numFmtId="4" fontId="22" fillId="31" borderId="140" xfId="49" applyNumberFormat="1" applyFont="1" applyFill="1" applyBorder="1" applyAlignment="1">
      <alignment vertical="center" wrapText="1"/>
      <protection/>
    </xf>
    <xf numFmtId="49" fontId="41" fillId="0" borderId="165" xfId="52" applyNumberFormat="1" applyFont="1" applyBorder="1" applyAlignment="1">
      <alignment horizontal="center" vertical="center" wrapText="1"/>
      <protection/>
    </xf>
    <xf numFmtId="0" fontId="23" fillId="0" borderId="158" xfId="52" applyFont="1" applyBorder="1" applyAlignment="1">
      <alignment horizontal="center" vertical="center" wrapText="1"/>
      <protection/>
    </xf>
    <xf numFmtId="0" fontId="41" fillId="0" borderId="158" xfId="52" applyFont="1" applyBorder="1" applyAlignment="1">
      <alignment horizontal="center" vertical="center" wrapText="1"/>
      <protection/>
    </xf>
    <xf numFmtId="0" fontId="23" fillId="0" borderId="157" xfId="52" applyFont="1" applyBorder="1" applyAlignment="1">
      <alignment horizontal="center" vertical="center" wrapText="1"/>
      <protection/>
    </xf>
    <xf numFmtId="0" fontId="41" fillId="0" borderId="157" xfId="52" applyFont="1" applyBorder="1" applyAlignment="1">
      <alignment vertical="center" wrapText="1"/>
      <protection/>
    </xf>
    <xf numFmtId="4" fontId="22" fillId="36" borderId="159" xfId="49" applyNumberFormat="1" applyFont="1" applyFill="1" applyBorder="1" applyAlignment="1">
      <alignment vertical="center" wrapText="1"/>
      <protection/>
    </xf>
    <xf numFmtId="49" fontId="45" fillId="0" borderId="166" xfId="52" applyNumberFormat="1" applyFont="1" applyFill="1" applyBorder="1" applyAlignment="1">
      <alignment horizontal="center" vertical="center" wrapText="1"/>
      <protection/>
    </xf>
    <xf numFmtId="0" fontId="45" fillId="0" borderId="162" xfId="52" applyFont="1" applyBorder="1" applyAlignment="1">
      <alignment horizontal="center" vertical="center" wrapText="1"/>
      <protection/>
    </xf>
    <xf numFmtId="0" fontId="23" fillId="0" borderId="162" xfId="52" applyFont="1" applyBorder="1" applyAlignment="1">
      <alignment horizontal="center" vertical="center" wrapText="1"/>
      <protection/>
    </xf>
    <xf numFmtId="49" fontId="23" fillId="0" borderId="161" xfId="52" applyNumberFormat="1" applyFont="1" applyFill="1" applyBorder="1" applyAlignment="1">
      <alignment horizontal="center" vertical="center" wrapText="1"/>
      <protection/>
    </xf>
    <xf numFmtId="0" fontId="45" fillId="0" borderId="161" xfId="49" applyFont="1" applyBorder="1" applyAlignment="1">
      <alignment horizontal="left" vertical="center" wrapText="1"/>
      <protection/>
    </xf>
    <xf numFmtId="49" fontId="45" fillId="0" borderId="167" xfId="52" applyNumberFormat="1" applyFont="1" applyFill="1" applyBorder="1" applyAlignment="1">
      <alignment horizontal="center" vertical="center" wrapText="1"/>
      <protection/>
    </xf>
    <xf numFmtId="0" fontId="45" fillId="0" borderId="63" xfId="52" applyFont="1" applyBorder="1" applyAlignment="1">
      <alignment horizontal="center" vertical="center" wrapText="1"/>
      <protection/>
    </xf>
    <xf numFmtId="0" fontId="23" fillId="0" borderId="63" xfId="52" applyFont="1" applyBorder="1" applyAlignment="1">
      <alignment horizontal="center" vertical="center" wrapText="1"/>
      <protection/>
    </xf>
    <xf numFmtId="49" fontId="23" fillId="0" borderId="168" xfId="52" applyNumberFormat="1" applyFont="1" applyFill="1" applyBorder="1" applyAlignment="1">
      <alignment horizontal="center" vertical="center" wrapText="1"/>
      <protection/>
    </xf>
    <xf numFmtId="0" fontId="45" fillId="0" borderId="168" xfId="49" applyFont="1" applyBorder="1" applyAlignment="1">
      <alignment horizontal="left" vertical="center" wrapText="1"/>
      <protection/>
    </xf>
    <xf numFmtId="4" fontId="23" fillId="36" borderId="169" xfId="49" applyNumberFormat="1" applyFont="1" applyFill="1" applyBorder="1" applyAlignment="1">
      <alignment vertical="center" wrapText="1"/>
      <protection/>
    </xf>
    <xf numFmtId="4" fontId="45" fillId="0" borderId="169" xfId="49" applyNumberFormat="1" applyFont="1" applyFill="1" applyBorder="1" applyAlignment="1">
      <alignment vertical="center" wrapText="1"/>
      <protection/>
    </xf>
    <xf numFmtId="4" fontId="22" fillId="31" borderId="169" xfId="49" applyNumberFormat="1" applyFont="1" applyFill="1" applyBorder="1" applyAlignment="1">
      <alignment vertical="center" wrapText="1"/>
      <protection/>
    </xf>
    <xf numFmtId="49" fontId="45" fillId="0" borderId="123" xfId="52" applyNumberFormat="1" applyFont="1" applyFill="1" applyBorder="1" applyAlignment="1">
      <alignment horizontal="center" vertical="center" wrapText="1"/>
      <protection/>
    </xf>
    <xf numFmtId="0" fontId="45" fillId="0" borderId="164" xfId="52" applyFont="1" applyBorder="1" applyAlignment="1">
      <alignment horizontal="center" vertical="center" wrapText="1"/>
      <protection/>
    </xf>
    <xf numFmtId="0" fontId="23" fillId="0" borderId="164" xfId="52" applyFont="1" applyBorder="1" applyAlignment="1">
      <alignment horizontal="center" vertical="center" wrapText="1"/>
      <protection/>
    </xf>
    <xf numFmtId="49" fontId="23" fillId="0" borderId="163" xfId="52" applyNumberFormat="1" applyFont="1" applyFill="1" applyBorder="1" applyAlignment="1">
      <alignment horizontal="center" vertical="center" wrapText="1"/>
      <protection/>
    </xf>
    <xf numFmtId="49" fontId="45" fillId="0" borderId="122" xfId="52" applyNumberFormat="1" applyFont="1" applyFill="1" applyBorder="1" applyAlignment="1">
      <alignment horizontal="center" vertical="center" wrapText="1"/>
      <protection/>
    </xf>
    <xf numFmtId="0" fontId="45" fillId="0" borderId="64" xfId="52" applyFont="1" applyBorder="1" applyAlignment="1">
      <alignment horizontal="center" vertical="center" wrapText="1"/>
      <protection/>
    </xf>
    <xf numFmtId="0" fontId="23" fillId="0" borderId="64" xfId="52" applyFont="1" applyBorder="1" applyAlignment="1">
      <alignment horizontal="center" vertical="center" wrapText="1"/>
      <protection/>
    </xf>
    <xf numFmtId="49" fontId="23" fillId="0" borderId="170" xfId="52" applyNumberFormat="1" applyFont="1" applyFill="1" applyBorder="1" applyAlignment="1">
      <alignment horizontal="center" vertical="center" wrapText="1"/>
      <protection/>
    </xf>
    <xf numFmtId="0" fontId="45" fillId="0" borderId="170" xfId="52" applyFont="1" applyBorder="1" applyAlignment="1">
      <alignment horizontal="left" vertical="center" wrapText="1"/>
      <protection/>
    </xf>
    <xf numFmtId="4" fontId="23" fillId="36" borderId="171" xfId="49" applyNumberFormat="1" applyFont="1" applyFill="1" applyBorder="1" applyAlignment="1">
      <alignment vertical="center" wrapText="1"/>
      <protection/>
    </xf>
    <xf numFmtId="4" fontId="45" fillId="0" borderId="171" xfId="49" applyNumberFormat="1" applyFont="1" applyFill="1" applyBorder="1" applyAlignment="1">
      <alignment vertical="center" wrapText="1"/>
      <protection/>
    </xf>
    <xf numFmtId="4" fontId="22" fillId="31" borderId="171" xfId="49" applyNumberFormat="1" applyFont="1" applyFill="1" applyBorder="1" applyAlignment="1">
      <alignment vertical="center" wrapText="1"/>
      <protection/>
    </xf>
    <xf numFmtId="0" fontId="23" fillId="0" borderId="168" xfId="52" applyFont="1" applyBorder="1" applyAlignment="1">
      <alignment horizontal="center" vertical="center" wrapText="1"/>
      <protection/>
    </xf>
    <xf numFmtId="49" fontId="23" fillId="0" borderId="63" xfId="52" applyNumberFormat="1" applyFont="1" applyBorder="1" applyAlignment="1">
      <alignment horizontal="center" vertical="center" wrapText="1"/>
      <protection/>
    </xf>
    <xf numFmtId="0" fontId="45" fillId="0" borderId="80" xfId="49" applyFont="1" applyBorder="1" applyAlignment="1">
      <alignment horizontal="left" vertical="center" wrapText="1"/>
      <protection/>
    </xf>
    <xf numFmtId="49" fontId="45" fillId="0" borderId="79" xfId="52" applyNumberFormat="1" applyFont="1" applyFill="1" applyBorder="1" applyAlignment="1">
      <alignment horizontal="center" vertical="center" wrapText="1"/>
      <protection/>
    </xf>
    <xf numFmtId="4" fontId="23" fillId="36" borderId="139" xfId="49" applyNumberFormat="1" applyFont="1" applyFill="1" applyBorder="1" applyAlignment="1">
      <alignment vertical="center" wrapText="1"/>
      <protection/>
    </xf>
    <xf numFmtId="4" fontId="45" fillId="0" borderId="139" xfId="49" applyNumberFormat="1" applyFont="1" applyFill="1" applyBorder="1" applyAlignment="1">
      <alignment vertical="center" wrapText="1"/>
      <protection/>
    </xf>
    <xf numFmtId="4" fontId="22" fillId="31" borderId="139" xfId="49" applyNumberFormat="1" applyFont="1" applyFill="1" applyBorder="1" applyAlignment="1">
      <alignment vertical="center" wrapText="1"/>
      <protection/>
    </xf>
    <xf numFmtId="0" fontId="23" fillId="0" borderId="170" xfId="52" applyFont="1" applyBorder="1" applyAlignment="1">
      <alignment horizontal="center" vertical="center" wrapText="1"/>
      <protection/>
    </xf>
    <xf numFmtId="49" fontId="23" fillId="0" borderId="64" xfId="52" applyNumberFormat="1" applyFont="1" applyBorder="1" applyAlignment="1">
      <alignment horizontal="center" vertical="center" wrapText="1"/>
      <protection/>
    </xf>
    <xf numFmtId="49" fontId="46" fillId="37" borderId="165" xfId="52" applyNumberFormat="1" applyFont="1" applyFill="1" applyBorder="1" applyAlignment="1">
      <alignment horizontal="center" vertical="center" wrapText="1"/>
      <protection/>
    </xf>
    <xf numFmtId="4" fontId="46" fillId="38" borderId="159" xfId="49" applyNumberFormat="1" applyFont="1" applyFill="1" applyBorder="1" applyAlignment="1">
      <alignment horizontal="right" vertical="center" wrapText="1"/>
      <protection/>
    </xf>
    <xf numFmtId="0" fontId="47" fillId="0" borderId="0" xfId="49" applyFont="1">
      <alignment/>
      <protection/>
    </xf>
    <xf numFmtId="4" fontId="46" fillId="0" borderId="0" xfId="49" applyNumberFormat="1" applyFont="1" applyFill="1" applyBorder="1" applyAlignment="1">
      <alignment horizontal="right" vertical="center" wrapText="1"/>
      <protection/>
    </xf>
    <xf numFmtId="49" fontId="46" fillId="28" borderId="165" xfId="52" applyNumberFormat="1" applyFont="1" applyFill="1" applyBorder="1" applyAlignment="1">
      <alignment horizontal="center" vertical="center" wrapText="1"/>
      <protection/>
    </xf>
    <xf numFmtId="4" fontId="46" fillId="28" borderId="159" xfId="49" applyNumberFormat="1" applyFont="1" applyFill="1" applyBorder="1" applyAlignment="1">
      <alignment horizontal="right" vertical="center" wrapText="1"/>
      <protection/>
    </xf>
    <xf numFmtId="49" fontId="46" fillId="39" borderId="165" xfId="52" applyNumberFormat="1" applyFont="1" applyFill="1" applyBorder="1" applyAlignment="1">
      <alignment horizontal="center" vertical="center" wrapText="1"/>
      <protection/>
    </xf>
    <xf numFmtId="169" fontId="46" fillId="39" borderId="159" xfId="49" applyNumberFormat="1" applyFont="1" applyFill="1" applyBorder="1" applyAlignment="1">
      <alignment horizontal="right" vertical="center" wrapText="1"/>
      <protection/>
    </xf>
    <xf numFmtId="0" fontId="4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22" fillId="4" borderId="172" xfId="0" applyNumberFormat="1" applyFont="1" applyFill="1" applyBorder="1" applyAlignment="1">
      <alignment horizontal="center" vertical="center"/>
    </xf>
    <xf numFmtId="49" fontId="22" fillId="4" borderId="74" xfId="0" applyNumberFormat="1" applyFont="1" applyFill="1" applyBorder="1" applyAlignment="1">
      <alignment horizontal="center" vertical="center"/>
    </xf>
    <xf numFmtId="49" fontId="22" fillId="4" borderId="110" xfId="0" applyNumberFormat="1" applyFont="1" applyFill="1" applyBorder="1" applyAlignment="1">
      <alignment horizontal="center" vertical="center"/>
    </xf>
    <xf numFmtId="49" fontId="22" fillId="8" borderId="84" xfId="0" applyNumberFormat="1" applyFont="1" applyFill="1" applyBorder="1" applyAlignment="1">
      <alignment horizontal="center" vertical="center"/>
    </xf>
    <xf numFmtId="49" fontId="22" fillId="8" borderId="173" xfId="0" applyNumberFormat="1" applyFont="1" applyFill="1" applyBorder="1" applyAlignment="1">
      <alignment horizontal="center" vertical="center"/>
    </xf>
    <xf numFmtId="49" fontId="22" fillId="8" borderId="174" xfId="0" applyNumberFormat="1" applyFont="1" applyFill="1" applyBorder="1" applyAlignment="1">
      <alignment horizontal="center" vertical="center"/>
    </xf>
    <xf numFmtId="49" fontId="22" fillId="8" borderId="100" xfId="0" applyNumberFormat="1" applyFont="1" applyFill="1" applyBorder="1" applyAlignment="1">
      <alignment horizontal="center" vertical="center"/>
    </xf>
    <xf numFmtId="49" fontId="22" fillId="8" borderId="175" xfId="0" applyNumberFormat="1" applyFont="1" applyFill="1" applyBorder="1" applyAlignment="1">
      <alignment horizontal="center" vertical="center"/>
    </xf>
    <xf numFmtId="49" fontId="22" fillId="8" borderId="176" xfId="0" applyNumberFormat="1" applyFont="1" applyFill="1" applyBorder="1" applyAlignment="1">
      <alignment horizontal="center" vertical="center"/>
    </xf>
    <xf numFmtId="0" fontId="21" fillId="15" borderId="0" xfId="0" applyFont="1" applyFill="1" applyBorder="1" applyAlignment="1">
      <alignment horizontal="center"/>
    </xf>
    <xf numFmtId="49" fontId="22" fillId="4" borderId="177" xfId="0" applyNumberFormat="1" applyFont="1" applyFill="1" applyBorder="1" applyAlignment="1">
      <alignment horizontal="center" vertical="center"/>
    </xf>
    <xf numFmtId="49" fontId="22" fillId="4" borderId="178" xfId="0" applyNumberFormat="1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49" fontId="22" fillId="28" borderId="179" xfId="0" applyNumberFormat="1" applyFont="1" applyFill="1" applyBorder="1" applyAlignment="1">
      <alignment horizontal="center" vertical="center"/>
    </xf>
    <xf numFmtId="49" fontId="22" fillId="28" borderId="7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1" fillId="15" borderId="0" xfId="51" applyFont="1" applyFill="1" applyBorder="1" applyAlignment="1">
      <alignment horizontal="center"/>
      <protection/>
    </xf>
    <xf numFmtId="0" fontId="21" fillId="0" borderId="0" xfId="51" applyFont="1" applyFill="1" applyBorder="1" applyAlignment="1">
      <alignment horizontal="center"/>
      <protection/>
    </xf>
    <xf numFmtId="0" fontId="20" fillId="0" borderId="0" xfId="49" applyFont="1" applyAlignment="1">
      <alignment horizontal="center" vertical="center" wrapText="1"/>
      <protection/>
    </xf>
    <xf numFmtId="0" fontId="46" fillId="38" borderId="157" xfId="52" applyFont="1" applyFill="1" applyBorder="1" applyAlignment="1">
      <alignment horizontal="left" vertical="center" wrapText="1"/>
      <protection/>
    </xf>
    <xf numFmtId="0" fontId="46" fillId="38" borderId="180" xfId="52" applyFont="1" applyFill="1" applyBorder="1" applyAlignment="1">
      <alignment horizontal="left" vertical="center" wrapText="1"/>
      <protection/>
    </xf>
    <xf numFmtId="0" fontId="46" fillId="28" borderId="157" xfId="52" applyFont="1" applyFill="1" applyBorder="1" applyAlignment="1">
      <alignment horizontal="left" vertical="center" wrapText="1"/>
      <protection/>
    </xf>
    <xf numFmtId="0" fontId="46" fillId="28" borderId="180" xfId="52" applyFont="1" applyFill="1" applyBorder="1" applyAlignment="1">
      <alignment horizontal="left" vertical="center" wrapText="1"/>
      <protection/>
    </xf>
    <xf numFmtId="0" fontId="46" fillId="39" borderId="157" xfId="52" applyFont="1" applyFill="1" applyBorder="1" applyAlignment="1">
      <alignment horizontal="left" vertical="center" wrapText="1"/>
      <protection/>
    </xf>
    <xf numFmtId="0" fontId="46" fillId="39" borderId="180" xfId="52" applyFont="1" applyFill="1" applyBorder="1" applyAlignment="1">
      <alignment horizontal="left" vertical="center" wrapText="1"/>
      <protection/>
    </xf>
    <xf numFmtId="0" fontId="22" fillId="4" borderId="18" xfId="0" applyFont="1" applyFill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4" borderId="146" xfId="0" applyFont="1" applyFill="1" applyBorder="1" applyAlignment="1">
      <alignment vertical="center"/>
    </xf>
    <xf numFmtId="0" fontId="23" fillId="0" borderId="181" xfId="0" applyFont="1" applyBorder="1" applyAlignment="1">
      <alignment horizontal="center" vertical="center"/>
    </xf>
    <xf numFmtId="0" fontId="22" fillId="4" borderId="14" xfId="0" applyFont="1" applyFill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15" borderId="175" xfId="0" applyFont="1" applyFill="1" applyBorder="1" applyAlignment="1">
      <alignment horizontal="center" vertical="center"/>
    </xf>
    <xf numFmtId="0" fontId="22" fillId="15" borderId="175" xfId="0" applyFont="1" applyFill="1" applyBorder="1" applyAlignment="1">
      <alignment vertical="center"/>
    </xf>
    <xf numFmtId="4" fontId="22" fillId="15" borderId="140" xfId="0" applyNumberFormat="1" applyFont="1" applyFill="1" applyBorder="1" applyAlignment="1">
      <alignment vertical="center"/>
    </xf>
    <xf numFmtId="4" fontId="22" fillId="15" borderId="123" xfId="0" applyNumberFormat="1" applyFont="1" applyFill="1" applyBorder="1" applyAlignment="1">
      <alignment vertical="center"/>
    </xf>
    <xf numFmtId="4" fontId="22" fillId="15" borderId="164" xfId="0" applyNumberFormat="1" applyFont="1" applyFill="1" applyBorder="1" applyAlignment="1">
      <alignment vertical="center"/>
    </xf>
    <xf numFmtId="4" fontId="22" fillId="15" borderId="182" xfId="0" applyNumberFormat="1" applyFont="1" applyFill="1" applyBorder="1" applyAlignment="1">
      <alignment vertical="center"/>
    </xf>
    <xf numFmtId="0" fontId="22" fillId="0" borderId="68" xfId="0" applyFont="1" applyBorder="1" applyAlignment="1">
      <alignment horizontal="center" vertical="center"/>
    </xf>
    <xf numFmtId="0" fontId="22" fillId="4" borderId="183" xfId="0" applyFont="1" applyFill="1" applyBorder="1" applyAlignment="1">
      <alignment horizontal="center" vertical="center"/>
    </xf>
    <xf numFmtId="0" fontId="22" fillId="0" borderId="110" xfId="0" applyFont="1" applyBorder="1" applyAlignment="1">
      <alignment horizontal="center" vertical="center"/>
    </xf>
    <xf numFmtId="0" fontId="22" fillId="0" borderId="183" xfId="0" applyFont="1" applyBorder="1" applyAlignment="1">
      <alignment horizontal="center" vertical="center"/>
    </xf>
    <xf numFmtId="0" fontId="22" fillId="0" borderId="172" xfId="0" applyFont="1" applyBorder="1" applyAlignment="1">
      <alignment horizontal="center" vertical="center"/>
    </xf>
    <xf numFmtId="0" fontId="22" fillId="4" borderId="184" xfId="0" applyFont="1" applyFill="1" applyBorder="1" applyAlignment="1">
      <alignment horizontal="center" vertical="center"/>
    </xf>
    <xf numFmtId="4" fontId="22" fillId="4" borderId="185" xfId="0" applyNumberFormat="1" applyFont="1" applyFill="1" applyBorder="1" applyAlignment="1">
      <alignment vertical="center"/>
    </xf>
    <xf numFmtId="0" fontId="22" fillId="0" borderId="186" xfId="0" applyFont="1" applyBorder="1" applyAlignment="1">
      <alignment horizontal="center" vertical="center"/>
    </xf>
    <xf numFmtId="4" fontId="23" fillId="0" borderId="114" xfId="0" applyNumberFormat="1" applyFont="1" applyBorder="1" applyAlignment="1">
      <alignment vertical="center"/>
    </xf>
    <xf numFmtId="0" fontId="22" fillId="4" borderId="110" xfId="0" applyFont="1" applyFill="1" applyBorder="1" applyAlignment="1">
      <alignment horizontal="center" vertical="center"/>
    </xf>
    <xf numFmtId="0" fontId="22" fillId="0" borderId="183" xfId="0" applyFont="1" applyBorder="1" applyAlignment="1">
      <alignment horizontal="center" vertical="center" wrapText="1"/>
    </xf>
    <xf numFmtId="4" fontId="23" fillId="0" borderId="76" xfId="0" applyNumberFormat="1" applyFont="1" applyBorder="1" applyAlignment="1">
      <alignment vertical="center" wrapText="1"/>
    </xf>
    <xf numFmtId="0" fontId="22" fillId="33" borderId="183" xfId="0" applyFont="1" applyFill="1" applyBorder="1" applyAlignment="1">
      <alignment horizontal="center" vertical="center"/>
    </xf>
    <xf numFmtId="0" fontId="22" fillId="33" borderId="187" xfId="0" applyFont="1" applyFill="1" applyBorder="1" applyAlignment="1">
      <alignment horizontal="center" vertical="center"/>
    </xf>
    <xf numFmtId="0" fontId="23" fillId="33" borderId="102" xfId="52" applyFont="1" applyFill="1" applyBorder="1" applyAlignment="1">
      <alignment vertical="center" wrapText="1"/>
      <protection/>
    </xf>
    <xf numFmtId="4" fontId="23" fillId="33" borderId="188" xfId="0" applyNumberFormat="1" applyFont="1" applyFill="1" applyBorder="1" applyAlignment="1">
      <alignment vertical="center"/>
    </xf>
    <xf numFmtId="4" fontId="23" fillId="33" borderId="137" xfId="0" applyNumberFormat="1" applyFont="1" applyFill="1" applyBorder="1" applyAlignment="1">
      <alignment vertical="center"/>
    </xf>
    <xf numFmtId="4" fontId="23" fillId="33" borderId="89" xfId="0" applyNumberFormat="1" applyFont="1" applyFill="1" applyBorder="1" applyAlignment="1">
      <alignment vertical="center"/>
    </xf>
    <xf numFmtId="4" fontId="23" fillId="33" borderId="90" xfId="0" applyNumberFormat="1" applyFont="1" applyFill="1" applyBorder="1" applyAlignment="1">
      <alignment vertic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_01 Sumář požad. odborů+návrh EO II. z 09-09-2009" xfId="51"/>
    <cellStyle name="normální_Rozpis výdajů 03 bez PO" xfId="52"/>
    <cellStyle name="normální_Rozpis výdajů 03 bez PO_07  Návrh rozpočtu 2010 - výdaje peněžních fondů" xfId="53"/>
    <cellStyle name="normální_Rozpočet 2005 (ZK)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6_P03_Sumar_pozadavku_za_odbory_RV_2015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ní list - přílohy RK"/>
      <sheetName val="Výdaje dle kapitol"/>
      <sheetName val="Sumární přehled za odbo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4"/>
  <sheetViews>
    <sheetView tabSelected="1" zoomScalePageLayoutView="0" workbookViewId="0" topLeftCell="A1">
      <selection activeCell="O17" sqref="O17"/>
    </sheetView>
  </sheetViews>
  <sheetFormatPr defaultColWidth="9.140625" defaultRowHeight="12.75"/>
  <sheetData>
    <row r="3" spans="1:10" ht="45">
      <c r="A3" s="680" t="s">
        <v>158</v>
      </c>
      <c r="B3" s="680"/>
      <c r="C3" s="680"/>
      <c r="D3" s="680"/>
      <c r="E3" s="680"/>
      <c r="F3" s="680"/>
      <c r="G3" s="680"/>
      <c r="H3" s="680"/>
      <c r="I3" s="680"/>
      <c r="J3" s="680"/>
    </row>
    <row r="4" ht="12.75">
      <c r="B4" s="233"/>
    </row>
    <row r="5" ht="12.75">
      <c r="B5" s="233"/>
    </row>
    <row r="6" ht="12.75">
      <c r="B6" s="234"/>
    </row>
    <row r="7" ht="12.75">
      <c r="B7" s="234"/>
    </row>
    <row r="8" ht="12.75">
      <c r="B8" s="234"/>
    </row>
    <row r="9" ht="12.75">
      <c r="B9" s="234"/>
    </row>
    <row r="10" ht="12.75">
      <c r="B10" s="234"/>
    </row>
    <row r="11" ht="12.75">
      <c r="B11" s="234"/>
    </row>
    <row r="12" ht="12.75">
      <c r="B12" s="233"/>
    </row>
    <row r="13" ht="25.5">
      <c r="B13" s="235"/>
    </row>
    <row r="14" spans="1:10" ht="27.75">
      <c r="A14" s="681" t="s">
        <v>210</v>
      </c>
      <c r="B14" s="681"/>
      <c r="C14" s="681"/>
      <c r="D14" s="681"/>
      <c r="E14" s="681"/>
      <c r="F14" s="681"/>
      <c r="G14" s="681"/>
      <c r="H14" s="681"/>
      <c r="I14" s="681"/>
      <c r="J14" s="681"/>
    </row>
    <row r="15" spans="1:10" ht="27.75">
      <c r="A15" s="681" t="s">
        <v>211</v>
      </c>
      <c r="B15" s="681"/>
      <c r="C15" s="681"/>
      <c r="D15" s="681"/>
      <c r="E15" s="681"/>
      <c r="F15" s="681"/>
      <c r="G15" s="681"/>
      <c r="H15" s="681"/>
      <c r="I15" s="681"/>
      <c r="J15" s="681"/>
    </row>
    <row r="16" ht="20.25">
      <c r="B16" s="237"/>
    </row>
    <row r="17" ht="12.75">
      <c r="B17" s="233"/>
    </row>
    <row r="18" ht="27.75">
      <c r="B18" s="236"/>
    </row>
    <row r="19" ht="27.75">
      <c r="B19" s="236"/>
    </row>
    <row r="20" ht="27.75">
      <c r="B20" s="236"/>
    </row>
    <row r="21" ht="27.75">
      <c r="B21" s="236"/>
    </row>
    <row r="22" ht="27.75">
      <c r="B22" s="236"/>
    </row>
    <row r="23" spans="1:10" ht="18">
      <c r="A23" s="682" t="s">
        <v>159</v>
      </c>
      <c r="B23" s="682"/>
      <c r="C23" s="682"/>
      <c r="D23" s="682"/>
      <c r="E23" s="682"/>
      <c r="F23" s="682"/>
      <c r="G23" s="682"/>
      <c r="H23" s="682"/>
      <c r="I23" s="682"/>
      <c r="J23" s="682"/>
    </row>
    <row r="24" ht="12.75">
      <c r="B24" s="234"/>
    </row>
    <row r="25" ht="12.75">
      <c r="B25" s="234"/>
    </row>
    <row r="26" ht="12.75">
      <c r="B26" s="234"/>
    </row>
    <row r="27" ht="12.75">
      <c r="B27" s="234"/>
    </row>
    <row r="28" ht="12.75">
      <c r="B28" s="234"/>
    </row>
    <row r="29" ht="12.75">
      <c r="B29" s="234"/>
    </row>
    <row r="30" ht="12.75">
      <c r="B30" s="234"/>
    </row>
    <row r="31" ht="12.75">
      <c r="B31" s="234"/>
    </row>
    <row r="32" ht="12.75">
      <c r="B32" s="234"/>
    </row>
    <row r="33" ht="12.75">
      <c r="B33" s="234"/>
    </row>
    <row r="34" ht="12.75">
      <c r="B34" s="234"/>
    </row>
    <row r="35" ht="12.75">
      <c r="B35" s="234"/>
    </row>
    <row r="36" ht="12.75">
      <c r="B36" s="234"/>
    </row>
    <row r="37" ht="12.75">
      <c r="B37" s="234"/>
    </row>
    <row r="38" ht="12.75">
      <c r="B38" s="234"/>
    </row>
    <row r="39" ht="12.75">
      <c r="B39" s="234"/>
    </row>
    <row r="40" ht="12.75">
      <c r="B40" s="234"/>
    </row>
    <row r="41" ht="12.75">
      <c r="B41" s="234"/>
    </row>
    <row r="42" spans="1:10" ht="15">
      <c r="A42" s="679" t="s">
        <v>369</v>
      </c>
      <c r="B42" s="679"/>
      <c r="C42" s="679"/>
      <c r="D42" s="679"/>
      <c r="E42" s="679"/>
      <c r="F42" s="679"/>
      <c r="G42" s="679"/>
      <c r="H42" s="679"/>
      <c r="I42" s="679"/>
      <c r="J42" s="679"/>
    </row>
    <row r="43" ht="15.75">
      <c r="B43" s="238"/>
    </row>
    <row r="44" ht="12.75">
      <c r="B44" s="233"/>
    </row>
  </sheetData>
  <sheetProtection/>
  <mergeCells count="5">
    <mergeCell ref="A42:J42"/>
    <mergeCell ref="A3:J3"/>
    <mergeCell ref="A14:J14"/>
    <mergeCell ref="A15:J15"/>
    <mergeCell ref="A23:J2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L142"/>
  <sheetViews>
    <sheetView zoomScaleSheetLayoutView="100" zoomScalePageLayoutView="0" workbookViewId="0" topLeftCell="A1">
      <selection activeCell="O18" sqref="N18:O18"/>
    </sheetView>
  </sheetViews>
  <sheetFormatPr defaultColWidth="9.140625" defaultRowHeight="12.75"/>
  <cols>
    <col min="1" max="1" width="4.00390625" style="1" customWidth="1"/>
    <col min="2" max="2" width="22.57421875" style="0" customWidth="1"/>
    <col min="3" max="3" width="4.28125" style="2" customWidth="1"/>
    <col min="4" max="4" width="18.57421875" style="0" customWidth="1"/>
    <col min="5" max="6" width="10.00390625" style="0" customWidth="1"/>
    <col min="7" max="9" width="10.28125" style="0" customWidth="1"/>
  </cols>
  <sheetData>
    <row r="1" spans="1:9" ht="18">
      <c r="A1" s="696" t="s">
        <v>215</v>
      </c>
      <c r="B1" s="696"/>
      <c r="C1" s="696"/>
      <c r="D1" s="696"/>
      <c r="E1" s="696"/>
      <c r="F1" s="696"/>
      <c r="G1" s="696"/>
      <c r="H1" s="696"/>
      <c r="I1" s="696"/>
    </row>
    <row r="2" spans="5:9" ht="15" customHeight="1">
      <c r="E2" s="3"/>
      <c r="F2" s="3"/>
      <c r="G2" s="3"/>
      <c r="H2" s="3"/>
      <c r="I2" s="3"/>
    </row>
    <row r="3" spans="1:9" ht="15" customHeight="1">
      <c r="A3" s="697" t="s">
        <v>212</v>
      </c>
      <c r="B3" s="697"/>
      <c r="C3" s="697"/>
      <c r="D3" s="697"/>
      <c r="E3" s="697"/>
      <c r="F3" s="697"/>
      <c r="G3" s="697"/>
      <c r="H3" s="697"/>
      <c r="I3" s="697"/>
    </row>
    <row r="4" spans="5:9" ht="15" customHeight="1">
      <c r="E4" s="4"/>
      <c r="F4" s="4"/>
      <c r="G4" s="4"/>
      <c r="H4" s="4"/>
      <c r="I4" s="4"/>
    </row>
    <row r="5" spans="1:9" ht="15" customHeight="1">
      <c r="A5" s="697" t="s">
        <v>0</v>
      </c>
      <c r="B5" s="697"/>
      <c r="C5" s="697"/>
      <c r="D5" s="697"/>
      <c r="E5" s="697"/>
      <c r="F5" s="697"/>
      <c r="G5" s="697"/>
      <c r="H5" s="697"/>
      <c r="I5" s="697"/>
    </row>
    <row r="6" spans="5:9" ht="15" customHeight="1">
      <c r="E6" s="3"/>
      <c r="G6" s="3"/>
      <c r="H6" s="3"/>
      <c r="I6" s="3"/>
    </row>
    <row r="7" spans="1:9" ht="15" customHeight="1">
      <c r="A7" s="698" t="s">
        <v>1</v>
      </c>
      <c r="B7" s="698"/>
      <c r="C7" s="698"/>
      <c r="D7" s="698"/>
      <c r="E7" s="698"/>
      <c r="F7" s="698"/>
      <c r="G7" s="698"/>
      <c r="H7" s="698"/>
      <c r="I7" s="698"/>
    </row>
    <row r="8" spans="1:9" ht="15" customHeight="1">
      <c r="A8" s="5"/>
      <c r="B8" s="6"/>
      <c r="C8" s="7"/>
      <c r="D8" s="6"/>
      <c r="E8" s="6"/>
      <c r="F8" s="6"/>
      <c r="G8" s="8"/>
      <c r="H8" s="8"/>
      <c r="I8" s="8"/>
    </row>
    <row r="9" spans="5:9" ht="15" customHeight="1">
      <c r="E9" s="3"/>
      <c r="G9" s="3"/>
      <c r="H9" s="3"/>
      <c r="I9" s="9" t="s">
        <v>2</v>
      </c>
    </row>
    <row r="10" spans="1:9" ht="15" customHeight="1">
      <c r="A10" s="10" t="s">
        <v>3</v>
      </c>
      <c r="B10" s="11"/>
      <c r="C10" s="12"/>
      <c r="D10" s="211"/>
      <c r="E10" s="217" t="s">
        <v>213</v>
      </c>
      <c r="F10" s="351" t="s">
        <v>156</v>
      </c>
      <c r="G10" s="13" t="s">
        <v>157</v>
      </c>
      <c r="H10" s="13" t="s">
        <v>160</v>
      </c>
      <c r="I10" s="14" t="s">
        <v>214</v>
      </c>
    </row>
    <row r="11" spans="1:9" ht="15" customHeight="1">
      <c r="A11" s="15" t="s">
        <v>4</v>
      </c>
      <c r="B11" s="16"/>
      <c r="C11" s="17"/>
      <c r="D11" s="212"/>
      <c r="E11" s="218">
        <f>Příjmy!B9</f>
        <v>2122000</v>
      </c>
      <c r="F11" s="352">
        <f>Příjmy!C9</f>
        <v>2211000</v>
      </c>
      <c r="G11" s="18">
        <f>Příjmy!D9</f>
        <v>2233100</v>
      </c>
      <c r="H11" s="18">
        <f>Příjmy!E9</f>
        <v>2255421</v>
      </c>
      <c r="I11" s="19">
        <f>Příjmy!F9</f>
        <v>2277965.21</v>
      </c>
    </row>
    <row r="12" spans="1:9" ht="15" customHeight="1">
      <c r="A12" s="20" t="s">
        <v>5</v>
      </c>
      <c r="B12" s="21"/>
      <c r="C12" s="22"/>
      <c r="D12" s="213"/>
      <c r="E12" s="219">
        <f>Příjmy!B13</f>
        <v>57932</v>
      </c>
      <c r="F12" s="353">
        <f>Příjmy!C13</f>
        <v>58788</v>
      </c>
      <c r="G12" s="23">
        <f>Příjmy!D13</f>
        <v>56988</v>
      </c>
      <c r="H12" s="23">
        <f>Příjmy!E13</f>
        <v>56988</v>
      </c>
      <c r="I12" s="24">
        <f>Příjmy!F13</f>
        <v>56988</v>
      </c>
    </row>
    <row r="13" spans="1:9" ht="15" customHeight="1">
      <c r="A13" s="25" t="s">
        <v>6</v>
      </c>
      <c r="B13" s="26"/>
      <c r="C13" s="27"/>
      <c r="D13" s="214"/>
      <c r="E13" s="219">
        <f>Příjmy!B27</f>
        <v>0</v>
      </c>
      <c r="F13" s="353">
        <f>Příjmy!C27</f>
        <v>0</v>
      </c>
      <c r="G13" s="23">
        <f>Příjmy!D27</f>
        <v>0</v>
      </c>
      <c r="H13" s="23">
        <f>Příjmy!E27</f>
        <v>0</v>
      </c>
      <c r="I13" s="24">
        <f>Příjmy!F27</f>
        <v>0</v>
      </c>
    </row>
    <row r="14" spans="1:9" ht="15" customHeight="1">
      <c r="A14" s="20" t="s">
        <v>7</v>
      </c>
      <c r="B14" s="21"/>
      <c r="C14" s="22"/>
      <c r="D14" s="213"/>
      <c r="E14" s="220">
        <f>Příjmy!B20</f>
        <v>85842</v>
      </c>
      <c r="F14" s="354">
        <f>Příjmy!C20</f>
        <v>85842</v>
      </c>
      <c r="G14" s="28">
        <f>Příjmy!D20</f>
        <v>85842</v>
      </c>
      <c r="H14" s="28">
        <f>Příjmy!E20</f>
        <v>85842</v>
      </c>
      <c r="I14" s="29">
        <f>Příjmy!F20</f>
        <v>85842</v>
      </c>
    </row>
    <row r="15" spans="1:9" s="35" customFormat="1" ht="15" customHeight="1">
      <c r="A15" s="30" t="s">
        <v>8</v>
      </c>
      <c r="B15" s="31"/>
      <c r="C15" s="32"/>
      <c r="D15" s="215"/>
      <c r="E15" s="221">
        <f>SUM(E11:E14)</f>
        <v>2265774</v>
      </c>
      <c r="F15" s="216">
        <f>SUM(F11:F14)</f>
        <v>2355630</v>
      </c>
      <c r="G15" s="33">
        <f>SUM(G11:G14)</f>
        <v>2375930</v>
      </c>
      <c r="H15" s="33">
        <f>SUM(H11:H14)</f>
        <v>2398251</v>
      </c>
      <c r="I15" s="34">
        <f>SUM(I11:I14)</f>
        <v>2420795.21</v>
      </c>
    </row>
    <row r="16" spans="5:9" ht="15" customHeight="1">
      <c r="E16" s="3"/>
      <c r="G16" s="3"/>
      <c r="H16" s="3"/>
      <c r="I16" s="3"/>
    </row>
    <row r="17" spans="1:9" ht="15" customHeight="1">
      <c r="A17" s="692" t="s">
        <v>9</v>
      </c>
      <c r="B17" s="692"/>
      <c r="C17" s="692"/>
      <c r="D17" s="692"/>
      <c r="E17" s="692"/>
      <c r="F17" s="692"/>
      <c r="G17" s="692"/>
      <c r="H17" s="692"/>
      <c r="I17" s="692"/>
    </row>
    <row r="18" spans="5:9" ht="15" customHeight="1">
      <c r="E18" s="36"/>
      <c r="F18" s="36"/>
      <c r="G18" s="36"/>
      <c r="H18" s="36"/>
      <c r="I18" s="36"/>
    </row>
    <row r="19" spans="9:12" ht="13.5" thickBot="1">
      <c r="I19" s="9" t="s">
        <v>2</v>
      </c>
      <c r="L19" s="6"/>
    </row>
    <row r="20" spans="1:9" s="37" customFormat="1" ht="13.5" thickBot="1">
      <c r="A20" s="446" t="s">
        <v>10</v>
      </c>
      <c r="B20" s="447" t="s">
        <v>11</v>
      </c>
      <c r="C20" s="729" t="s">
        <v>12</v>
      </c>
      <c r="D20" s="447" t="s">
        <v>13</v>
      </c>
      <c r="E20" s="217" t="s">
        <v>213</v>
      </c>
      <c r="F20" s="420" t="s">
        <v>156</v>
      </c>
      <c r="G20" s="279" t="s">
        <v>157</v>
      </c>
      <c r="H20" s="279" t="s">
        <v>160</v>
      </c>
      <c r="I20" s="280" t="s">
        <v>214</v>
      </c>
    </row>
    <row r="21" spans="1:9" s="35" customFormat="1" ht="12.75">
      <c r="A21" s="699" t="s">
        <v>14</v>
      </c>
      <c r="B21" s="713" t="s">
        <v>15</v>
      </c>
      <c r="C21" s="730" t="s">
        <v>16</v>
      </c>
      <c r="D21" s="222" t="s">
        <v>16</v>
      </c>
      <c r="E21" s="229">
        <f>SUM(E22:E27)</f>
        <v>26652.4</v>
      </c>
      <c r="F21" s="226">
        <f>SUM(F22:F27)</f>
        <v>35876</v>
      </c>
      <c r="G21" s="226">
        <f>SUM(G22:G27)</f>
        <v>20695.440000000002</v>
      </c>
      <c r="H21" s="226">
        <f>SUM(H22:H27)</f>
        <v>20750.4244</v>
      </c>
      <c r="I21" s="448">
        <f>SUM(I22:I27)</f>
        <v>20805.958644</v>
      </c>
    </row>
    <row r="22" spans="1:9" ht="12.75">
      <c r="A22" s="700"/>
      <c r="B22" s="714" t="s">
        <v>17</v>
      </c>
      <c r="C22" s="731">
        <v>910</v>
      </c>
      <c r="D22" s="223" t="s">
        <v>18</v>
      </c>
      <c r="E22" s="228">
        <v>5750</v>
      </c>
      <c r="F22" s="355">
        <v>5444</v>
      </c>
      <c r="G22" s="38">
        <v>5498.4400000000005</v>
      </c>
      <c r="H22" s="38">
        <v>5553.4244</v>
      </c>
      <c r="I22" s="450">
        <v>5608.958644</v>
      </c>
    </row>
    <row r="23" spans="1:9" ht="12.75">
      <c r="A23" s="700"/>
      <c r="B23" s="715"/>
      <c r="C23" s="732">
        <v>914</v>
      </c>
      <c r="D23" s="224" t="s">
        <v>19</v>
      </c>
      <c r="E23" s="228">
        <v>11665</v>
      </c>
      <c r="F23" s="355">
        <v>11797</v>
      </c>
      <c r="G23" s="38">
        <v>11797</v>
      </c>
      <c r="H23" s="38">
        <v>11797</v>
      </c>
      <c r="I23" s="450">
        <v>11797</v>
      </c>
    </row>
    <row r="24" spans="1:9" ht="12.75">
      <c r="A24" s="700"/>
      <c r="B24" s="715"/>
      <c r="C24" s="732">
        <v>917</v>
      </c>
      <c r="D24" s="224" t="s">
        <v>169</v>
      </c>
      <c r="E24" s="228">
        <v>2900</v>
      </c>
      <c r="F24" s="355">
        <v>3400</v>
      </c>
      <c r="G24" s="38">
        <v>3400</v>
      </c>
      <c r="H24" s="38">
        <v>3400</v>
      </c>
      <c r="I24" s="450">
        <v>3400</v>
      </c>
    </row>
    <row r="25" spans="1:9" ht="12.75">
      <c r="A25" s="700"/>
      <c r="B25" s="715"/>
      <c r="C25" s="732">
        <v>920</v>
      </c>
      <c r="D25" s="224" t="s">
        <v>20</v>
      </c>
      <c r="E25" s="228">
        <v>0</v>
      </c>
      <c r="F25" s="355">
        <v>235</v>
      </c>
      <c r="G25" s="38">
        <v>0</v>
      </c>
      <c r="H25" s="38">
        <v>0</v>
      </c>
      <c r="I25" s="450">
        <v>0</v>
      </c>
    </row>
    <row r="26" spans="1:9" ht="12.75">
      <c r="A26" s="700"/>
      <c r="B26" s="715"/>
      <c r="C26" s="732">
        <v>923</v>
      </c>
      <c r="D26" s="224" t="s">
        <v>302</v>
      </c>
      <c r="E26" s="228">
        <v>6337.4</v>
      </c>
      <c r="F26" s="355">
        <v>0</v>
      </c>
      <c r="G26" s="440" t="s">
        <v>16</v>
      </c>
      <c r="H26" s="440" t="s">
        <v>16</v>
      </c>
      <c r="I26" s="451" t="s">
        <v>16</v>
      </c>
    </row>
    <row r="27" spans="1:9" ht="12.75">
      <c r="A27" s="449"/>
      <c r="B27" s="716"/>
      <c r="C27" s="732">
        <v>926</v>
      </c>
      <c r="D27" s="224" t="s">
        <v>192</v>
      </c>
      <c r="E27" s="228">
        <v>0</v>
      </c>
      <c r="F27" s="355">
        <v>15000</v>
      </c>
      <c r="G27" s="38">
        <v>0</v>
      </c>
      <c r="H27" s="38">
        <v>0</v>
      </c>
      <c r="I27" s="450">
        <v>0</v>
      </c>
    </row>
    <row r="28" spans="1:9" s="35" customFormat="1" ht="12.75">
      <c r="A28" s="683" t="s">
        <v>21</v>
      </c>
      <c r="B28" s="713" t="s">
        <v>22</v>
      </c>
      <c r="C28" s="730" t="s">
        <v>16</v>
      </c>
      <c r="D28" s="222" t="s">
        <v>16</v>
      </c>
      <c r="E28" s="230">
        <f>SUM(E29:E33)</f>
        <v>70352.8</v>
      </c>
      <c r="F28" s="441">
        <f>SUM(F29:F33)</f>
        <v>11066</v>
      </c>
      <c r="G28" s="442">
        <f>SUM(G29:G33)</f>
        <v>4225</v>
      </c>
      <c r="H28" s="442">
        <f>SUM(H29:H33)</f>
        <v>4225</v>
      </c>
      <c r="I28" s="443">
        <f>SUM(I29:I33)</f>
        <v>4225</v>
      </c>
    </row>
    <row r="29" spans="1:9" ht="12.75">
      <c r="A29" s="684"/>
      <c r="B29" s="714" t="s">
        <v>22</v>
      </c>
      <c r="C29" s="732">
        <v>914</v>
      </c>
      <c r="D29" s="224" t="s">
        <v>19</v>
      </c>
      <c r="E29" s="228">
        <v>5117.8</v>
      </c>
      <c r="F29" s="355">
        <v>3845</v>
      </c>
      <c r="G29" s="38">
        <v>3725</v>
      </c>
      <c r="H29" s="38">
        <v>3725</v>
      </c>
      <c r="I29" s="450">
        <v>3725</v>
      </c>
    </row>
    <row r="30" spans="1:9" ht="12.75">
      <c r="A30" s="684"/>
      <c r="B30" s="715"/>
      <c r="C30" s="732">
        <v>917</v>
      </c>
      <c r="D30" s="224" t="s">
        <v>169</v>
      </c>
      <c r="E30" s="228">
        <v>545</v>
      </c>
      <c r="F30" s="355">
        <v>1471</v>
      </c>
      <c r="G30" s="38">
        <v>500</v>
      </c>
      <c r="H30" s="38">
        <v>500</v>
      </c>
      <c r="I30" s="450">
        <v>500</v>
      </c>
    </row>
    <row r="31" spans="1:9" ht="12.75">
      <c r="A31" s="684"/>
      <c r="B31" s="715"/>
      <c r="C31" s="732">
        <v>920</v>
      </c>
      <c r="D31" s="224" t="s">
        <v>20</v>
      </c>
      <c r="E31" s="228">
        <v>0</v>
      </c>
      <c r="F31" s="355">
        <v>0</v>
      </c>
      <c r="G31" s="38">
        <v>0</v>
      </c>
      <c r="H31" s="38">
        <v>0</v>
      </c>
      <c r="I31" s="450">
        <v>0</v>
      </c>
    </row>
    <row r="32" spans="1:9" ht="12.75">
      <c r="A32" s="684"/>
      <c r="B32" s="715"/>
      <c r="C32" s="732">
        <v>923</v>
      </c>
      <c r="D32" s="224" t="s">
        <v>302</v>
      </c>
      <c r="E32" s="228">
        <v>64690</v>
      </c>
      <c r="F32" s="355">
        <v>5750</v>
      </c>
      <c r="G32" s="440" t="s">
        <v>16</v>
      </c>
      <c r="H32" s="440" t="s">
        <v>16</v>
      </c>
      <c r="I32" s="451" t="s">
        <v>16</v>
      </c>
    </row>
    <row r="33" spans="1:9" ht="12.75">
      <c r="A33" s="452"/>
      <c r="B33" s="716"/>
      <c r="C33" s="732">
        <v>926</v>
      </c>
      <c r="D33" s="224" t="s">
        <v>192</v>
      </c>
      <c r="E33" s="228">
        <v>0</v>
      </c>
      <c r="F33" s="355">
        <v>0</v>
      </c>
      <c r="G33" s="38">
        <v>0</v>
      </c>
      <c r="H33" s="38">
        <v>0</v>
      </c>
      <c r="I33" s="450">
        <v>0</v>
      </c>
    </row>
    <row r="34" spans="1:9" s="35" customFormat="1" ht="12.75">
      <c r="A34" s="683" t="s">
        <v>23</v>
      </c>
      <c r="B34" s="713" t="s">
        <v>24</v>
      </c>
      <c r="C34" s="730" t="s">
        <v>16</v>
      </c>
      <c r="D34" s="222" t="s">
        <v>16</v>
      </c>
      <c r="E34" s="230">
        <f>SUM(E35:E38)</f>
        <v>181885</v>
      </c>
      <c r="F34" s="227">
        <f>SUM(F35:F38)</f>
        <v>177245.97999999998</v>
      </c>
      <c r="G34" s="39">
        <f>SUM(G35:G38)</f>
        <v>150746</v>
      </c>
      <c r="H34" s="39">
        <f>SUM(H35:H38)</f>
        <v>148969.21</v>
      </c>
      <c r="I34" s="453">
        <f>SUM(I35:I38)</f>
        <v>147194.6521</v>
      </c>
    </row>
    <row r="35" spans="1:9" ht="12.75">
      <c r="A35" s="684"/>
      <c r="B35" s="714" t="s">
        <v>25</v>
      </c>
      <c r="C35" s="732">
        <v>914</v>
      </c>
      <c r="D35" s="224" t="s">
        <v>19</v>
      </c>
      <c r="E35" s="228">
        <v>11500</v>
      </c>
      <c r="F35" s="355">
        <v>11350</v>
      </c>
      <c r="G35" s="38">
        <v>11540</v>
      </c>
      <c r="H35" s="38">
        <v>11540</v>
      </c>
      <c r="I35" s="450">
        <v>11540</v>
      </c>
    </row>
    <row r="36" spans="1:9" ht="12.75">
      <c r="A36" s="684"/>
      <c r="B36" s="715"/>
      <c r="C36" s="732">
        <v>919</v>
      </c>
      <c r="D36" s="224" t="s">
        <v>273</v>
      </c>
      <c r="E36" s="228">
        <v>29515</v>
      </c>
      <c r="F36" s="355">
        <v>47020.979999999996</v>
      </c>
      <c r="G36" s="38">
        <v>22331</v>
      </c>
      <c r="H36" s="38">
        <v>22554.21</v>
      </c>
      <c r="I36" s="450">
        <v>22779.6521</v>
      </c>
    </row>
    <row r="37" spans="1:9" ht="12.75">
      <c r="A37" s="684"/>
      <c r="B37" s="715"/>
      <c r="C37" s="732">
        <v>923</v>
      </c>
      <c r="D37" s="224" t="s">
        <v>302</v>
      </c>
      <c r="E37" s="228"/>
      <c r="F37" s="355"/>
      <c r="G37" s="38"/>
      <c r="H37" s="38"/>
      <c r="I37" s="450"/>
    </row>
    <row r="38" spans="1:9" ht="12.75">
      <c r="A38" s="685"/>
      <c r="B38" s="716"/>
      <c r="C38" s="732">
        <v>924</v>
      </c>
      <c r="D38" s="224" t="s">
        <v>26</v>
      </c>
      <c r="E38" s="228">
        <v>140870</v>
      </c>
      <c r="F38" s="355">
        <v>118875</v>
      </c>
      <c r="G38" s="38">
        <v>116875</v>
      </c>
      <c r="H38" s="38">
        <v>114875</v>
      </c>
      <c r="I38" s="450">
        <v>112875</v>
      </c>
    </row>
    <row r="39" spans="1:9" s="35" customFormat="1" ht="12.75">
      <c r="A39" s="683" t="s">
        <v>27</v>
      </c>
      <c r="B39" s="713" t="s">
        <v>28</v>
      </c>
      <c r="C39" s="730" t="s">
        <v>16</v>
      </c>
      <c r="D39" s="222" t="s">
        <v>16</v>
      </c>
      <c r="E39" s="230">
        <f>SUM(E40:E45)</f>
        <v>303786</v>
      </c>
      <c r="F39" s="227">
        <f>SUM(F40:F45)</f>
        <v>343324.977</v>
      </c>
      <c r="G39" s="39">
        <f>SUM(G40:G45)</f>
        <v>314351.36699999997</v>
      </c>
      <c r="H39" s="39">
        <f>SUM(H40:H45)</f>
        <v>298555.65359999996</v>
      </c>
      <c r="I39" s="453">
        <f>SUM(I40:I45)</f>
        <v>299995.774866</v>
      </c>
    </row>
    <row r="40" spans="1:9" ht="12.75">
      <c r="A40" s="684"/>
      <c r="B40" s="714" t="s">
        <v>29</v>
      </c>
      <c r="C40" s="731">
        <v>913</v>
      </c>
      <c r="D40" s="223" t="s">
        <v>30</v>
      </c>
      <c r="E40" s="228">
        <v>274566</v>
      </c>
      <c r="F40" s="355">
        <v>275066</v>
      </c>
      <c r="G40" s="38">
        <v>277816.66</v>
      </c>
      <c r="H40" s="38">
        <v>280594.8266</v>
      </c>
      <c r="I40" s="450">
        <v>283400.774866</v>
      </c>
    </row>
    <row r="41" spans="1:9" ht="12.75">
      <c r="A41" s="684"/>
      <c r="B41" s="715"/>
      <c r="C41" s="732">
        <v>914</v>
      </c>
      <c r="D41" s="224" t="s">
        <v>19</v>
      </c>
      <c r="E41" s="228">
        <v>4570</v>
      </c>
      <c r="F41" s="355">
        <v>5360</v>
      </c>
      <c r="G41" s="38">
        <v>4180</v>
      </c>
      <c r="H41" s="38">
        <v>3910</v>
      </c>
      <c r="I41" s="450">
        <v>3230</v>
      </c>
    </row>
    <row r="42" spans="1:9" ht="12.75">
      <c r="A42" s="684"/>
      <c r="B42" s="715"/>
      <c r="C42" s="732">
        <v>917</v>
      </c>
      <c r="D42" s="224" t="s">
        <v>169</v>
      </c>
      <c r="E42" s="228">
        <v>9450</v>
      </c>
      <c r="F42" s="355">
        <v>20998.977000000003</v>
      </c>
      <c r="G42" s="38">
        <v>18850.827</v>
      </c>
      <c r="H42" s="38">
        <v>14050.827000000001</v>
      </c>
      <c r="I42" s="450">
        <v>13365</v>
      </c>
    </row>
    <row r="43" spans="1:9" ht="12.75">
      <c r="A43" s="684"/>
      <c r="B43" s="715"/>
      <c r="C43" s="732">
        <v>920</v>
      </c>
      <c r="D43" s="224" t="s">
        <v>20</v>
      </c>
      <c r="E43" s="228">
        <v>15200</v>
      </c>
      <c r="F43" s="355">
        <v>26900</v>
      </c>
      <c r="G43" s="38">
        <v>13503.88</v>
      </c>
      <c r="H43" s="38">
        <v>0</v>
      </c>
      <c r="I43" s="450">
        <v>0</v>
      </c>
    </row>
    <row r="44" spans="1:9" ht="12.75">
      <c r="A44" s="684"/>
      <c r="B44" s="715"/>
      <c r="C44" s="732">
        <v>923</v>
      </c>
      <c r="D44" s="224" t="s">
        <v>302</v>
      </c>
      <c r="E44" s="228">
        <v>0</v>
      </c>
      <c r="F44" s="355">
        <v>0</v>
      </c>
      <c r="G44" s="440" t="s">
        <v>16</v>
      </c>
      <c r="H44" s="440" t="s">
        <v>16</v>
      </c>
      <c r="I44" s="451" t="s">
        <v>16</v>
      </c>
    </row>
    <row r="45" spans="1:9" ht="12.75">
      <c r="A45" s="449"/>
      <c r="B45" s="716"/>
      <c r="C45" s="732">
        <v>926</v>
      </c>
      <c r="D45" s="224" t="s">
        <v>192</v>
      </c>
      <c r="E45" s="228">
        <v>0</v>
      </c>
      <c r="F45" s="355">
        <v>15000</v>
      </c>
      <c r="G45" s="38">
        <v>0</v>
      </c>
      <c r="H45" s="38">
        <v>0</v>
      </c>
      <c r="I45" s="450">
        <v>0</v>
      </c>
    </row>
    <row r="46" spans="1:9" s="35" customFormat="1" ht="12.75">
      <c r="A46" s="683" t="s">
        <v>31</v>
      </c>
      <c r="B46" s="713" t="s">
        <v>32</v>
      </c>
      <c r="C46" s="730" t="s">
        <v>16</v>
      </c>
      <c r="D46" s="222" t="s">
        <v>16</v>
      </c>
      <c r="E46" s="230">
        <f>SUM(E47:E52)</f>
        <v>99381</v>
      </c>
      <c r="F46" s="441">
        <f>SUM(F47:F52)</f>
        <v>117743</v>
      </c>
      <c r="G46" s="442">
        <f>SUM(G47:G52)</f>
        <v>106901.16</v>
      </c>
      <c r="H46" s="442">
        <f>SUM(H47:H52)</f>
        <v>108011.32160000001</v>
      </c>
      <c r="I46" s="443">
        <f>SUM(I47:I52)</f>
        <v>109131.58481600002</v>
      </c>
    </row>
    <row r="47" spans="1:9" ht="12.75">
      <c r="A47" s="684"/>
      <c r="B47" s="714" t="s">
        <v>33</v>
      </c>
      <c r="C47" s="731">
        <v>913</v>
      </c>
      <c r="D47" s="223" t="s">
        <v>30</v>
      </c>
      <c r="E47" s="228">
        <v>93216</v>
      </c>
      <c r="F47" s="355">
        <v>100016</v>
      </c>
      <c r="G47" s="38">
        <v>101016.16</v>
      </c>
      <c r="H47" s="38">
        <v>102026.32160000001</v>
      </c>
      <c r="I47" s="450">
        <v>103046.58481600002</v>
      </c>
    </row>
    <row r="48" spans="1:9" ht="12.75">
      <c r="A48" s="684"/>
      <c r="B48" s="715"/>
      <c r="C48" s="732">
        <v>914</v>
      </c>
      <c r="D48" s="224" t="s">
        <v>19</v>
      </c>
      <c r="E48" s="228">
        <v>2965</v>
      </c>
      <c r="F48" s="355">
        <v>2427</v>
      </c>
      <c r="G48" s="38">
        <v>2285</v>
      </c>
      <c r="H48" s="38">
        <v>2285</v>
      </c>
      <c r="I48" s="450">
        <v>2285</v>
      </c>
    </row>
    <row r="49" spans="1:9" ht="12.75">
      <c r="A49" s="684"/>
      <c r="B49" s="715"/>
      <c r="C49" s="732">
        <v>917</v>
      </c>
      <c r="D49" s="224" t="s">
        <v>169</v>
      </c>
      <c r="E49" s="228">
        <v>3200</v>
      </c>
      <c r="F49" s="355">
        <v>3700</v>
      </c>
      <c r="G49" s="38">
        <v>3600</v>
      </c>
      <c r="H49" s="38">
        <v>3700</v>
      </c>
      <c r="I49" s="450">
        <v>3800</v>
      </c>
    </row>
    <row r="50" spans="1:9" ht="12.75">
      <c r="A50" s="684"/>
      <c r="B50" s="715"/>
      <c r="C50" s="732">
        <v>920</v>
      </c>
      <c r="D50" s="224" t="s">
        <v>20</v>
      </c>
      <c r="E50" s="228">
        <v>0</v>
      </c>
      <c r="F50" s="355">
        <v>11500</v>
      </c>
      <c r="G50" s="38">
        <v>0</v>
      </c>
      <c r="H50" s="38">
        <v>0</v>
      </c>
      <c r="I50" s="450">
        <v>0</v>
      </c>
    </row>
    <row r="51" spans="1:9" ht="12.75">
      <c r="A51" s="684"/>
      <c r="B51" s="715"/>
      <c r="C51" s="732">
        <v>923</v>
      </c>
      <c r="D51" s="224" t="s">
        <v>302</v>
      </c>
      <c r="E51" s="228">
        <v>0</v>
      </c>
      <c r="F51" s="355">
        <v>100</v>
      </c>
      <c r="G51" s="440" t="s">
        <v>16</v>
      </c>
      <c r="H51" s="440" t="s">
        <v>16</v>
      </c>
      <c r="I51" s="451" t="s">
        <v>16</v>
      </c>
    </row>
    <row r="52" spans="1:9" ht="12.75">
      <c r="A52" s="452"/>
      <c r="B52" s="716"/>
      <c r="C52" s="732">
        <v>926</v>
      </c>
      <c r="D52" s="224" t="s">
        <v>192</v>
      </c>
      <c r="E52" s="228">
        <v>0</v>
      </c>
      <c r="F52" s="355">
        <v>0</v>
      </c>
      <c r="G52" s="38">
        <v>0</v>
      </c>
      <c r="H52" s="38">
        <v>0</v>
      </c>
      <c r="I52" s="450">
        <v>0</v>
      </c>
    </row>
    <row r="53" spans="1:9" s="35" customFormat="1" ht="12.75">
      <c r="A53" s="683" t="s">
        <v>34</v>
      </c>
      <c r="B53" s="713" t="s">
        <v>35</v>
      </c>
      <c r="C53" s="730" t="s">
        <v>16</v>
      </c>
      <c r="D53" s="222" t="s">
        <v>16</v>
      </c>
      <c r="E53" s="230">
        <f>SUM(E54:E59)</f>
        <v>916399.06</v>
      </c>
      <c r="F53" s="441">
        <f>SUM(F54:F59)</f>
        <v>891748.59115</v>
      </c>
      <c r="G53" s="442">
        <f>SUM(G54:G59)</f>
        <v>809449</v>
      </c>
      <c r="H53" s="442">
        <f>SUM(H54:H59)</f>
        <v>807548.74</v>
      </c>
      <c r="I53" s="443">
        <f>SUM(I54:I59)</f>
        <v>810174.4774</v>
      </c>
    </row>
    <row r="54" spans="1:9" ht="12.75">
      <c r="A54" s="684"/>
      <c r="B54" s="714" t="s">
        <v>36</v>
      </c>
      <c r="C54" s="731">
        <v>913</v>
      </c>
      <c r="D54" s="223" t="s">
        <v>30</v>
      </c>
      <c r="E54" s="228">
        <v>256230</v>
      </c>
      <c r="F54" s="355">
        <v>257400</v>
      </c>
      <c r="G54" s="38">
        <v>259974</v>
      </c>
      <c r="H54" s="38">
        <v>262573.74</v>
      </c>
      <c r="I54" s="450">
        <v>265199.47740000003</v>
      </c>
    </row>
    <row r="55" spans="1:9" ht="12.75">
      <c r="A55" s="684"/>
      <c r="B55" s="715"/>
      <c r="C55" s="732">
        <v>914</v>
      </c>
      <c r="D55" s="224" t="s">
        <v>19</v>
      </c>
      <c r="E55" s="228">
        <v>518202.06</v>
      </c>
      <c r="F55" s="355">
        <v>537446.59115</v>
      </c>
      <c r="G55" s="38">
        <v>536975</v>
      </c>
      <c r="H55" s="38">
        <v>537475</v>
      </c>
      <c r="I55" s="450">
        <v>537475</v>
      </c>
    </row>
    <row r="56" spans="1:9" ht="12.75">
      <c r="A56" s="684"/>
      <c r="B56" s="715"/>
      <c r="C56" s="732">
        <v>917</v>
      </c>
      <c r="D56" s="224" t="s">
        <v>169</v>
      </c>
      <c r="E56" s="228">
        <v>0</v>
      </c>
      <c r="F56" s="355">
        <v>17000</v>
      </c>
      <c r="G56" s="38">
        <v>12000</v>
      </c>
      <c r="H56" s="38">
        <v>7000</v>
      </c>
      <c r="I56" s="450">
        <v>7000</v>
      </c>
    </row>
    <row r="57" spans="1:9" ht="12.75">
      <c r="A57" s="684"/>
      <c r="B57" s="715"/>
      <c r="C57" s="732">
        <v>920</v>
      </c>
      <c r="D57" s="224" t="s">
        <v>20</v>
      </c>
      <c r="E57" s="228">
        <v>125605</v>
      </c>
      <c r="F57" s="355">
        <v>69902</v>
      </c>
      <c r="G57" s="38">
        <v>500</v>
      </c>
      <c r="H57" s="38">
        <v>500</v>
      </c>
      <c r="I57" s="450">
        <v>500</v>
      </c>
    </row>
    <row r="58" spans="1:9" ht="12.75">
      <c r="A58" s="684"/>
      <c r="B58" s="715"/>
      <c r="C58" s="732">
        <v>923</v>
      </c>
      <c r="D58" s="224" t="s">
        <v>302</v>
      </c>
      <c r="E58" s="228">
        <v>16362</v>
      </c>
      <c r="F58" s="355">
        <v>10000</v>
      </c>
      <c r="G58" s="440" t="s">
        <v>16</v>
      </c>
      <c r="H58" s="440" t="s">
        <v>16</v>
      </c>
      <c r="I58" s="451" t="s">
        <v>16</v>
      </c>
    </row>
    <row r="59" spans="1:9" ht="12.75">
      <c r="A59" s="449"/>
      <c r="B59" s="715"/>
      <c r="C59" s="733">
        <v>926</v>
      </c>
      <c r="D59" s="575" t="s">
        <v>192</v>
      </c>
      <c r="E59" s="576">
        <v>0</v>
      </c>
      <c r="F59" s="577">
        <v>0</v>
      </c>
      <c r="G59" s="578">
        <v>0</v>
      </c>
      <c r="H59" s="578">
        <v>0</v>
      </c>
      <c r="I59" s="579">
        <v>0</v>
      </c>
    </row>
    <row r="60" spans="1:9" s="35" customFormat="1" ht="12.75">
      <c r="A60" s="693" t="s">
        <v>37</v>
      </c>
      <c r="B60" s="717" t="s">
        <v>38</v>
      </c>
      <c r="C60" s="734" t="s">
        <v>16</v>
      </c>
      <c r="D60" s="585" t="s">
        <v>16</v>
      </c>
      <c r="E60" s="586">
        <f>SUM(E61:E66)</f>
        <v>101584.17</v>
      </c>
      <c r="F60" s="587">
        <f>SUM(F61:F66)</f>
        <v>108813.489</v>
      </c>
      <c r="G60" s="588">
        <f>SUM(G61:G66)</f>
        <v>109794.184</v>
      </c>
      <c r="H60" s="588">
        <f>SUM(H61:H66)</f>
        <v>110733.721</v>
      </c>
      <c r="I60" s="735">
        <f>SUM(I61:I66)</f>
        <v>111642.23045</v>
      </c>
    </row>
    <row r="61" spans="1:9" ht="12.75">
      <c r="A61" s="694"/>
      <c r="B61" s="714" t="s">
        <v>39</v>
      </c>
      <c r="C61" s="731">
        <v>913</v>
      </c>
      <c r="D61" s="223" t="s">
        <v>30</v>
      </c>
      <c r="E61" s="228">
        <v>90000</v>
      </c>
      <c r="F61" s="355">
        <v>95450</v>
      </c>
      <c r="G61" s="38">
        <v>96404.5</v>
      </c>
      <c r="H61" s="38">
        <v>97368.545</v>
      </c>
      <c r="I61" s="450">
        <v>98342.23045</v>
      </c>
    </row>
    <row r="62" spans="1:9" ht="12.75">
      <c r="A62" s="694"/>
      <c r="B62" s="715"/>
      <c r="C62" s="732">
        <v>914</v>
      </c>
      <c r="D62" s="224" t="s">
        <v>19</v>
      </c>
      <c r="E62" s="228">
        <v>2884.17</v>
      </c>
      <c r="F62" s="355">
        <v>2663.489</v>
      </c>
      <c r="G62" s="38">
        <v>2689.684</v>
      </c>
      <c r="H62" s="38">
        <v>2665.176</v>
      </c>
      <c r="I62" s="450">
        <v>2600</v>
      </c>
    </row>
    <row r="63" spans="1:9" ht="12.75">
      <c r="A63" s="694"/>
      <c r="B63" s="715"/>
      <c r="C63" s="732">
        <v>917</v>
      </c>
      <c r="D63" s="224" t="s">
        <v>169</v>
      </c>
      <c r="E63" s="228">
        <v>7200</v>
      </c>
      <c r="F63" s="355">
        <v>10700</v>
      </c>
      <c r="G63" s="38">
        <v>10700</v>
      </c>
      <c r="H63" s="38">
        <v>10700</v>
      </c>
      <c r="I63" s="450">
        <v>10700</v>
      </c>
    </row>
    <row r="64" spans="1:9" ht="12.75">
      <c r="A64" s="694"/>
      <c r="B64" s="715"/>
      <c r="C64" s="732">
        <v>920</v>
      </c>
      <c r="D64" s="224" t="s">
        <v>20</v>
      </c>
      <c r="E64" s="228">
        <v>0</v>
      </c>
      <c r="F64" s="355">
        <v>0</v>
      </c>
      <c r="G64" s="38">
        <v>0</v>
      </c>
      <c r="H64" s="38">
        <v>0</v>
      </c>
      <c r="I64" s="450">
        <v>0</v>
      </c>
    </row>
    <row r="65" spans="1:9" ht="12.75">
      <c r="A65" s="694"/>
      <c r="B65" s="715"/>
      <c r="C65" s="732">
        <v>923</v>
      </c>
      <c r="D65" s="224" t="s">
        <v>302</v>
      </c>
      <c r="E65" s="228">
        <v>1500</v>
      </c>
      <c r="F65" s="355">
        <v>0</v>
      </c>
      <c r="G65" s="440" t="s">
        <v>16</v>
      </c>
      <c r="H65" s="440" t="s">
        <v>16</v>
      </c>
      <c r="I65" s="451" t="s">
        <v>16</v>
      </c>
    </row>
    <row r="66" spans="1:9" ht="12.75">
      <c r="A66" s="589"/>
      <c r="B66" s="718"/>
      <c r="C66" s="736">
        <v>926</v>
      </c>
      <c r="D66" s="590" t="s">
        <v>192</v>
      </c>
      <c r="E66" s="591">
        <v>0</v>
      </c>
      <c r="F66" s="592">
        <v>0</v>
      </c>
      <c r="G66" s="593">
        <v>0</v>
      </c>
      <c r="H66" s="593">
        <v>0</v>
      </c>
      <c r="I66" s="737">
        <v>0</v>
      </c>
    </row>
    <row r="67" spans="1:9" s="35" customFormat="1" ht="12.75">
      <c r="A67" s="684" t="s">
        <v>40</v>
      </c>
      <c r="B67" s="719" t="s">
        <v>41</v>
      </c>
      <c r="C67" s="738" t="s">
        <v>16</v>
      </c>
      <c r="D67" s="580" t="s">
        <v>16</v>
      </c>
      <c r="E67" s="581">
        <f>SUM(E68:E75)</f>
        <v>34211.6</v>
      </c>
      <c r="F67" s="582">
        <f>SUM(F68:F75)</f>
        <v>35823</v>
      </c>
      <c r="G67" s="583">
        <f>SUM(G68:G75)</f>
        <v>36935.36</v>
      </c>
      <c r="H67" s="583">
        <f>SUM(H68:H75)</f>
        <v>35198.3436</v>
      </c>
      <c r="I67" s="584">
        <f>SUM(I68:I75)</f>
        <v>35261.957036</v>
      </c>
    </row>
    <row r="68" spans="1:9" ht="12.75">
      <c r="A68" s="684"/>
      <c r="B68" s="714" t="s">
        <v>42</v>
      </c>
      <c r="C68" s="731">
        <v>913</v>
      </c>
      <c r="D68" s="223" t="s">
        <v>30</v>
      </c>
      <c r="E68" s="228">
        <v>5536.6</v>
      </c>
      <c r="F68" s="355">
        <v>6236</v>
      </c>
      <c r="G68" s="38">
        <v>6298.36</v>
      </c>
      <c r="H68" s="38">
        <v>6361.3436</v>
      </c>
      <c r="I68" s="450">
        <v>6424.957036</v>
      </c>
    </row>
    <row r="69" spans="1:9" ht="12.75">
      <c r="A69" s="684"/>
      <c r="B69" s="715"/>
      <c r="C69" s="732">
        <v>914</v>
      </c>
      <c r="D69" s="224" t="s">
        <v>19</v>
      </c>
      <c r="E69" s="228">
        <v>5949</v>
      </c>
      <c r="F69" s="355">
        <v>5765</v>
      </c>
      <c r="G69" s="38">
        <v>5925</v>
      </c>
      <c r="H69" s="38">
        <v>5925</v>
      </c>
      <c r="I69" s="450">
        <v>5925</v>
      </c>
    </row>
    <row r="70" spans="1:9" ht="12.75">
      <c r="A70" s="684"/>
      <c r="B70" s="715"/>
      <c r="C70" s="732">
        <v>917</v>
      </c>
      <c r="D70" s="224" t="s">
        <v>169</v>
      </c>
      <c r="E70" s="228">
        <v>542</v>
      </c>
      <c r="F70" s="355">
        <v>612</v>
      </c>
      <c r="G70" s="38">
        <v>712</v>
      </c>
      <c r="H70" s="38">
        <v>712</v>
      </c>
      <c r="I70" s="450">
        <v>712</v>
      </c>
    </row>
    <row r="71" spans="1:9" ht="12.75">
      <c r="A71" s="684"/>
      <c r="B71" s="715"/>
      <c r="C71" s="732">
        <v>920</v>
      </c>
      <c r="D71" s="224" t="s">
        <v>20</v>
      </c>
      <c r="E71" s="228">
        <v>500</v>
      </c>
      <c r="F71" s="355">
        <v>1110</v>
      </c>
      <c r="G71" s="38">
        <v>2000</v>
      </c>
      <c r="H71" s="38">
        <v>200</v>
      </c>
      <c r="I71" s="450">
        <v>200</v>
      </c>
    </row>
    <row r="72" spans="1:9" ht="12.75">
      <c r="A72" s="684"/>
      <c r="B72" s="715"/>
      <c r="C72" s="732">
        <v>923</v>
      </c>
      <c r="D72" s="224" t="s">
        <v>302</v>
      </c>
      <c r="E72" s="228">
        <v>3684</v>
      </c>
      <c r="F72" s="355">
        <v>100</v>
      </c>
      <c r="G72" s="440" t="s">
        <v>16</v>
      </c>
      <c r="H72" s="440" t="s">
        <v>16</v>
      </c>
      <c r="I72" s="451" t="s">
        <v>16</v>
      </c>
    </row>
    <row r="73" spans="1:9" ht="12.75">
      <c r="A73" s="684"/>
      <c r="B73" s="715"/>
      <c r="C73" s="732">
        <v>926</v>
      </c>
      <c r="D73" s="224" t="s">
        <v>192</v>
      </c>
      <c r="E73" s="228">
        <v>0</v>
      </c>
      <c r="F73" s="355">
        <v>0</v>
      </c>
      <c r="G73" s="38">
        <v>0</v>
      </c>
      <c r="H73" s="38">
        <v>0</v>
      </c>
      <c r="I73" s="450">
        <v>0</v>
      </c>
    </row>
    <row r="74" spans="1:9" ht="12.75">
      <c r="A74" s="684"/>
      <c r="B74" s="715"/>
      <c r="C74" s="732">
        <v>932</v>
      </c>
      <c r="D74" s="224" t="s">
        <v>43</v>
      </c>
      <c r="E74" s="228">
        <v>18000</v>
      </c>
      <c r="F74" s="355">
        <v>18000</v>
      </c>
      <c r="G74" s="38">
        <v>18000</v>
      </c>
      <c r="H74" s="38">
        <v>18000</v>
      </c>
      <c r="I74" s="450">
        <v>18000</v>
      </c>
    </row>
    <row r="75" spans="1:9" ht="12.75">
      <c r="A75" s="449"/>
      <c r="B75" s="716"/>
      <c r="C75" s="732">
        <v>934</v>
      </c>
      <c r="D75" s="224" t="s">
        <v>266</v>
      </c>
      <c r="E75" s="228">
        <v>0</v>
      </c>
      <c r="F75" s="355">
        <v>4000</v>
      </c>
      <c r="G75" s="38">
        <v>4000</v>
      </c>
      <c r="H75" s="38">
        <v>4000</v>
      </c>
      <c r="I75" s="450">
        <v>4000</v>
      </c>
    </row>
    <row r="76" spans="1:9" s="35" customFormat="1" ht="12.75">
      <c r="A76" s="683" t="s">
        <v>44</v>
      </c>
      <c r="B76" s="713" t="s">
        <v>45</v>
      </c>
      <c r="C76" s="730" t="s">
        <v>16</v>
      </c>
      <c r="D76" s="222" t="s">
        <v>16</v>
      </c>
      <c r="E76" s="230">
        <f>SUM(E77:E82)</f>
        <v>191399.52</v>
      </c>
      <c r="F76" s="441">
        <f>SUM(F77:F82)</f>
        <v>214937.52</v>
      </c>
      <c r="G76" s="442">
        <f>SUM(G77:G82)</f>
        <v>182617.41999999998</v>
      </c>
      <c r="H76" s="442">
        <f>SUM(H77:H82)</f>
        <v>184703.01899999997</v>
      </c>
      <c r="I76" s="443">
        <f>SUM(I77:I82)</f>
        <v>186304.47398999997</v>
      </c>
    </row>
    <row r="77" spans="1:9" ht="12.75">
      <c r="A77" s="684"/>
      <c r="B77" s="714" t="s">
        <v>46</v>
      </c>
      <c r="C77" s="731">
        <v>913</v>
      </c>
      <c r="D77" s="223" t="s">
        <v>30</v>
      </c>
      <c r="E77" s="228">
        <v>150170</v>
      </c>
      <c r="F77" s="355">
        <v>156990</v>
      </c>
      <c r="G77" s="38">
        <v>158559.9</v>
      </c>
      <c r="H77" s="38">
        <v>160145.49899999998</v>
      </c>
      <c r="I77" s="450">
        <v>161746.95398999998</v>
      </c>
    </row>
    <row r="78" spans="1:9" ht="12.75">
      <c r="A78" s="684"/>
      <c r="B78" s="715"/>
      <c r="C78" s="732">
        <v>914</v>
      </c>
      <c r="D78" s="224" t="s">
        <v>19</v>
      </c>
      <c r="E78" s="228">
        <v>1689.52</v>
      </c>
      <c r="F78" s="355">
        <v>2489.52</v>
      </c>
      <c r="G78" s="38">
        <v>2999.52</v>
      </c>
      <c r="H78" s="38">
        <v>2999.52</v>
      </c>
      <c r="I78" s="450">
        <v>2999.52</v>
      </c>
    </row>
    <row r="79" spans="1:9" ht="12.75">
      <c r="A79" s="684"/>
      <c r="B79" s="715"/>
      <c r="C79" s="732">
        <v>917</v>
      </c>
      <c r="D79" s="224" t="s">
        <v>169</v>
      </c>
      <c r="E79" s="228">
        <v>16800</v>
      </c>
      <c r="F79" s="355">
        <v>19958</v>
      </c>
      <c r="G79" s="38">
        <v>21058</v>
      </c>
      <c r="H79" s="38">
        <v>21558</v>
      </c>
      <c r="I79" s="450">
        <v>21558</v>
      </c>
    </row>
    <row r="80" spans="1:9" ht="12.75">
      <c r="A80" s="684"/>
      <c r="B80" s="715"/>
      <c r="C80" s="732">
        <v>920</v>
      </c>
      <c r="D80" s="224" t="s">
        <v>20</v>
      </c>
      <c r="E80" s="228">
        <v>22740</v>
      </c>
      <c r="F80" s="355">
        <v>1500</v>
      </c>
      <c r="G80" s="38">
        <v>0</v>
      </c>
      <c r="H80" s="38">
        <v>0</v>
      </c>
      <c r="I80" s="450">
        <v>0</v>
      </c>
    </row>
    <row r="81" spans="1:9" ht="12.75">
      <c r="A81" s="684"/>
      <c r="B81" s="715"/>
      <c r="C81" s="732">
        <v>923</v>
      </c>
      <c r="D81" s="224" t="s">
        <v>302</v>
      </c>
      <c r="E81" s="228">
        <v>0</v>
      </c>
      <c r="F81" s="355">
        <v>34000</v>
      </c>
      <c r="G81" s="440" t="s">
        <v>16</v>
      </c>
      <c r="H81" s="440" t="s">
        <v>16</v>
      </c>
      <c r="I81" s="451" t="s">
        <v>16</v>
      </c>
    </row>
    <row r="82" spans="1:9" ht="12.75">
      <c r="A82" s="452"/>
      <c r="B82" s="716"/>
      <c r="C82" s="732">
        <v>926</v>
      </c>
      <c r="D82" s="224" t="s">
        <v>192</v>
      </c>
      <c r="E82" s="228">
        <v>0</v>
      </c>
      <c r="F82" s="355">
        <v>0</v>
      </c>
      <c r="G82" s="38">
        <v>0</v>
      </c>
      <c r="H82" s="38">
        <v>0</v>
      </c>
      <c r="I82" s="450">
        <v>0</v>
      </c>
    </row>
    <row r="83" spans="1:9" s="35" customFormat="1" ht="12.75">
      <c r="A83" s="683" t="s">
        <v>47</v>
      </c>
      <c r="B83" s="713" t="s">
        <v>48</v>
      </c>
      <c r="C83" s="730" t="s">
        <v>16</v>
      </c>
      <c r="D83" s="222" t="s">
        <v>16</v>
      </c>
      <c r="E83" s="230">
        <f>SUM(E84:E84)</f>
        <v>1500</v>
      </c>
      <c r="F83" s="227">
        <f>SUM(F84:F84)</f>
        <v>1500</v>
      </c>
      <c r="G83" s="39">
        <f>SUM(G84:G84)</f>
        <v>1500</v>
      </c>
      <c r="H83" s="39">
        <f>SUM(H84:H84)</f>
        <v>1500</v>
      </c>
      <c r="I83" s="453">
        <f>SUM(I84:I84)</f>
        <v>1500</v>
      </c>
    </row>
    <row r="84" spans="1:9" ht="12.75">
      <c r="A84" s="685"/>
      <c r="B84" s="720" t="s">
        <v>49</v>
      </c>
      <c r="C84" s="732">
        <v>914</v>
      </c>
      <c r="D84" s="224" t="s">
        <v>19</v>
      </c>
      <c r="E84" s="228">
        <v>1500</v>
      </c>
      <c r="F84" s="355">
        <v>1500</v>
      </c>
      <c r="G84" s="38">
        <v>1500</v>
      </c>
      <c r="H84" s="38">
        <v>1500</v>
      </c>
      <c r="I84" s="450">
        <v>1500</v>
      </c>
    </row>
    <row r="85" spans="1:9" s="35" customFormat="1" ht="12.75">
      <c r="A85" s="683" t="s">
        <v>50</v>
      </c>
      <c r="B85" s="713" t="s">
        <v>51</v>
      </c>
      <c r="C85" s="730" t="s">
        <v>16</v>
      </c>
      <c r="D85" s="222" t="s">
        <v>16</v>
      </c>
      <c r="E85" s="230">
        <f>SUM(E86:E87)</f>
        <v>1195</v>
      </c>
      <c r="F85" s="227">
        <f>SUM(F86:F87)</f>
        <v>1845</v>
      </c>
      <c r="G85" s="39">
        <f>SUM(G86:G87)</f>
        <v>1695</v>
      </c>
      <c r="H85" s="39">
        <f>SUM(H86:H87)</f>
        <v>1095</v>
      </c>
      <c r="I85" s="453">
        <f>SUM(I86:I87)</f>
        <v>1095</v>
      </c>
    </row>
    <row r="86" spans="1:9" ht="12.75">
      <c r="A86" s="684"/>
      <c r="B86" s="714" t="s">
        <v>52</v>
      </c>
      <c r="C86" s="732">
        <v>914</v>
      </c>
      <c r="D86" s="224" t="s">
        <v>19</v>
      </c>
      <c r="E86" s="228">
        <v>695</v>
      </c>
      <c r="F86" s="355">
        <v>595</v>
      </c>
      <c r="G86" s="38">
        <v>595</v>
      </c>
      <c r="H86" s="38">
        <v>595</v>
      </c>
      <c r="I86" s="450">
        <v>595</v>
      </c>
    </row>
    <row r="87" spans="1:9" ht="12.75">
      <c r="A87" s="684"/>
      <c r="B87" s="715"/>
      <c r="C87" s="732">
        <v>920</v>
      </c>
      <c r="D87" s="224" t="s">
        <v>20</v>
      </c>
      <c r="E87" s="228">
        <v>500</v>
      </c>
      <c r="F87" s="355">
        <v>1250</v>
      </c>
      <c r="G87" s="38">
        <v>1100</v>
      </c>
      <c r="H87" s="38">
        <v>500</v>
      </c>
      <c r="I87" s="450">
        <v>500</v>
      </c>
    </row>
    <row r="88" spans="1:9" s="35" customFormat="1" ht="12.75">
      <c r="A88" s="683" t="s">
        <v>53</v>
      </c>
      <c r="B88" s="713" t="s">
        <v>54</v>
      </c>
      <c r="C88" s="730" t="s">
        <v>16</v>
      </c>
      <c r="D88" s="222" t="s">
        <v>16</v>
      </c>
      <c r="E88" s="230">
        <f>SUM(E89:E91)</f>
        <v>17198</v>
      </c>
      <c r="F88" s="227">
        <f>SUM(F89:F91)</f>
        <v>26169.69145</v>
      </c>
      <c r="G88" s="39">
        <f>SUM(G89:G91)</f>
        <v>27519.69</v>
      </c>
      <c r="H88" s="39">
        <f>SUM(H89:H91)</f>
        <v>27519.69</v>
      </c>
      <c r="I88" s="453">
        <f>SUM(I89:I91)</f>
        <v>27519.69</v>
      </c>
    </row>
    <row r="89" spans="1:9" ht="12.75">
      <c r="A89" s="684"/>
      <c r="B89" s="714" t="s">
        <v>55</v>
      </c>
      <c r="C89" s="732">
        <v>914</v>
      </c>
      <c r="D89" s="224" t="s">
        <v>19</v>
      </c>
      <c r="E89" s="228">
        <v>17198</v>
      </c>
      <c r="F89" s="355">
        <v>22369.69145</v>
      </c>
      <c r="G89" s="38">
        <v>26819.69</v>
      </c>
      <c r="H89" s="38">
        <v>26819.69</v>
      </c>
      <c r="I89" s="450">
        <v>26819.69</v>
      </c>
    </row>
    <row r="90" spans="1:9" ht="12.75">
      <c r="A90" s="684"/>
      <c r="B90" s="715"/>
      <c r="C90" s="732">
        <v>920</v>
      </c>
      <c r="D90" s="224" t="s">
        <v>20</v>
      </c>
      <c r="E90" s="228">
        <v>0</v>
      </c>
      <c r="F90" s="355">
        <v>3800</v>
      </c>
      <c r="G90" s="38">
        <v>700</v>
      </c>
      <c r="H90" s="38">
        <v>700</v>
      </c>
      <c r="I90" s="450">
        <v>700</v>
      </c>
    </row>
    <row r="91" spans="1:9" ht="12.75">
      <c r="A91" s="685"/>
      <c r="B91" s="716"/>
      <c r="C91" s="732">
        <v>923</v>
      </c>
      <c r="D91" s="224" t="s">
        <v>302</v>
      </c>
      <c r="E91" s="228">
        <v>0</v>
      </c>
      <c r="F91" s="355">
        <v>0</v>
      </c>
      <c r="G91" s="440" t="s">
        <v>16</v>
      </c>
      <c r="H91" s="440" t="s">
        <v>16</v>
      </c>
      <c r="I91" s="451" t="s">
        <v>16</v>
      </c>
    </row>
    <row r="92" spans="1:9" s="35" customFormat="1" ht="12.75">
      <c r="A92" s="683" t="s">
        <v>56</v>
      </c>
      <c r="B92" s="713" t="s">
        <v>57</v>
      </c>
      <c r="C92" s="730" t="s">
        <v>16</v>
      </c>
      <c r="D92" s="222" t="s">
        <v>16</v>
      </c>
      <c r="E92" s="230">
        <f>SUM(E93:E93)</f>
        <v>0</v>
      </c>
      <c r="F92" s="227">
        <f>SUM(F93:F93)</f>
        <v>0</v>
      </c>
      <c r="G92" s="39">
        <f>SUM(G93:G93)</f>
        <v>0</v>
      </c>
      <c r="H92" s="39">
        <f>SUM(H93:H93)</f>
        <v>0</v>
      </c>
      <c r="I92" s="453">
        <f>SUM(I93:I93)</f>
        <v>0</v>
      </c>
    </row>
    <row r="93" spans="1:9" ht="12.75">
      <c r="A93" s="685"/>
      <c r="B93" s="720" t="s">
        <v>58</v>
      </c>
      <c r="C93" s="732">
        <v>914</v>
      </c>
      <c r="D93" s="224" t="s">
        <v>19</v>
      </c>
      <c r="E93" s="228">
        <v>0</v>
      </c>
      <c r="F93" s="355">
        <v>0</v>
      </c>
      <c r="G93" s="38">
        <v>0</v>
      </c>
      <c r="H93" s="38">
        <v>0</v>
      </c>
      <c r="I93" s="450">
        <v>0</v>
      </c>
    </row>
    <row r="94" spans="1:9" s="35" customFormat="1" ht="12.75">
      <c r="A94" s="683" t="s">
        <v>59</v>
      </c>
      <c r="B94" s="713" t="s">
        <v>60</v>
      </c>
      <c r="C94" s="730" t="s">
        <v>16</v>
      </c>
      <c r="D94" s="222" t="s">
        <v>16</v>
      </c>
      <c r="E94" s="230">
        <f>SUM(E95:E97)</f>
        <v>78177.2</v>
      </c>
      <c r="F94" s="227">
        <f>SUM(F95:F97)</f>
        <v>111067</v>
      </c>
      <c r="G94" s="39">
        <f>SUM(G95:G97)</f>
        <v>3900</v>
      </c>
      <c r="H94" s="39">
        <f>SUM(H95:H97)</f>
        <v>3900</v>
      </c>
      <c r="I94" s="453">
        <f>SUM(I95:I97)</f>
        <v>3900</v>
      </c>
    </row>
    <row r="95" spans="1:9" ht="12.75">
      <c r="A95" s="684"/>
      <c r="B95" s="714" t="s">
        <v>61</v>
      </c>
      <c r="C95" s="732">
        <v>914</v>
      </c>
      <c r="D95" s="224" t="s">
        <v>19</v>
      </c>
      <c r="E95" s="228">
        <v>4400</v>
      </c>
      <c r="F95" s="355">
        <v>3699.9999999999995</v>
      </c>
      <c r="G95" s="38">
        <v>3900</v>
      </c>
      <c r="H95" s="38">
        <v>3900</v>
      </c>
      <c r="I95" s="450">
        <v>3900</v>
      </c>
    </row>
    <row r="96" spans="1:9" ht="12.75">
      <c r="A96" s="684"/>
      <c r="B96" s="715"/>
      <c r="C96" s="732">
        <v>920</v>
      </c>
      <c r="D96" s="224" t="s">
        <v>20</v>
      </c>
      <c r="E96" s="228">
        <v>23500</v>
      </c>
      <c r="F96" s="355">
        <v>0</v>
      </c>
      <c r="G96" s="38">
        <v>0</v>
      </c>
      <c r="H96" s="38">
        <v>0</v>
      </c>
      <c r="I96" s="450">
        <v>0</v>
      </c>
    </row>
    <row r="97" spans="1:9" ht="12.75">
      <c r="A97" s="685"/>
      <c r="B97" s="716"/>
      <c r="C97" s="732">
        <v>923</v>
      </c>
      <c r="D97" s="224" t="s">
        <v>302</v>
      </c>
      <c r="E97" s="228">
        <v>50277.2</v>
      </c>
      <c r="F97" s="355">
        <v>107367</v>
      </c>
      <c r="G97" s="440" t="s">
        <v>16</v>
      </c>
      <c r="H97" s="440" t="s">
        <v>16</v>
      </c>
      <c r="I97" s="451" t="s">
        <v>16</v>
      </c>
    </row>
    <row r="98" spans="1:9" s="35" customFormat="1" ht="12.75">
      <c r="A98" s="683" t="s">
        <v>62</v>
      </c>
      <c r="B98" s="713" t="s">
        <v>63</v>
      </c>
      <c r="C98" s="730" t="s">
        <v>16</v>
      </c>
      <c r="D98" s="222" t="s">
        <v>16</v>
      </c>
      <c r="E98" s="230">
        <f>SUM(E99:E103)</f>
        <v>242052.25</v>
      </c>
      <c r="F98" s="227">
        <f>SUM(F99:F103)</f>
        <v>258269.75</v>
      </c>
      <c r="G98" s="39">
        <f>SUM(G99:G103)</f>
        <v>256711.4975</v>
      </c>
      <c r="H98" s="39">
        <f>SUM(H99:H103)</f>
        <v>259238.01247500003</v>
      </c>
      <c r="I98" s="453">
        <f>SUM(I99:I103)</f>
        <v>261789.54259974998</v>
      </c>
    </row>
    <row r="99" spans="1:9" ht="12.75">
      <c r="A99" s="684"/>
      <c r="B99" s="714" t="s">
        <v>64</v>
      </c>
      <c r="C99" s="731">
        <v>910</v>
      </c>
      <c r="D99" s="223" t="s">
        <v>18</v>
      </c>
      <c r="E99" s="228">
        <v>21844</v>
      </c>
      <c r="F99" s="355">
        <v>20748.5</v>
      </c>
      <c r="G99" s="38">
        <v>20955.985</v>
      </c>
      <c r="H99" s="38">
        <v>21165.54485</v>
      </c>
      <c r="I99" s="450">
        <v>21377.2002985</v>
      </c>
    </row>
    <row r="100" spans="1:9" ht="12.75">
      <c r="A100" s="684"/>
      <c r="B100" s="715"/>
      <c r="C100" s="731">
        <v>911</v>
      </c>
      <c r="D100" s="223" t="s">
        <v>360</v>
      </c>
      <c r="E100" s="228">
        <v>213133.25</v>
      </c>
      <c r="F100" s="355">
        <v>226926.25</v>
      </c>
      <c r="G100" s="38">
        <v>229195.5125</v>
      </c>
      <c r="H100" s="38">
        <v>231487.46762500002</v>
      </c>
      <c r="I100" s="450">
        <v>233802.34230125</v>
      </c>
    </row>
    <row r="101" spans="1:9" ht="12.75">
      <c r="A101" s="684"/>
      <c r="B101" s="715"/>
      <c r="C101" s="732">
        <v>920</v>
      </c>
      <c r="D101" s="224" t="s">
        <v>20</v>
      </c>
      <c r="E101" s="228">
        <v>3700</v>
      </c>
      <c r="F101" s="355">
        <v>6960</v>
      </c>
      <c r="G101" s="38">
        <v>3000</v>
      </c>
      <c r="H101" s="38">
        <v>3000</v>
      </c>
      <c r="I101" s="450">
        <v>3000</v>
      </c>
    </row>
    <row r="102" spans="1:9" ht="12.75">
      <c r="A102" s="684"/>
      <c r="B102" s="715"/>
      <c r="C102" s="732">
        <v>923</v>
      </c>
      <c r="D102" s="224" t="s">
        <v>302</v>
      </c>
      <c r="E102" s="228"/>
      <c r="F102" s="355"/>
      <c r="G102" s="38"/>
      <c r="H102" s="38"/>
      <c r="I102" s="450"/>
    </row>
    <row r="103" spans="1:9" ht="12.75">
      <c r="A103" s="685"/>
      <c r="B103" s="716"/>
      <c r="C103" s="732">
        <v>925</v>
      </c>
      <c r="D103" s="224" t="s">
        <v>65</v>
      </c>
      <c r="E103" s="228">
        <v>3375</v>
      </c>
      <c r="F103" s="355">
        <v>3635</v>
      </c>
      <c r="G103" s="38">
        <v>3560</v>
      </c>
      <c r="H103" s="38">
        <v>3585</v>
      </c>
      <c r="I103" s="450">
        <v>3610</v>
      </c>
    </row>
    <row r="104" spans="1:9" s="35" customFormat="1" ht="12.75">
      <c r="A104" s="683" t="s">
        <v>264</v>
      </c>
      <c r="B104" s="713" t="s">
        <v>299</v>
      </c>
      <c r="C104" s="730" t="s">
        <v>16</v>
      </c>
      <c r="D104" s="222" t="s">
        <v>16</v>
      </c>
      <c r="E104" s="230">
        <f>SUM(E105:E105)</f>
        <v>0</v>
      </c>
      <c r="F104" s="227">
        <f>SUM(F105:F105)</f>
        <v>200</v>
      </c>
      <c r="G104" s="39">
        <f>SUM(G105:G105)</f>
        <v>200</v>
      </c>
      <c r="H104" s="39">
        <f>SUM(H105:H105)</f>
        <v>200</v>
      </c>
      <c r="I104" s="453">
        <f>SUM(I105:I105)</f>
        <v>200</v>
      </c>
    </row>
    <row r="105" spans="1:9" ht="12.75">
      <c r="A105" s="685"/>
      <c r="B105" s="720" t="s">
        <v>300</v>
      </c>
      <c r="C105" s="732">
        <v>914</v>
      </c>
      <c r="D105" s="224" t="s">
        <v>19</v>
      </c>
      <c r="E105" s="228">
        <v>0</v>
      </c>
      <c r="F105" s="355">
        <v>200</v>
      </c>
      <c r="G105" s="355">
        <v>200</v>
      </c>
      <c r="H105" s="355">
        <v>200</v>
      </c>
      <c r="I105" s="454">
        <v>200</v>
      </c>
    </row>
    <row r="106" spans="1:9" s="35" customFormat="1" ht="12.75">
      <c r="A106" s="683" t="s">
        <v>16</v>
      </c>
      <c r="B106" s="713" t="s">
        <v>66</v>
      </c>
      <c r="C106" s="730" t="s">
        <v>16</v>
      </c>
      <c r="D106" s="222" t="s">
        <v>16</v>
      </c>
      <c r="E106" s="230">
        <f>SUM(E107:E109)</f>
        <v>0</v>
      </c>
      <c r="F106" s="441">
        <f>SUM(F107:F109)</f>
        <v>20000</v>
      </c>
      <c r="G106" s="442">
        <f>SUM(G107:G109)</f>
        <v>198500</v>
      </c>
      <c r="H106" s="442">
        <f>SUM(H107:H109)</f>
        <v>178500</v>
      </c>
      <c r="I106" s="443">
        <f>SUM(I107:I109)</f>
        <v>178500</v>
      </c>
    </row>
    <row r="107" spans="1:9" s="35" customFormat="1" ht="22.5">
      <c r="A107" s="684"/>
      <c r="B107" s="721"/>
      <c r="C107" s="732">
        <v>923</v>
      </c>
      <c r="D107" s="225" t="s">
        <v>361</v>
      </c>
      <c r="E107" s="444" t="s">
        <v>16</v>
      </c>
      <c r="F107" s="445" t="s">
        <v>16</v>
      </c>
      <c r="G107" s="38">
        <v>148500</v>
      </c>
      <c r="H107" s="38">
        <v>148500</v>
      </c>
      <c r="I107" s="450">
        <v>148500</v>
      </c>
    </row>
    <row r="108" spans="1:9" ht="33.75">
      <c r="A108" s="684"/>
      <c r="B108" s="722"/>
      <c r="C108" s="739">
        <v>926</v>
      </c>
      <c r="D108" s="225" t="s">
        <v>363</v>
      </c>
      <c r="E108" s="468"/>
      <c r="F108" s="469">
        <v>20000</v>
      </c>
      <c r="G108" s="470">
        <v>50000</v>
      </c>
      <c r="H108" s="470">
        <v>30000</v>
      </c>
      <c r="I108" s="740">
        <v>30000</v>
      </c>
    </row>
    <row r="109" spans="1:9" s="35" customFormat="1" ht="33.75">
      <c r="A109" s="684"/>
      <c r="B109" s="722"/>
      <c r="C109" s="732">
        <v>919</v>
      </c>
      <c r="D109" s="225" t="s">
        <v>194</v>
      </c>
      <c r="E109" s="228">
        <v>0</v>
      </c>
      <c r="F109" s="355">
        <v>0</v>
      </c>
      <c r="G109" s="38">
        <v>0</v>
      </c>
      <c r="H109" s="38">
        <v>0</v>
      </c>
      <c r="I109" s="450">
        <v>0</v>
      </c>
    </row>
    <row r="110" spans="1:9" s="35" customFormat="1" ht="45">
      <c r="A110" s="684"/>
      <c r="B110" s="722"/>
      <c r="C110" s="741">
        <v>919</v>
      </c>
      <c r="D110" s="462" t="s">
        <v>193</v>
      </c>
      <c r="E110" s="464">
        <v>4725</v>
      </c>
      <c r="F110" s="465">
        <v>3920.98</v>
      </c>
      <c r="G110" s="466"/>
      <c r="H110" s="466"/>
      <c r="I110" s="467"/>
    </row>
    <row r="111" spans="1:9" s="35" customFormat="1" ht="33.75">
      <c r="A111" s="684"/>
      <c r="B111" s="722"/>
      <c r="C111" s="741">
        <v>919</v>
      </c>
      <c r="D111" s="463" t="s">
        <v>301</v>
      </c>
      <c r="E111" s="464"/>
      <c r="F111" s="465">
        <v>6000</v>
      </c>
      <c r="G111" s="466"/>
      <c r="H111" s="466"/>
      <c r="I111" s="467"/>
    </row>
    <row r="112" spans="1:9" s="35" customFormat="1" ht="23.25" thickBot="1">
      <c r="A112" s="684"/>
      <c r="B112" s="722"/>
      <c r="C112" s="742">
        <v>919</v>
      </c>
      <c r="D112" s="743" t="s">
        <v>303</v>
      </c>
      <c r="E112" s="744"/>
      <c r="F112" s="745">
        <v>15000</v>
      </c>
      <c r="G112" s="746"/>
      <c r="H112" s="746"/>
      <c r="I112" s="747"/>
    </row>
    <row r="113" spans="1:9" ht="13.5" thickBot="1">
      <c r="A113" s="455" t="s">
        <v>67</v>
      </c>
      <c r="B113" s="456"/>
      <c r="C113" s="723"/>
      <c r="D113" s="724"/>
      <c r="E113" s="725">
        <f>E21+E28+E34+E39+E46+E53+E60+E67+E76+E83+E85+E88+E92+E94+E98+E104+E106</f>
        <v>2265774</v>
      </c>
      <c r="F113" s="726">
        <f>F21+F28+F34+F39+F46+F53+F60+F67+F76+F83+F85+F88+F92+F94+F98+F104+F106</f>
        <v>2355629.9986</v>
      </c>
      <c r="G113" s="727">
        <f>G21+G28+G34+G39+G46+G53+G60+G67+G76+G83+G85+G88+G92+G94+G98+G104+G106</f>
        <v>2225741.1185</v>
      </c>
      <c r="H113" s="727">
        <f>H21+H28+H34+H39+H46+H53+H60+H67+H76+H83+H85+H88+H92+H94+H98+H104+H106</f>
        <v>2190648.135675</v>
      </c>
      <c r="I113" s="728">
        <f>I21+I28+I34+I39+I46+I53+I60+I67+I76+I83+I85+I88+I92+I94+I98+I104+I106</f>
        <v>2199240.3419017494</v>
      </c>
    </row>
    <row r="114" spans="2:9" ht="12.75">
      <c r="B114" s="40"/>
      <c r="E114" s="40"/>
      <c r="F114" s="40"/>
      <c r="G114" s="40"/>
      <c r="H114" s="40"/>
      <c r="I114" s="40"/>
    </row>
    <row r="115" spans="5:9" ht="15" customHeight="1">
      <c r="E115" s="3"/>
      <c r="G115" s="3"/>
      <c r="H115" s="3"/>
      <c r="I115" s="3"/>
    </row>
    <row r="116" spans="1:9" ht="15" customHeight="1">
      <c r="A116" s="695" t="s">
        <v>68</v>
      </c>
      <c r="B116" s="695"/>
      <c r="C116" s="695"/>
      <c r="D116" s="695"/>
      <c r="E116" s="695"/>
      <c r="F116" s="695"/>
      <c r="G116" s="695"/>
      <c r="H116" s="695"/>
      <c r="I116" s="695"/>
    </row>
    <row r="117" spans="2:9" ht="12.75">
      <c r="B117" s="40"/>
      <c r="E117" s="40"/>
      <c r="F117" s="40"/>
      <c r="G117" s="40"/>
      <c r="H117" s="40"/>
      <c r="I117" s="40"/>
    </row>
    <row r="118" spans="2:9" ht="13.5" thickBot="1">
      <c r="B118" s="40"/>
      <c r="E118" s="40"/>
      <c r="F118" s="40"/>
      <c r="G118" s="40"/>
      <c r="H118" s="40"/>
      <c r="I118" s="9" t="s">
        <v>2</v>
      </c>
    </row>
    <row r="119" spans="1:9" ht="13.5" thickBot="1">
      <c r="A119" s="686" t="s">
        <v>69</v>
      </c>
      <c r="B119" s="687"/>
      <c r="C119" s="687"/>
      <c r="D119" s="688"/>
      <c r="E119" s="217" t="s">
        <v>213</v>
      </c>
      <c r="F119" s="210" t="s">
        <v>156</v>
      </c>
      <c r="G119" s="13" t="s">
        <v>157</v>
      </c>
      <c r="H119" s="13" t="s">
        <v>160</v>
      </c>
      <c r="I119" s="14" t="s">
        <v>214</v>
      </c>
    </row>
    <row r="120" spans="1:9" ht="13.5" thickBot="1">
      <c r="A120" s="689"/>
      <c r="B120" s="690"/>
      <c r="C120" s="690"/>
      <c r="D120" s="691"/>
      <c r="E120" s="232">
        <f>E15-E113</f>
        <v>0</v>
      </c>
      <c r="F120" s="231">
        <f>F15-F113</f>
        <v>0.00139999995008111</v>
      </c>
      <c r="G120" s="41">
        <f>G15-G113</f>
        <v>150188.88150000013</v>
      </c>
      <c r="H120" s="41">
        <f>H15-H113</f>
        <v>207602.86432499997</v>
      </c>
      <c r="I120" s="42">
        <f>I15-I113</f>
        <v>221554.8680982506</v>
      </c>
    </row>
    <row r="141" ht="12.75">
      <c r="B141" s="43"/>
    </row>
    <row r="142" spans="2:7" ht="12.75">
      <c r="B142" s="43"/>
      <c r="E142" s="43"/>
      <c r="F142" s="43"/>
      <c r="G142" s="44"/>
    </row>
  </sheetData>
  <sheetProtection selectLockedCells="1" selectUnlockedCells="1"/>
  <mergeCells count="38">
    <mergeCell ref="A116:I116"/>
    <mergeCell ref="A1:I1"/>
    <mergeCell ref="A3:I3"/>
    <mergeCell ref="A5:I5"/>
    <mergeCell ref="A7:I7"/>
    <mergeCell ref="B35:B38"/>
    <mergeCell ref="A21:A26"/>
    <mergeCell ref="A28:A32"/>
    <mergeCell ref="A34:A38"/>
    <mergeCell ref="A39:A44"/>
    <mergeCell ref="A17:I17"/>
    <mergeCell ref="A53:A58"/>
    <mergeCell ref="A60:A65"/>
    <mergeCell ref="A67:A74"/>
    <mergeCell ref="A76:A81"/>
    <mergeCell ref="B29:B33"/>
    <mergeCell ref="B22:B27"/>
    <mergeCell ref="B77:B82"/>
    <mergeCell ref="B68:B75"/>
    <mergeCell ref="B61:B66"/>
    <mergeCell ref="A119:D120"/>
    <mergeCell ref="B86:B87"/>
    <mergeCell ref="B89:B91"/>
    <mergeCell ref="B95:B97"/>
    <mergeCell ref="B99:B103"/>
    <mergeCell ref="A94:A97"/>
    <mergeCell ref="A104:A105"/>
    <mergeCell ref="A85:A87"/>
    <mergeCell ref="A106:A112"/>
    <mergeCell ref="A88:A91"/>
    <mergeCell ref="B54:B59"/>
    <mergeCell ref="B47:B52"/>
    <mergeCell ref="B40:B45"/>
    <mergeCell ref="A98:A103"/>
    <mergeCell ref="B107:B112"/>
    <mergeCell ref="A83:A84"/>
    <mergeCell ref="A92:A93"/>
    <mergeCell ref="A46:A5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  <rowBreaks count="1" manualBreakCount="1">
    <brk id="6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</sheetPr>
  <dimension ref="A1:G54"/>
  <sheetViews>
    <sheetView zoomScaleSheetLayoutView="100" zoomScalePageLayoutView="0" workbookViewId="0" topLeftCell="A1">
      <selection activeCell="C14" sqref="C14"/>
    </sheetView>
  </sheetViews>
  <sheetFormatPr defaultColWidth="22.57421875" defaultRowHeight="12.75"/>
  <cols>
    <col min="1" max="1" width="49.7109375" style="45" customWidth="1"/>
    <col min="2" max="6" width="10.00390625" style="46" customWidth="1"/>
    <col min="7" max="16384" width="22.57421875" style="46" customWidth="1"/>
  </cols>
  <sheetData>
    <row r="1" spans="1:6" ht="18">
      <c r="A1" s="696" t="s">
        <v>215</v>
      </c>
      <c r="B1" s="696"/>
      <c r="C1" s="696"/>
      <c r="D1" s="696"/>
      <c r="E1" s="696"/>
      <c r="F1" s="696"/>
    </row>
    <row r="3" spans="1:6" ht="15.75">
      <c r="A3" s="698" t="s">
        <v>216</v>
      </c>
      <c r="B3" s="698"/>
      <c r="C3" s="698"/>
      <c r="D3" s="698"/>
      <c r="E3" s="698"/>
      <c r="F3" s="698"/>
    </row>
    <row r="4" s="48" customFormat="1" ht="15.75">
      <c r="A4" s="47"/>
    </row>
    <row r="5" spans="1:6" s="48" customFormat="1" ht="15.75">
      <c r="A5" s="702" t="s">
        <v>70</v>
      </c>
      <c r="B5" s="702"/>
      <c r="C5" s="702"/>
      <c r="D5" s="702"/>
      <c r="E5" s="702"/>
      <c r="F5" s="702"/>
    </row>
    <row r="6" s="48" customFormat="1" ht="15.75">
      <c r="A6" s="47"/>
    </row>
    <row r="7" spans="1:6" ht="16.5" thickBot="1">
      <c r="A7" s="49"/>
      <c r="B7" s="50"/>
      <c r="C7" s="51"/>
      <c r="D7" s="52"/>
      <c r="F7" s="52" t="s">
        <v>71</v>
      </c>
    </row>
    <row r="8" spans="1:6" ht="13.5" thickBot="1">
      <c r="A8" s="322" t="s">
        <v>72</v>
      </c>
      <c r="B8" s="318" t="s">
        <v>213</v>
      </c>
      <c r="C8" s="382" t="s">
        <v>156</v>
      </c>
      <c r="D8" s="279" t="s">
        <v>157</v>
      </c>
      <c r="E8" s="279" t="s">
        <v>160</v>
      </c>
      <c r="F8" s="280" t="s">
        <v>214</v>
      </c>
    </row>
    <row r="9" spans="1:6" s="45" customFormat="1" ht="12.75">
      <c r="A9" s="323" t="s">
        <v>73</v>
      </c>
      <c r="B9" s="55">
        <f>SUM(B11:B12)</f>
        <v>2122000</v>
      </c>
      <c r="C9" s="383">
        <f>SUM(C11:C12)</f>
        <v>2211000</v>
      </c>
      <c r="D9" s="54">
        <f>SUM(D11:D12)</f>
        <v>2233100</v>
      </c>
      <c r="E9" s="54">
        <f>SUM(E11:E12)</f>
        <v>2255421</v>
      </c>
      <c r="F9" s="324">
        <f>SUM(F11:F12)</f>
        <v>2277965.21</v>
      </c>
    </row>
    <row r="10" spans="1:6" s="45" customFormat="1" ht="12.75">
      <c r="A10" s="325" t="s">
        <v>74</v>
      </c>
      <c r="B10" s="58"/>
      <c r="C10" s="58"/>
      <c r="D10" s="58"/>
      <c r="E10" s="58"/>
      <c r="F10" s="326"/>
    </row>
    <row r="11" spans="1:6" s="45" customFormat="1" ht="12.75">
      <c r="A11" s="327" t="s">
        <v>271</v>
      </c>
      <c r="B11" s="62">
        <v>2121000</v>
      </c>
      <c r="C11" s="386">
        <v>2210000</v>
      </c>
      <c r="D11" s="61">
        <f>C11*(1+$F$35)</f>
        <v>2232100</v>
      </c>
      <c r="E11" s="61">
        <f>D11*(1+$F$35)</f>
        <v>2254421</v>
      </c>
      <c r="F11" s="328">
        <f>E11*(1+$F$35)</f>
        <v>2276965.21</v>
      </c>
    </row>
    <row r="12" spans="1:6" s="45" customFormat="1" ht="13.5" thickBot="1">
      <c r="A12" s="329" t="s">
        <v>75</v>
      </c>
      <c r="B12" s="330">
        <v>1000</v>
      </c>
      <c r="C12" s="384">
        <v>1000</v>
      </c>
      <c r="D12" s="331">
        <v>1000</v>
      </c>
      <c r="E12" s="331">
        <v>1000</v>
      </c>
      <c r="F12" s="332">
        <v>1000</v>
      </c>
    </row>
    <row r="13" spans="1:6" s="45" customFormat="1" ht="12.75">
      <c r="A13" s="67" t="s">
        <v>76</v>
      </c>
      <c r="B13" s="319">
        <f>SUM(B15:B19)</f>
        <v>57932</v>
      </c>
      <c r="C13" s="385">
        <f>SUM(C15:C19)</f>
        <v>58788</v>
      </c>
      <c r="D13" s="320">
        <f>SUM(D15:D19)</f>
        <v>56988</v>
      </c>
      <c r="E13" s="320">
        <f>SUM(E15:E19)</f>
        <v>56988</v>
      </c>
      <c r="F13" s="321">
        <f>SUM(F15:F19)</f>
        <v>56988</v>
      </c>
    </row>
    <row r="14" spans="1:6" s="45" customFormat="1" ht="12.75">
      <c r="A14" s="57" t="s">
        <v>77</v>
      </c>
      <c r="B14" s="58"/>
      <c r="C14" s="58"/>
      <c r="D14" s="58"/>
      <c r="E14" s="58"/>
      <c r="F14" s="59"/>
    </row>
    <row r="15" spans="1:7" s="45" customFormat="1" ht="12.75">
      <c r="A15" s="60" t="s">
        <v>222</v>
      </c>
      <c r="B15" s="62">
        <v>4330</v>
      </c>
      <c r="C15" s="386">
        <v>3300</v>
      </c>
      <c r="D15" s="61">
        <v>3300</v>
      </c>
      <c r="E15" s="61">
        <v>3300</v>
      </c>
      <c r="F15" s="63">
        <v>3300</v>
      </c>
      <c r="G15" s="68"/>
    </row>
    <row r="16" spans="1:6" s="45" customFormat="1" ht="12.75">
      <c r="A16" s="60" t="s">
        <v>78</v>
      </c>
      <c r="B16" s="62">
        <v>18000</v>
      </c>
      <c r="C16" s="386">
        <v>18000</v>
      </c>
      <c r="D16" s="61">
        <v>18000</v>
      </c>
      <c r="E16" s="61">
        <v>18000</v>
      </c>
      <c r="F16" s="63">
        <v>18000</v>
      </c>
    </row>
    <row r="17" spans="1:6" s="45" customFormat="1" ht="12.75">
      <c r="A17" s="60" t="s">
        <v>269</v>
      </c>
      <c r="B17" s="62">
        <v>0</v>
      </c>
      <c r="C17" s="386">
        <v>1800</v>
      </c>
      <c r="D17" s="61">
        <v>0</v>
      </c>
      <c r="E17" s="61">
        <v>0</v>
      </c>
      <c r="F17" s="63">
        <v>0</v>
      </c>
    </row>
    <row r="18" spans="1:6" s="45" customFormat="1" ht="12.75">
      <c r="A18" s="60" t="s">
        <v>223</v>
      </c>
      <c r="B18" s="62">
        <v>29602</v>
      </c>
      <c r="C18" s="386">
        <v>29688</v>
      </c>
      <c r="D18" s="61">
        <v>29688</v>
      </c>
      <c r="E18" s="61">
        <v>29688</v>
      </c>
      <c r="F18" s="63">
        <v>29688</v>
      </c>
    </row>
    <row r="19" spans="1:6" s="45" customFormat="1" ht="13.5" thickBot="1">
      <c r="A19" s="69" t="s">
        <v>218</v>
      </c>
      <c r="B19" s="65">
        <v>6000</v>
      </c>
      <c r="C19" s="387">
        <v>6000</v>
      </c>
      <c r="D19" s="64">
        <v>6000</v>
      </c>
      <c r="E19" s="64">
        <v>6000</v>
      </c>
      <c r="F19" s="66">
        <v>6000</v>
      </c>
    </row>
    <row r="20" spans="1:6" s="45" customFormat="1" ht="12.75">
      <c r="A20" s="53" t="s">
        <v>79</v>
      </c>
      <c r="B20" s="55">
        <f>B22+B25+B26</f>
        <v>85842</v>
      </c>
      <c r="C20" s="383">
        <f>C22+C25+C26</f>
        <v>85842</v>
      </c>
      <c r="D20" s="54">
        <f>D22+D25+D26</f>
        <v>85842</v>
      </c>
      <c r="E20" s="54">
        <f>E22+E25+E26</f>
        <v>85842</v>
      </c>
      <c r="F20" s="56">
        <f>F22+F25+F26</f>
        <v>85842</v>
      </c>
    </row>
    <row r="21" spans="1:6" s="45" customFormat="1" ht="12.75">
      <c r="A21" s="57" t="s">
        <v>77</v>
      </c>
      <c r="B21" s="58"/>
      <c r="C21" s="58"/>
      <c r="D21" s="58"/>
      <c r="E21" s="58"/>
      <c r="F21" s="59"/>
    </row>
    <row r="22" spans="1:6" s="45" customFormat="1" ht="12.75">
      <c r="A22" s="60" t="s">
        <v>80</v>
      </c>
      <c r="B22" s="62">
        <f>B24</f>
        <v>61072</v>
      </c>
      <c r="C22" s="386">
        <f>C24</f>
        <v>61072</v>
      </c>
      <c r="D22" s="70">
        <f>D24</f>
        <v>61072</v>
      </c>
      <c r="E22" s="70">
        <f>E24</f>
        <v>61072</v>
      </c>
      <c r="F22" s="71">
        <f>F24</f>
        <v>61072</v>
      </c>
    </row>
    <row r="23" spans="1:6" s="45" customFormat="1" ht="12.75">
      <c r="A23" s="57" t="s">
        <v>81</v>
      </c>
      <c r="B23" s="73"/>
      <c r="C23" s="388"/>
      <c r="D23" s="72"/>
      <c r="E23" s="72"/>
      <c r="F23" s="74"/>
    </row>
    <row r="24" spans="1:6" s="45" customFormat="1" ht="12.75">
      <c r="A24" s="57" t="s">
        <v>82</v>
      </c>
      <c r="B24" s="76">
        <v>61072</v>
      </c>
      <c r="C24" s="389">
        <v>61072</v>
      </c>
      <c r="D24" s="75">
        <v>61072</v>
      </c>
      <c r="E24" s="75">
        <v>61072</v>
      </c>
      <c r="F24" s="77">
        <v>61072</v>
      </c>
    </row>
    <row r="25" spans="1:6" s="45" customFormat="1" ht="12.75">
      <c r="A25" s="60" t="s">
        <v>83</v>
      </c>
      <c r="B25" s="62">
        <v>24770</v>
      </c>
      <c r="C25" s="386">
        <v>24770</v>
      </c>
      <c r="D25" s="61">
        <v>24770</v>
      </c>
      <c r="E25" s="61">
        <v>24770</v>
      </c>
      <c r="F25" s="63">
        <v>24770</v>
      </c>
    </row>
    <row r="26" spans="1:6" s="45" customFormat="1" ht="12.75">
      <c r="A26" s="78" t="s">
        <v>84</v>
      </c>
      <c r="B26" s="65">
        <v>0</v>
      </c>
      <c r="C26" s="387">
        <v>0</v>
      </c>
      <c r="D26" s="64">
        <v>0</v>
      </c>
      <c r="E26" s="64">
        <v>0</v>
      </c>
      <c r="F26" s="66">
        <v>0</v>
      </c>
    </row>
    <row r="27" spans="1:6" s="45" customFormat="1" ht="12.75">
      <c r="A27" s="79" t="s">
        <v>85</v>
      </c>
      <c r="B27" s="81">
        <v>0</v>
      </c>
      <c r="C27" s="390">
        <v>0</v>
      </c>
      <c r="D27" s="80">
        <v>0</v>
      </c>
      <c r="E27" s="80">
        <v>0</v>
      </c>
      <c r="F27" s="82">
        <v>0</v>
      </c>
    </row>
    <row r="28" spans="1:6" s="45" customFormat="1" ht="12.75">
      <c r="A28" s="83" t="s">
        <v>86</v>
      </c>
      <c r="B28" s="85">
        <f>B20+B13+B9</f>
        <v>2265774</v>
      </c>
      <c r="C28" s="391">
        <f>C20+C13+C9+C27</f>
        <v>2355630</v>
      </c>
      <c r="D28" s="84">
        <f>D20+D13+D9+D27</f>
        <v>2375930</v>
      </c>
      <c r="E28" s="84">
        <f>E20+E13+E9+E27</f>
        <v>2398251</v>
      </c>
      <c r="F28" s="86">
        <f>F20+F13+F9+F27</f>
        <v>2420795.21</v>
      </c>
    </row>
    <row r="29" spans="1:6" s="45" customFormat="1" ht="12.75">
      <c r="A29" s="87" t="s">
        <v>87</v>
      </c>
      <c r="B29" s="88"/>
      <c r="C29" s="88"/>
      <c r="D29" s="88"/>
      <c r="E29" s="88"/>
      <c r="F29" s="89"/>
    </row>
    <row r="30" spans="1:6" s="45" customFormat="1" ht="12.75">
      <c r="A30" s="53" t="s">
        <v>88</v>
      </c>
      <c r="B30" s="55">
        <v>0</v>
      </c>
      <c r="C30" s="383">
        <v>0</v>
      </c>
      <c r="D30" s="54">
        <v>0</v>
      </c>
      <c r="E30" s="54">
        <v>0</v>
      </c>
      <c r="F30" s="56">
        <v>0</v>
      </c>
    </row>
    <row r="31" spans="1:6" s="45" customFormat="1" ht="22.5">
      <c r="A31" s="90" t="s">
        <v>219</v>
      </c>
      <c r="B31" s="92">
        <v>0</v>
      </c>
      <c r="C31" s="392">
        <v>0</v>
      </c>
      <c r="D31" s="91">
        <v>0</v>
      </c>
      <c r="E31" s="91">
        <v>0</v>
      </c>
      <c r="F31" s="93">
        <v>0</v>
      </c>
    </row>
    <row r="32" spans="1:6" s="45" customFormat="1" ht="12.75">
      <c r="A32" s="94" t="s">
        <v>89</v>
      </c>
      <c r="B32" s="33">
        <f>B28+B30+B31</f>
        <v>2265774</v>
      </c>
      <c r="C32" s="33">
        <f>C28+C30+C31</f>
        <v>2355630</v>
      </c>
      <c r="D32" s="33">
        <f>D28+D30+D31</f>
        <v>2375930</v>
      </c>
      <c r="E32" s="33">
        <f>E28+E30+E31</f>
        <v>2398251</v>
      </c>
      <c r="F32" s="34">
        <f>F28+F30+F31</f>
        <v>2420795.21</v>
      </c>
    </row>
    <row r="34" ht="12.75">
      <c r="A34" s="95" t="s">
        <v>161</v>
      </c>
    </row>
    <row r="35" spans="1:6" ht="23.25" customHeight="1">
      <c r="A35" s="703" t="s">
        <v>270</v>
      </c>
      <c r="B35" s="703"/>
      <c r="C35" s="703"/>
      <c r="D35" s="703"/>
      <c r="E35" s="703"/>
      <c r="F35" s="350">
        <v>0.01</v>
      </c>
    </row>
    <row r="36" spans="1:6" ht="12.75">
      <c r="A36" s="703" t="s">
        <v>220</v>
      </c>
      <c r="B36" s="703"/>
      <c r="C36" s="703"/>
      <c r="D36" s="703"/>
      <c r="E36" s="703"/>
      <c r="F36" s="703"/>
    </row>
    <row r="37" spans="1:6" ht="12.75">
      <c r="A37" s="701" t="s">
        <v>221</v>
      </c>
      <c r="B37" s="701"/>
      <c r="C37" s="701"/>
      <c r="D37" s="701"/>
      <c r="E37" s="701"/>
      <c r="F37" s="701"/>
    </row>
    <row r="38" ht="12.75">
      <c r="A38" s="96"/>
    </row>
    <row r="39" ht="12.75">
      <c r="A39" s="96"/>
    </row>
    <row r="40" spans="1:7" ht="12.75">
      <c r="A40" s="96"/>
      <c r="B40" s="333"/>
      <c r="C40" s="333"/>
      <c r="D40" s="333"/>
      <c r="E40" s="333"/>
      <c r="F40" s="333"/>
      <c r="G40" s="333"/>
    </row>
    <row r="41" spans="1:7" ht="12.75">
      <c r="A41" s="96"/>
      <c r="B41" s="333"/>
      <c r="C41" s="333"/>
      <c r="D41" s="333"/>
      <c r="E41" s="333"/>
      <c r="F41" s="333"/>
      <c r="G41" s="333"/>
    </row>
    <row r="42" spans="2:7" ht="12.75">
      <c r="B42" s="333"/>
      <c r="C42" s="333"/>
      <c r="D42" s="333"/>
      <c r="E42" s="333"/>
      <c r="F42" s="333"/>
      <c r="G42" s="333"/>
    </row>
    <row r="43" spans="2:7" ht="12.75">
      <c r="B43" s="333"/>
      <c r="C43" s="333"/>
      <c r="D43" s="333"/>
      <c r="E43" s="333"/>
      <c r="F43" s="333"/>
      <c r="G43" s="333"/>
    </row>
    <row r="44" spans="2:7" ht="12.75">
      <c r="B44" s="333"/>
      <c r="C44" s="333"/>
      <c r="D44" s="333"/>
      <c r="E44" s="333"/>
      <c r="F44" s="333"/>
      <c r="G44" s="333"/>
    </row>
    <row r="45" spans="2:7" ht="12.75">
      <c r="B45" s="333"/>
      <c r="C45" s="333"/>
      <c r="D45" s="333"/>
      <c r="E45" s="333"/>
      <c r="F45" s="333"/>
      <c r="G45" s="333"/>
    </row>
    <row r="46" spans="2:7" ht="12.75">
      <c r="B46" s="333"/>
      <c r="C46" s="333"/>
      <c r="D46" s="333"/>
      <c r="E46" s="333"/>
      <c r="F46" s="333"/>
      <c r="G46" s="333"/>
    </row>
    <row r="47" spans="2:7" ht="12.75">
      <c r="B47" s="333"/>
      <c r="C47" s="333"/>
      <c r="D47" s="333"/>
      <c r="E47" s="333"/>
      <c r="F47" s="333"/>
      <c r="G47" s="333"/>
    </row>
    <row r="48" spans="2:7" ht="12.75">
      <c r="B48" s="333"/>
      <c r="C48" s="333"/>
      <c r="D48" s="333"/>
      <c r="E48" s="333"/>
      <c r="F48" s="333"/>
      <c r="G48" s="333"/>
    </row>
    <row r="49" spans="2:7" ht="12.75">
      <c r="B49" s="333"/>
      <c r="C49" s="333"/>
      <c r="D49" s="333"/>
      <c r="E49" s="333"/>
      <c r="F49" s="333"/>
      <c r="G49" s="333"/>
    </row>
    <row r="50" spans="2:7" ht="12.75">
      <c r="B50" s="333"/>
      <c r="C50" s="333"/>
      <c r="D50" s="333"/>
      <c r="E50" s="333"/>
      <c r="F50" s="333"/>
      <c r="G50" s="333"/>
    </row>
    <row r="51" spans="2:7" ht="12.75">
      <c r="B51" s="333"/>
      <c r="C51" s="333"/>
      <c r="D51" s="333"/>
      <c r="E51" s="333"/>
      <c r="F51" s="333"/>
      <c r="G51" s="333"/>
    </row>
    <row r="52" spans="2:7" ht="12.75">
      <c r="B52" s="333"/>
      <c r="C52" s="333"/>
      <c r="D52" s="333"/>
      <c r="E52" s="333"/>
      <c r="F52" s="333"/>
      <c r="G52" s="333"/>
    </row>
    <row r="53" spans="2:7" ht="12.75">
      <c r="B53" s="333"/>
      <c r="C53" s="333"/>
      <c r="D53" s="333"/>
      <c r="E53" s="333"/>
      <c r="F53" s="333"/>
      <c r="G53" s="333"/>
    </row>
    <row r="54" spans="2:7" ht="12.75">
      <c r="B54" s="333"/>
      <c r="C54" s="333"/>
      <c r="D54" s="333"/>
      <c r="E54" s="333"/>
      <c r="F54" s="333"/>
      <c r="G54" s="333"/>
    </row>
    <row r="55" ht="13.5" customHeight="1"/>
    <row r="56" ht="13.5" customHeight="1"/>
  </sheetData>
  <sheetProtection selectLockedCells="1" selectUnlockedCells="1"/>
  <mergeCells count="6">
    <mergeCell ref="A37:F37"/>
    <mergeCell ref="A1:F1"/>
    <mergeCell ref="A3:F3"/>
    <mergeCell ref="A5:F5"/>
    <mergeCell ref="A36:F36"/>
    <mergeCell ref="A35:E3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00"/>
  </sheetPr>
  <dimension ref="A1:O314"/>
  <sheetViews>
    <sheetView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T186" sqref="T186"/>
    </sheetView>
  </sheetViews>
  <sheetFormatPr defaultColWidth="9.140625" defaultRowHeight="12.75"/>
  <cols>
    <col min="1" max="1" width="4.28125" style="97" customWidth="1"/>
    <col min="2" max="2" width="4.00390625" style="98" customWidth="1"/>
    <col min="3" max="3" width="47.57421875" style="99" customWidth="1"/>
    <col min="4" max="4" width="10.00390625" style="100" customWidth="1"/>
    <col min="5" max="5" width="10.00390625" style="101" customWidth="1"/>
    <col min="6" max="8" width="10.00390625" style="100" customWidth="1"/>
    <col min="9" max="9" width="5.7109375" style="99" customWidth="1"/>
    <col min="10" max="10" width="9.57421875" style="99" customWidth="1"/>
    <col min="11" max="13" width="9.140625" style="99" customWidth="1"/>
    <col min="14" max="14" width="9.140625" style="102" hidden="1" customWidth="1"/>
    <col min="15" max="16384" width="9.140625" style="99" customWidth="1"/>
  </cols>
  <sheetData>
    <row r="1" spans="1:14" ht="18">
      <c r="A1" s="696" t="s">
        <v>215</v>
      </c>
      <c r="B1" s="696"/>
      <c r="C1" s="696"/>
      <c r="D1" s="696"/>
      <c r="E1" s="696"/>
      <c r="F1" s="696"/>
      <c r="G1" s="696"/>
      <c r="H1" s="696"/>
      <c r="N1" s="103"/>
    </row>
    <row r="2" spans="1:14" ht="11.25">
      <c r="A2" s="104"/>
      <c r="B2" s="105"/>
      <c r="C2" s="106"/>
      <c r="D2" s="107"/>
      <c r="E2" s="108"/>
      <c r="F2" s="107"/>
      <c r="G2" s="107"/>
      <c r="H2" s="107"/>
      <c r="N2" s="103"/>
    </row>
    <row r="3" spans="1:14" ht="15.75">
      <c r="A3" s="704" t="s">
        <v>217</v>
      </c>
      <c r="B3" s="704"/>
      <c r="C3" s="704"/>
      <c r="D3" s="704"/>
      <c r="E3" s="704"/>
      <c r="F3" s="704"/>
      <c r="G3" s="704"/>
      <c r="H3" s="704"/>
      <c r="N3" s="103"/>
    </row>
    <row r="4" spans="1:14" s="113" customFormat="1" ht="15.75">
      <c r="A4" s="109"/>
      <c r="B4" s="110"/>
      <c r="C4" s="111"/>
      <c r="D4" s="107"/>
      <c r="E4" s="112"/>
      <c r="F4" s="107"/>
      <c r="G4" s="107"/>
      <c r="H4" s="107"/>
      <c r="N4" s="103"/>
    </row>
    <row r="5" spans="1:14" s="113" customFormat="1" ht="15.75">
      <c r="A5" s="705" t="s">
        <v>90</v>
      </c>
      <c r="B5" s="705"/>
      <c r="C5" s="705"/>
      <c r="D5" s="705"/>
      <c r="E5" s="705"/>
      <c r="F5" s="705"/>
      <c r="G5" s="705"/>
      <c r="H5" s="705"/>
      <c r="N5" s="103"/>
    </row>
    <row r="6" spans="1:14" s="113" customFormat="1" ht="15.75">
      <c r="A6" s="109"/>
      <c r="B6" s="110"/>
      <c r="C6" s="111"/>
      <c r="D6" s="107"/>
      <c r="E6" s="112"/>
      <c r="F6" s="107"/>
      <c r="G6" s="107"/>
      <c r="H6" s="107"/>
      <c r="N6" s="103"/>
    </row>
    <row r="7" spans="1:14" ht="12" thickBot="1">
      <c r="A7" s="114"/>
      <c r="C7" s="114"/>
      <c r="D7" s="115"/>
      <c r="E7" s="116"/>
      <c r="F7" s="115"/>
      <c r="G7" s="115"/>
      <c r="H7" s="9" t="s">
        <v>2</v>
      </c>
      <c r="N7" s="117"/>
    </row>
    <row r="8" spans="1:14" s="118" customFormat="1" ht="23.25" thickBot="1">
      <c r="A8" s="276" t="s">
        <v>91</v>
      </c>
      <c r="B8" s="277" t="s">
        <v>10</v>
      </c>
      <c r="C8" s="278" t="s">
        <v>92</v>
      </c>
      <c r="D8" s="318" t="s">
        <v>213</v>
      </c>
      <c r="E8" s="382" t="s">
        <v>156</v>
      </c>
      <c r="F8" s="279" t="s">
        <v>157</v>
      </c>
      <c r="G8" s="279" t="s">
        <v>160</v>
      </c>
      <c r="H8" s="280" t="s">
        <v>214</v>
      </c>
      <c r="N8" s="119" t="s">
        <v>93</v>
      </c>
    </row>
    <row r="9" spans="1:14" s="118" customFormat="1" ht="12" thickBot="1">
      <c r="A9" s="281">
        <v>910</v>
      </c>
      <c r="B9" s="120" t="s">
        <v>16</v>
      </c>
      <c r="C9" s="121" t="s">
        <v>94</v>
      </c>
      <c r="D9" s="122">
        <f>D10+D13</f>
        <v>27594</v>
      </c>
      <c r="E9" s="122">
        <f>E10+E13</f>
        <v>26192.5</v>
      </c>
      <c r="F9" s="122">
        <f>F10+F13</f>
        <v>26454.425000000003</v>
      </c>
      <c r="G9" s="122">
        <f>G10+G13</f>
        <v>26718.96925</v>
      </c>
      <c r="H9" s="282">
        <f>H10+H13</f>
        <v>26986.1589425</v>
      </c>
      <c r="I9" s="393"/>
      <c r="N9" s="123"/>
    </row>
    <row r="10" spans="1:14" s="118" customFormat="1" ht="11.25">
      <c r="A10" s="283"/>
      <c r="B10" s="344" t="s">
        <v>14</v>
      </c>
      <c r="C10" s="124" t="s">
        <v>95</v>
      </c>
      <c r="D10" s="125">
        <f>SUM(D11:D12)</f>
        <v>5750</v>
      </c>
      <c r="E10" s="125">
        <f>SUM(E11:E12)</f>
        <v>5444</v>
      </c>
      <c r="F10" s="125">
        <f>SUM(F11:F12)</f>
        <v>5498.4400000000005</v>
      </c>
      <c r="G10" s="125">
        <f>SUM(G11:G12)</f>
        <v>5553.4244</v>
      </c>
      <c r="H10" s="284">
        <f>SUM(H11:H12)</f>
        <v>5608.958644</v>
      </c>
      <c r="N10" s="126"/>
    </row>
    <row r="11" spans="1:14" s="118" customFormat="1" ht="11.25">
      <c r="A11" s="283"/>
      <c r="B11" s="246"/>
      <c r="C11" s="127" t="s">
        <v>96</v>
      </c>
      <c r="D11" s="129">
        <v>4200</v>
      </c>
      <c r="E11" s="357">
        <v>3744</v>
      </c>
      <c r="F11" s="128">
        <v>3781.44</v>
      </c>
      <c r="G11" s="128">
        <v>3819.2544000000003</v>
      </c>
      <c r="H11" s="285">
        <v>3857.4469440000003</v>
      </c>
      <c r="N11" s="130"/>
    </row>
    <row r="12" spans="1:14" ht="11.25">
      <c r="A12" s="286"/>
      <c r="B12" s="345"/>
      <c r="C12" s="131" t="s">
        <v>97</v>
      </c>
      <c r="D12" s="133">
        <v>1550</v>
      </c>
      <c r="E12" s="356">
        <v>1700</v>
      </c>
      <c r="F12" s="128">
        <v>1717</v>
      </c>
      <c r="G12" s="128">
        <v>1734.17</v>
      </c>
      <c r="H12" s="285">
        <v>1751.5117</v>
      </c>
      <c r="N12" s="134"/>
    </row>
    <row r="13" spans="1:14" s="137" customFormat="1" ht="12.75">
      <c r="A13" s="286"/>
      <c r="B13" s="247" t="s">
        <v>62</v>
      </c>
      <c r="C13" s="135" t="s">
        <v>98</v>
      </c>
      <c r="D13" s="136">
        <f>SUM(D14:D15)</f>
        <v>21844</v>
      </c>
      <c r="E13" s="136">
        <f>SUM(E14:E15)</f>
        <v>20748.5</v>
      </c>
      <c r="F13" s="136">
        <f>SUM(F14:F15)</f>
        <v>20955.985</v>
      </c>
      <c r="G13" s="136">
        <f>SUM(G14:G15)</f>
        <v>21165.54485</v>
      </c>
      <c r="H13" s="288">
        <f>SUM(H14:H15)</f>
        <v>21377.2002985</v>
      </c>
      <c r="N13" s="138"/>
    </row>
    <row r="14" spans="1:14" s="137" customFormat="1" ht="12.75">
      <c r="A14" s="286"/>
      <c r="B14" s="243"/>
      <c r="C14" s="139" t="s">
        <v>99</v>
      </c>
      <c r="D14" s="129">
        <v>18614</v>
      </c>
      <c r="E14" s="357">
        <v>18296.5</v>
      </c>
      <c r="F14" s="128">
        <v>18479.465</v>
      </c>
      <c r="G14" s="128">
        <v>18664.25965</v>
      </c>
      <c r="H14" s="285">
        <v>18850.9022465</v>
      </c>
      <c r="N14" s="130"/>
    </row>
    <row r="15" spans="1:14" s="137" customFormat="1" ht="13.5" thickBot="1">
      <c r="A15" s="286"/>
      <c r="B15" s="346"/>
      <c r="C15" s="140" t="s">
        <v>100</v>
      </c>
      <c r="D15" s="141">
        <v>3230</v>
      </c>
      <c r="E15" s="394">
        <v>2452</v>
      </c>
      <c r="F15" s="128">
        <v>2476.52</v>
      </c>
      <c r="G15" s="128">
        <v>2501.2852</v>
      </c>
      <c r="H15" s="285">
        <v>2526.2980519999996</v>
      </c>
      <c r="N15" s="142"/>
    </row>
    <row r="16" spans="1:14" s="137" customFormat="1" ht="13.5" thickBot="1">
      <c r="A16" s="289">
        <v>911</v>
      </c>
      <c r="B16" s="143" t="s">
        <v>16</v>
      </c>
      <c r="C16" s="144" t="s">
        <v>101</v>
      </c>
      <c r="D16" s="122">
        <f>D17</f>
        <v>213133.25</v>
      </c>
      <c r="E16" s="122">
        <f>E17</f>
        <v>226926.25</v>
      </c>
      <c r="F16" s="122">
        <f>F17</f>
        <v>229195.5125</v>
      </c>
      <c r="G16" s="122">
        <f>G17</f>
        <v>231487.46762500002</v>
      </c>
      <c r="H16" s="282">
        <f>H17</f>
        <v>233802.34230125</v>
      </c>
      <c r="I16" s="393"/>
      <c r="N16" s="123"/>
    </row>
    <row r="17" spans="1:14" s="137" customFormat="1" ht="12.75">
      <c r="A17" s="290"/>
      <c r="B17" s="347" t="s">
        <v>62</v>
      </c>
      <c r="C17" s="145" t="s">
        <v>98</v>
      </c>
      <c r="D17" s="125">
        <f>SUM(D18:D19)</f>
        <v>213133.25</v>
      </c>
      <c r="E17" s="125">
        <f>SUM(E18:E19)</f>
        <v>226926.25</v>
      </c>
      <c r="F17" s="125">
        <f>SUM(F18:F19)</f>
        <v>229195.5125</v>
      </c>
      <c r="G17" s="125">
        <f>SUM(G18:G19)</f>
        <v>231487.46762500002</v>
      </c>
      <c r="H17" s="284">
        <f>SUM(H18:H19)</f>
        <v>233802.34230125</v>
      </c>
      <c r="N17" s="126"/>
    </row>
    <row r="18" spans="1:14" s="137" customFormat="1" ht="12.75">
      <c r="A18" s="291"/>
      <c r="B18" s="243"/>
      <c r="C18" s="131" t="s">
        <v>102</v>
      </c>
      <c r="D18" s="133">
        <v>171643</v>
      </c>
      <c r="E18" s="356">
        <v>185436</v>
      </c>
      <c r="F18" s="132">
        <v>187290.36000000002</v>
      </c>
      <c r="G18" s="132">
        <v>189163.2636</v>
      </c>
      <c r="H18" s="287">
        <v>191054.896236</v>
      </c>
      <c r="N18" s="134">
        <v>1</v>
      </c>
    </row>
    <row r="19" spans="1:14" s="137" customFormat="1" ht="13.5" thickBot="1">
      <c r="A19" s="291"/>
      <c r="B19" s="346"/>
      <c r="C19" s="146" t="s">
        <v>103</v>
      </c>
      <c r="D19" s="148">
        <v>41490.25</v>
      </c>
      <c r="E19" s="365">
        <v>41490.25</v>
      </c>
      <c r="F19" s="132">
        <v>41905.152500000004</v>
      </c>
      <c r="G19" s="132">
        <v>42324.20402500001</v>
      </c>
      <c r="H19" s="287">
        <v>42747.446065250006</v>
      </c>
      <c r="N19" s="149">
        <v>1</v>
      </c>
    </row>
    <row r="20" spans="1:15" s="137" customFormat="1" ht="13.5" thickBot="1">
      <c r="A20" s="471">
        <v>913</v>
      </c>
      <c r="B20" s="472" t="s">
        <v>16</v>
      </c>
      <c r="C20" s="473" t="s">
        <v>104</v>
      </c>
      <c r="D20" s="474">
        <f>D21+D22+D23+D26+D27+D28+D29</f>
        <v>869718.6</v>
      </c>
      <c r="E20" s="474">
        <f>E21+E22+E23+E26+E27+E28+E29</f>
        <v>891158</v>
      </c>
      <c r="F20" s="474">
        <f>F21+F22+F23+F26+F27+F28+F29</f>
        <v>900069.58</v>
      </c>
      <c r="G20" s="474">
        <f>G21+G22+G23+G26+G27+G28+G29</f>
        <v>909070.2758</v>
      </c>
      <c r="H20" s="475">
        <f>H21+H22+H23+H26+H27+H28+H29</f>
        <v>918160.978558</v>
      </c>
      <c r="I20" s="393"/>
      <c r="J20" s="150"/>
      <c r="K20" s="150"/>
      <c r="L20" s="150"/>
      <c r="M20" s="150"/>
      <c r="N20" s="123"/>
      <c r="O20" s="150"/>
    </row>
    <row r="21" spans="1:15" s="137" customFormat="1" ht="12.75">
      <c r="A21" s="479"/>
      <c r="B21" s="480" t="s">
        <v>27</v>
      </c>
      <c r="C21" s="481" t="s">
        <v>105</v>
      </c>
      <c r="D21" s="482">
        <v>274566</v>
      </c>
      <c r="E21" s="482">
        <v>275066</v>
      </c>
      <c r="F21" s="482">
        <v>277816.66</v>
      </c>
      <c r="G21" s="482">
        <v>280594.8266</v>
      </c>
      <c r="H21" s="483">
        <v>283400.774866</v>
      </c>
      <c r="I21" s="150"/>
      <c r="J21" s="150"/>
      <c r="K21" s="150"/>
      <c r="L21" s="150"/>
      <c r="M21" s="150"/>
      <c r="N21" s="126">
        <v>1.005</v>
      </c>
      <c r="O21" s="150"/>
    </row>
    <row r="22" spans="1:14" s="153" customFormat="1" ht="12.75">
      <c r="A22" s="293"/>
      <c r="B22" s="248" t="s">
        <v>31</v>
      </c>
      <c r="C22" s="151" t="s">
        <v>106</v>
      </c>
      <c r="D22" s="152">
        <v>93216</v>
      </c>
      <c r="E22" s="152">
        <v>100016</v>
      </c>
      <c r="F22" s="125">
        <v>101016.16</v>
      </c>
      <c r="G22" s="125">
        <v>102026.32160000001</v>
      </c>
      <c r="H22" s="284">
        <v>103046.58481600002</v>
      </c>
      <c r="N22" s="154">
        <v>1.005</v>
      </c>
    </row>
    <row r="23" spans="1:14" s="156" customFormat="1" ht="12.75">
      <c r="A23" s="293"/>
      <c r="B23" s="242" t="s">
        <v>34</v>
      </c>
      <c r="C23" s="155" t="s">
        <v>107</v>
      </c>
      <c r="D23" s="152">
        <v>256230</v>
      </c>
      <c r="E23" s="152">
        <f>E24+E25</f>
        <v>257400</v>
      </c>
      <c r="F23" s="152">
        <f>F24+F25</f>
        <v>259974</v>
      </c>
      <c r="G23" s="152">
        <f>G24+G25</f>
        <v>262573.74</v>
      </c>
      <c r="H23" s="294">
        <f>H24+H25</f>
        <v>265199.47740000003</v>
      </c>
      <c r="N23" s="154">
        <v>1.005</v>
      </c>
    </row>
    <row r="24" spans="1:14" s="158" customFormat="1" ht="12.75">
      <c r="A24" s="293"/>
      <c r="B24" s="339"/>
      <c r="C24" s="160" t="s">
        <v>154</v>
      </c>
      <c r="D24" s="162">
        <v>30230</v>
      </c>
      <c r="E24" s="161">
        <v>31400</v>
      </c>
      <c r="F24" s="161">
        <v>31714</v>
      </c>
      <c r="G24" s="161">
        <v>32031.14</v>
      </c>
      <c r="H24" s="295">
        <v>32351.451399999998</v>
      </c>
      <c r="N24" s="163">
        <v>1.005</v>
      </c>
    </row>
    <row r="25" spans="1:14" s="158" customFormat="1" ht="12.75" customHeight="1">
      <c r="A25" s="293"/>
      <c r="B25" s="340"/>
      <c r="C25" s="157" t="s">
        <v>155</v>
      </c>
      <c r="D25" s="162">
        <v>226000</v>
      </c>
      <c r="E25" s="161">
        <v>226000</v>
      </c>
      <c r="F25" s="161">
        <v>228260</v>
      </c>
      <c r="G25" s="161">
        <v>230542.6</v>
      </c>
      <c r="H25" s="295">
        <v>232848.026</v>
      </c>
      <c r="N25" s="163">
        <v>1.005</v>
      </c>
    </row>
    <row r="26" spans="1:14" s="156" customFormat="1" ht="12.75">
      <c r="A26" s="293"/>
      <c r="B26" s="245" t="s">
        <v>37</v>
      </c>
      <c r="C26" s="155" t="s">
        <v>108</v>
      </c>
      <c r="D26" s="136">
        <v>90000</v>
      </c>
      <c r="E26" s="136">
        <v>95450</v>
      </c>
      <c r="F26" s="125">
        <v>96404.5</v>
      </c>
      <c r="G26" s="125">
        <v>97368.545</v>
      </c>
      <c r="H26" s="284">
        <v>98342.23045</v>
      </c>
      <c r="N26" s="138">
        <v>1.005</v>
      </c>
    </row>
    <row r="27" spans="1:14" s="156" customFormat="1" ht="12.75">
      <c r="A27" s="293"/>
      <c r="B27" s="248" t="s">
        <v>40</v>
      </c>
      <c r="C27" s="151" t="s">
        <v>109</v>
      </c>
      <c r="D27" s="136">
        <v>5536.6</v>
      </c>
      <c r="E27" s="136">
        <v>6236</v>
      </c>
      <c r="F27" s="125">
        <v>6298.36</v>
      </c>
      <c r="G27" s="125">
        <v>6361.3436</v>
      </c>
      <c r="H27" s="284">
        <v>6424.957036</v>
      </c>
      <c r="N27" s="138">
        <v>1.005</v>
      </c>
    </row>
    <row r="28" spans="1:14" s="156" customFormat="1" ht="12.75">
      <c r="A28" s="293"/>
      <c r="B28" s="249" t="s">
        <v>44</v>
      </c>
      <c r="C28" s="240" t="s">
        <v>110</v>
      </c>
      <c r="D28" s="241">
        <v>150170</v>
      </c>
      <c r="E28" s="241">
        <v>156990</v>
      </c>
      <c r="F28" s="125">
        <v>158559.9</v>
      </c>
      <c r="G28" s="125">
        <v>160145.49899999998</v>
      </c>
      <c r="H28" s="284">
        <v>161746.95398999998</v>
      </c>
      <c r="N28" s="165">
        <v>1.005</v>
      </c>
    </row>
    <row r="29" spans="1:14" s="156" customFormat="1" ht="13.5" thickBot="1">
      <c r="A29" s="415"/>
      <c r="B29" s="416" t="s">
        <v>162</v>
      </c>
      <c r="C29" s="417" t="s">
        <v>163</v>
      </c>
      <c r="D29" s="418">
        <v>0</v>
      </c>
      <c r="E29" s="418">
        <v>0</v>
      </c>
      <c r="F29" s="418">
        <v>0</v>
      </c>
      <c r="G29" s="418">
        <v>0</v>
      </c>
      <c r="H29" s="419">
        <v>0</v>
      </c>
      <c r="N29" s="239"/>
    </row>
    <row r="30" spans="1:14" ht="12" thickBot="1">
      <c r="A30" s="550">
        <v>914</v>
      </c>
      <c r="B30" s="551" t="s">
        <v>16</v>
      </c>
      <c r="C30" s="476" t="s">
        <v>111</v>
      </c>
      <c r="D30" s="477">
        <f>D31+D34+D38+D40+D52+D58+D67+D78+D86+D95+D96+D97+D103+D104</f>
        <v>588335.55</v>
      </c>
      <c r="E30" s="477">
        <f>E31+E34+E38+E40+E52+E58+E67+E78+E86+E95+E96+E97+E103+E104</f>
        <v>611508.2916</v>
      </c>
      <c r="F30" s="477">
        <f>F31+F34+F38+F40+F52+F58+F67+F78+F86+F95+F96+F97+F103+F104</f>
        <v>615130.894</v>
      </c>
      <c r="G30" s="477">
        <f>G31+G34+G38+G40+G52+G58+G67+G78+G86+G95+G96+G97+G103+G104</f>
        <v>615336.3859999999</v>
      </c>
      <c r="H30" s="478">
        <f>H31+H34+H38+H40+H52+H58+H67+H78+H86+H95+H96+H97+H103+H104</f>
        <v>614591.21</v>
      </c>
      <c r="N30" s="123"/>
    </row>
    <row r="31" spans="1:14" ht="11.25">
      <c r="A31" s="552"/>
      <c r="B31" s="534" t="s">
        <v>14</v>
      </c>
      <c r="C31" s="540" t="s">
        <v>112</v>
      </c>
      <c r="D31" s="166">
        <f>D32+D33</f>
        <v>11665</v>
      </c>
      <c r="E31" s="166">
        <f>E32+E33</f>
        <v>11797</v>
      </c>
      <c r="F31" s="166">
        <f>F32+F33</f>
        <v>11797</v>
      </c>
      <c r="G31" s="166">
        <f>G32+G33</f>
        <v>11797</v>
      </c>
      <c r="H31" s="296">
        <f>H32+H33</f>
        <v>11797</v>
      </c>
      <c r="N31" s="167"/>
    </row>
    <row r="32" spans="1:14" s="118" customFormat="1" ht="11.25">
      <c r="A32" s="297"/>
      <c r="B32" s="535"/>
      <c r="C32" s="514" t="s">
        <v>113</v>
      </c>
      <c r="D32" s="133">
        <v>2144</v>
      </c>
      <c r="E32" s="356">
        <v>1515</v>
      </c>
      <c r="F32" s="132">
        <v>1515</v>
      </c>
      <c r="G32" s="132">
        <v>1515</v>
      </c>
      <c r="H32" s="287">
        <v>1515</v>
      </c>
      <c r="N32" s="169"/>
    </row>
    <row r="33" spans="1:14" ht="11.25">
      <c r="A33" s="297"/>
      <c r="B33" s="553"/>
      <c r="C33" s="541" t="s">
        <v>114</v>
      </c>
      <c r="D33" s="133">
        <v>9521</v>
      </c>
      <c r="E33" s="356">
        <v>10282</v>
      </c>
      <c r="F33" s="132">
        <v>10282</v>
      </c>
      <c r="G33" s="132">
        <v>10282</v>
      </c>
      <c r="H33" s="287">
        <v>10282</v>
      </c>
      <c r="N33" s="169"/>
    </row>
    <row r="34" spans="1:14" s="170" customFormat="1" ht="12.75">
      <c r="A34" s="297"/>
      <c r="B34" s="536" t="s">
        <v>21</v>
      </c>
      <c r="C34" s="523" t="s">
        <v>115</v>
      </c>
      <c r="D34" s="152">
        <f>SUM(D35:D37)</f>
        <v>5117.8</v>
      </c>
      <c r="E34" s="152">
        <f>SUM(E35:E37)</f>
        <v>3845</v>
      </c>
      <c r="F34" s="152">
        <f>SUM(F35:F37)</f>
        <v>3725</v>
      </c>
      <c r="G34" s="152">
        <f>SUM(G35:G37)</f>
        <v>3725</v>
      </c>
      <c r="H34" s="294">
        <f>SUM(H35:H37)</f>
        <v>3725</v>
      </c>
      <c r="N34" s="154"/>
    </row>
    <row r="35" spans="1:14" s="170" customFormat="1" ht="12.75">
      <c r="A35" s="297"/>
      <c r="B35" s="518"/>
      <c r="C35" s="542" t="s">
        <v>296</v>
      </c>
      <c r="D35" s="129">
        <v>1917.8</v>
      </c>
      <c r="E35" s="357">
        <v>1050</v>
      </c>
      <c r="F35" s="128">
        <v>1050</v>
      </c>
      <c r="G35" s="128">
        <v>1050</v>
      </c>
      <c r="H35" s="285">
        <v>1050</v>
      </c>
      <c r="N35" s="172">
        <v>1</v>
      </c>
    </row>
    <row r="36" spans="1:14" s="170" customFormat="1" ht="12.75">
      <c r="A36" s="297"/>
      <c r="B36" s="518"/>
      <c r="C36" s="542" t="s">
        <v>297</v>
      </c>
      <c r="D36" s="129">
        <v>1550</v>
      </c>
      <c r="E36" s="357">
        <v>1475</v>
      </c>
      <c r="F36" s="128">
        <v>1475</v>
      </c>
      <c r="G36" s="128">
        <v>1475</v>
      </c>
      <c r="H36" s="285">
        <v>1475</v>
      </c>
      <c r="N36" s="172"/>
    </row>
    <row r="37" spans="1:14" s="170" customFormat="1" ht="12.75">
      <c r="A37" s="297"/>
      <c r="B37" s="518"/>
      <c r="C37" s="542" t="s">
        <v>277</v>
      </c>
      <c r="D37" s="129">
        <v>1650</v>
      </c>
      <c r="E37" s="357">
        <v>1320</v>
      </c>
      <c r="F37" s="128">
        <v>1200</v>
      </c>
      <c r="G37" s="128">
        <v>1200</v>
      </c>
      <c r="H37" s="285">
        <v>1200</v>
      </c>
      <c r="J37" s="408"/>
      <c r="N37" s="172"/>
    </row>
    <row r="38" spans="1:14" s="156" customFormat="1" ht="12.75">
      <c r="A38" s="297"/>
      <c r="B38" s="536" t="s">
        <v>23</v>
      </c>
      <c r="C38" s="523" t="s">
        <v>117</v>
      </c>
      <c r="D38" s="136">
        <f>D39</f>
        <v>11500</v>
      </c>
      <c r="E38" s="136">
        <f>E39</f>
        <v>11350</v>
      </c>
      <c r="F38" s="136">
        <f>F39</f>
        <v>11540</v>
      </c>
      <c r="G38" s="136">
        <f>G39</f>
        <v>11540</v>
      </c>
      <c r="H38" s="288">
        <f>H39</f>
        <v>11540</v>
      </c>
      <c r="N38" s="138"/>
    </row>
    <row r="39" spans="1:14" s="170" customFormat="1" ht="12.75">
      <c r="A39" s="297"/>
      <c r="B39" s="554"/>
      <c r="C39" s="542" t="s">
        <v>118</v>
      </c>
      <c r="D39" s="129">
        <v>11500</v>
      </c>
      <c r="E39" s="357">
        <v>11350</v>
      </c>
      <c r="F39" s="128">
        <v>11540</v>
      </c>
      <c r="G39" s="128">
        <v>11540</v>
      </c>
      <c r="H39" s="285">
        <v>11540</v>
      </c>
      <c r="N39" s="172"/>
    </row>
    <row r="40" spans="1:15" s="156" customFormat="1" ht="12.75">
      <c r="A40" s="297"/>
      <c r="B40" s="536" t="s">
        <v>27</v>
      </c>
      <c r="C40" s="523" t="s">
        <v>119</v>
      </c>
      <c r="D40" s="136">
        <f>D41+D42+D45</f>
        <v>4570</v>
      </c>
      <c r="E40" s="136">
        <f>E41+E42+E45</f>
        <v>5360</v>
      </c>
      <c r="F40" s="136">
        <f>F41+F42+F45</f>
        <v>4180</v>
      </c>
      <c r="G40" s="136">
        <f>G41+G42+G45</f>
        <v>3910</v>
      </c>
      <c r="H40" s="288">
        <f>H41+H42+H45</f>
        <v>3230</v>
      </c>
      <c r="I40" s="170"/>
      <c r="J40" s="170"/>
      <c r="K40" s="170"/>
      <c r="L40" s="170"/>
      <c r="M40" s="170"/>
      <c r="N40" s="138"/>
      <c r="O40" s="170"/>
    </row>
    <row r="41" spans="1:15" s="156" customFormat="1" ht="12.75">
      <c r="A41" s="297"/>
      <c r="B41" s="518"/>
      <c r="C41" s="542" t="s">
        <v>120</v>
      </c>
      <c r="D41" s="133">
        <v>1500</v>
      </c>
      <c r="E41" s="356">
        <v>1160</v>
      </c>
      <c r="F41" s="132">
        <v>1160</v>
      </c>
      <c r="G41" s="132">
        <v>1160</v>
      </c>
      <c r="H41" s="287">
        <v>1160</v>
      </c>
      <c r="I41" s="170"/>
      <c r="J41" s="170"/>
      <c r="K41" s="170"/>
      <c r="L41" s="170"/>
      <c r="M41" s="170"/>
      <c r="N41" s="169"/>
      <c r="O41" s="170"/>
    </row>
    <row r="42" spans="1:15" s="156" customFormat="1" ht="12.75">
      <c r="A42" s="297"/>
      <c r="B42" s="518"/>
      <c r="C42" s="542" t="s">
        <v>121</v>
      </c>
      <c r="D42" s="129">
        <v>1900</v>
      </c>
      <c r="E42" s="356">
        <v>2780</v>
      </c>
      <c r="F42" s="132">
        <v>1350</v>
      </c>
      <c r="G42" s="132">
        <v>1500</v>
      </c>
      <c r="H42" s="287">
        <v>1500</v>
      </c>
      <c r="I42" s="170"/>
      <c r="J42" s="170"/>
      <c r="K42" s="170"/>
      <c r="L42" s="170"/>
      <c r="M42" s="170"/>
      <c r="N42" s="172"/>
      <c r="O42" s="170"/>
    </row>
    <row r="43" spans="1:15" s="177" customFormat="1" ht="12.75" customHeight="1">
      <c r="A43" s="286"/>
      <c r="B43" s="535"/>
      <c r="C43" s="543" t="s">
        <v>268</v>
      </c>
      <c r="D43" s="191"/>
      <c r="E43" s="359"/>
      <c r="F43" s="178"/>
      <c r="G43" s="178"/>
      <c r="H43" s="299"/>
      <c r="I43" s="175"/>
      <c r="J43" s="175"/>
      <c r="K43" s="175"/>
      <c r="L43" s="175"/>
      <c r="M43" s="175"/>
      <c r="N43" s="159"/>
      <c r="O43" s="175"/>
    </row>
    <row r="44" spans="1:15" s="156" customFormat="1" ht="12.75">
      <c r="A44" s="297"/>
      <c r="B44" s="518"/>
      <c r="C44" s="544" t="s">
        <v>298</v>
      </c>
      <c r="D44" s="174">
        <v>0</v>
      </c>
      <c r="E44" s="358">
        <v>1430</v>
      </c>
      <c r="F44" s="173"/>
      <c r="G44" s="173"/>
      <c r="H44" s="298"/>
      <c r="I44" s="170"/>
      <c r="J44" s="170"/>
      <c r="K44" s="170"/>
      <c r="L44" s="170"/>
      <c r="M44" s="170"/>
      <c r="N44" s="172"/>
      <c r="O44" s="170"/>
    </row>
    <row r="45" spans="1:15" s="177" customFormat="1" ht="12.75">
      <c r="A45" s="297"/>
      <c r="B45" s="518"/>
      <c r="C45" s="542" t="s">
        <v>164</v>
      </c>
      <c r="D45" s="129">
        <v>1170</v>
      </c>
      <c r="E45" s="357">
        <v>1420</v>
      </c>
      <c r="F45" s="128">
        <v>1670</v>
      </c>
      <c r="G45" s="128">
        <v>1250</v>
      </c>
      <c r="H45" s="285">
        <v>570</v>
      </c>
      <c r="I45" s="175"/>
      <c r="J45" s="175"/>
      <c r="K45" s="175"/>
      <c r="L45" s="175"/>
      <c r="M45" s="175"/>
      <c r="N45" s="176"/>
      <c r="O45" s="175"/>
    </row>
    <row r="46" spans="1:15" s="177" customFormat="1" ht="12.75" customHeight="1">
      <c r="A46" s="286"/>
      <c r="B46" s="535"/>
      <c r="C46" s="543" t="s">
        <v>268</v>
      </c>
      <c r="D46" s="191"/>
      <c r="E46" s="359"/>
      <c r="F46" s="178"/>
      <c r="G46" s="178"/>
      <c r="H46" s="299"/>
      <c r="I46" s="175"/>
      <c r="J46" s="175"/>
      <c r="K46" s="175"/>
      <c r="L46" s="175"/>
      <c r="M46" s="175"/>
      <c r="N46" s="159"/>
      <c r="O46" s="175"/>
    </row>
    <row r="47" spans="1:15" s="156" customFormat="1" ht="12.75">
      <c r="A47" s="297"/>
      <c r="B47" s="518"/>
      <c r="C47" s="545" t="s">
        <v>196</v>
      </c>
      <c r="D47" s="191">
        <v>100</v>
      </c>
      <c r="E47" s="359">
        <v>100</v>
      </c>
      <c r="F47" s="409">
        <v>100</v>
      </c>
      <c r="G47" s="178">
        <v>100</v>
      </c>
      <c r="H47" s="299"/>
      <c r="I47" s="170"/>
      <c r="J47" s="170"/>
      <c r="K47" s="170"/>
      <c r="L47" s="170"/>
      <c r="M47" s="170"/>
      <c r="N47" s="172"/>
      <c r="O47" s="170"/>
    </row>
    <row r="48" spans="1:15" s="156" customFormat="1" ht="12.75">
      <c r="A48" s="297"/>
      <c r="B48" s="518"/>
      <c r="C48" s="545" t="s">
        <v>197</v>
      </c>
      <c r="D48" s="191">
        <v>500</v>
      </c>
      <c r="E48" s="359">
        <v>500</v>
      </c>
      <c r="F48" s="178">
        <v>500</v>
      </c>
      <c r="G48" s="178">
        <v>500</v>
      </c>
      <c r="H48" s="299">
        <v>250</v>
      </c>
      <c r="I48" s="170"/>
      <c r="J48" s="170"/>
      <c r="K48" s="170"/>
      <c r="L48" s="170"/>
      <c r="M48" s="170"/>
      <c r="N48" s="172"/>
      <c r="O48" s="170"/>
    </row>
    <row r="49" spans="1:15" s="156" customFormat="1" ht="12.75">
      <c r="A49" s="297"/>
      <c r="B49" s="518"/>
      <c r="C49" s="546" t="s">
        <v>198</v>
      </c>
      <c r="D49" s="191">
        <v>500</v>
      </c>
      <c r="E49" s="359">
        <v>500</v>
      </c>
      <c r="F49" s="178">
        <v>500</v>
      </c>
      <c r="G49" s="178">
        <v>80</v>
      </c>
      <c r="H49" s="299"/>
      <c r="I49" s="170"/>
      <c r="J49" s="170"/>
      <c r="K49" s="170"/>
      <c r="L49" s="170"/>
      <c r="M49" s="170"/>
      <c r="N49" s="172"/>
      <c r="O49" s="170"/>
    </row>
    <row r="50" spans="1:15" s="156" customFormat="1" ht="22.5">
      <c r="A50" s="297"/>
      <c r="B50" s="518"/>
      <c r="C50" s="545" t="s">
        <v>199</v>
      </c>
      <c r="D50" s="191">
        <v>0</v>
      </c>
      <c r="E50" s="359">
        <v>250</v>
      </c>
      <c r="F50" s="178">
        <v>500</v>
      </c>
      <c r="G50" s="178">
        <v>500</v>
      </c>
      <c r="H50" s="299">
        <v>250</v>
      </c>
      <c r="I50" s="170"/>
      <c r="J50" s="170"/>
      <c r="K50" s="170"/>
      <c r="L50" s="170"/>
      <c r="M50" s="170"/>
      <c r="N50" s="172"/>
      <c r="O50" s="170"/>
    </row>
    <row r="51" spans="1:15" s="156" customFormat="1" ht="13.5" thickBot="1">
      <c r="A51" s="297"/>
      <c r="B51" s="518"/>
      <c r="C51" s="547" t="s">
        <v>228</v>
      </c>
      <c r="D51" s="395">
        <v>70</v>
      </c>
      <c r="E51" s="396">
        <v>70</v>
      </c>
      <c r="F51" s="397">
        <v>70</v>
      </c>
      <c r="G51" s="397">
        <v>70</v>
      </c>
      <c r="H51" s="398">
        <v>70</v>
      </c>
      <c r="I51" s="170"/>
      <c r="J51" s="170"/>
      <c r="K51" s="170"/>
      <c r="L51" s="170"/>
      <c r="M51" s="170"/>
      <c r="N51" s="172"/>
      <c r="O51" s="170"/>
    </row>
    <row r="52" spans="1:14" s="156" customFormat="1" ht="12.75">
      <c r="A52" s="505"/>
      <c r="B52" s="555" t="s">
        <v>31</v>
      </c>
      <c r="C52" s="548" t="s">
        <v>137</v>
      </c>
      <c r="D52" s="507">
        <f>SUM(D53:D57)</f>
        <v>2965</v>
      </c>
      <c r="E52" s="507">
        <f>SUM(E53:E57)</f>
        <v>2427</v>
      </c>
      <c r="F52" s="507">
        <f>SUM(F53:F57)</f>
        <v>2285</v>
      </c>
      <c r="G52" s="507">
        <f>SUM(G53:G57)</f>
        <v>2285</v>
      </c>
      <c r="H52" s="508">
        <f>SUM(H53:H57)</f>
        <v>2285</v>
      </c>
      <c r="N52" s="138"/>
    </row>
    <row r="53" spans="1:14" s="179" customFormat="1" ht="22.5">
      <c r="A53" s="505"/>
      <c r="B53" s="556"/>
      <c r="C53" s="514" t="s">
        <v>168</v>
      </c>
      <c r="D53" s="129">
        <v>1743</v>
      </c>
      <c r="E53" s="357">
        <v>1485</v>
      </c>
      <c r="F53" s="128">
        <v>1485</v>
      </c>
      <c r="G53" s="128">
        <v>1485</v>
      </c>
      <c r="H53" s="285">
        <v>1485</v>
      </c>
      <c r="N53" s="172">
        <v>1</v>
      </c>
    </row>
    <row r="54" spans="1:14" s="179" customFormat="1" ht="12.75">
      <c r="A54" s="505"/>
      <c r="B54" s="556"/>
      <c r="C54" s="514" t="s">
        <v>122</v>
      </c>
      <c r="D54" s="129">
        <v>100</v>
      </c>
      <c r="E54" s="357">
        <v>150</v>
      </c>
      <c r="F54" s="128">
        <v>150</v>
      </c>
      <c r="G54" s="128">
        <v>150</v>
      </c>
      <c r="H54" s="285">
        <v>150</v>
      </c>
      <c r="N54" s="172"/>
    </row>
    <row r="55" spans="1:14" s="179" customFormat="1" ht="12.75">
      <c r="A55" s="505"/>
      <c r="B55" s="556"/>
      <c r="C55" s="514" t="s">
        <v>123</v>
      </c>
      <c r="D55" s="129">
        <v>730</v>
      </c>
      <c r="E55" s="357">
        <v>400</v>
      </c>
      <c r="F55" s="128">
        <v>300</v>
      </c>
      <c r="G55" s="128">
        <v>300</v>
      </c>
      <c r="H55" s="285">
        <v>300</v>
      </c>
      <c r="N55" s="172"/>
    </row>
    <row r="56" spans="1:14" s="179" customFormat="1" ht="12.75">
      <c r="A56" s="505"/>
      <c r="B56" s="556"/>
      <c r="C56" s="514" t="s">
        <v>167</v>
      </c>
      <c r="D56" s="129">
        <v>350</v>
      </c>
      <c r="E56" s="357">
        <v>350</v>
      </c>
      <c r="F56" s="128">
        <v>350</v>
      </c>
      <c r="G56" s="128">
        <v>350</v>
      </c>
      <c r="H56" s="285">
        <v>350</v>
      </c>
      <c r="N56" s="172"/>
    </row>
    <row r="57" spans="1:14" s="179" customFormat="1" ht="12.75" customHeight="1" thickBot="1">
      <c r="A57" s="557"/>
      <c r="B57" s="558"/>
      <c r="C57" s="549" t="s">
        <v>166</v>
      </c>
      <c r="D57" s="509">
        <v>42</v>
      </c>
      <c r="E57" s="510">
        <v>42</v>
      </c>
      <c r="F57" s="511"/>
      <c r="G57" s="511"/>
      <c r="H57" s="512"/>
      <c r="N57" s="172"/>
    </row>
    <row r="58" spans="1:14" s="156" customFormat="1" ht="12.75">
      <c r="A58" s="297"/>
      <c r="B58" s="339" t="s">
        <v>34</v>
      </c>
      <c r="C58" s="506" t="s">
        <v>124</v>
      </c>
      <c r="D58" s="166">
        <f>D59+D66</f>
        <v>518202.06</v>
      </c>
      <c r="E58" s="166">
        <f>E59+E66</f>
        <v>537446.59115</v>
      </c>
      <c r="F58" s="166">
        <f>F59+F66</f>
        <v>536975</v>
      </c>
      <c r="G58" s="166">
        <f>G59+G66</f>
        <v>537475</v>
      </c>
      <c r="H58" s="296">
        <f>H59+H66</f>
        <v>537475</v>
      </c>
      <c r="J58" s="180"/>
      <c r="N58" s="138"/>
    </row>
    <row r="59" spans="1:14" s="170" customFormat="1" ht="12.75">
      <c r="A59" s="297"/>
      <c r="B59" s="339"/>
      <c r="C59" s="171" t="s">
        <v>306</v>
      </c>
      <c r="D59" s="133">
        <f>SUM(D61:D65)</f>
        <v>514560</v>
      </c>
      <c r="E59" s="356">
        <f>SUM(E61:E65)</f>
        <v>531475</v>
      </c>
      <c r="F59" s="132">
        <f>SUM(F61:F65)</f>
        <v>531475</v>
      </c>
      <c r="G59" s="132">
        <f>SUM(G61:G65)</f>
        <v>531475</v>
      </c>
      <c r="H59" s="287">
        <f>SUM(H61:H65)</f>
        <v>531475</v>
      </c>
      <c r="N59" s="172"/>
    </row>
    <row r="60" spans="1:15" s="177" customFormat="1" ht="12.75" customHeight="1">
      <c r="A60" s="286"/>
      <c r="B60" s="243"/>
      <c r="C60" s="380" t="s">
        <v>268</v>
      </c>
      <c r="D60" s="191"/>
      <c r="E60" s="359"/>
      <c r="F60" s="178"/>
      <c r="G60" s="178"/>
      <c r="H60" s="299"/>
      <c r="I60" s="175"/>
      <c r="J60" s="175"/>
      <c r="K60" s="175"/>
      <c r="L60" s="175"/>
      <c r="M60" s="175"/>
      <c r="N60" s="159"/>
      <c r="O60" s="175"/>
    </row>
    <row r="61" spans="1:14" s="177" customFormat="1" ht="12.75">
      <c r="A61" s="297"/>
      <c r="B61" s="339"/>
      <c r="C61" s="181" t="s">
        <v>307</v>
      </c>
      <c r="D61" s="174">
        <v>225860</v>
      </c>
      <c r="E61" s="358">
        <v>215000</v>
      </c>
      <c r="F61" s="173">
        <v>215000</v>
      </c>
      <c r="G61" s="173">
        <v>215000</v>
      </c>
      <c r="H61" s="298">
        <v>215000</v>
      </c>
      <c r="N61" s="176"/>
    </row>
    <row r="62" spans="1:14" s="177" customFormat="1" ht="12.75">
      <c r="A62" s="297"/>
      <c r="B62" s="339"/>
      <c r="C62" s="181" t="s">
        <v>200</v>
      </c>
      <c r="D62" s="174">
        <v>9500</v>
      </c>
      <c r="E62" s="358">
        <v>9500</v>
      </c>
      <c r="F62" s="173">
        <v>9500</v>
      </c>
      <c r="G62" s="173">
        <v>9500</v>
      </c>
      <c r="H62" s="298">
        <v>9500</v>
      </c>
      <c r="N62" s="176"/>
    </row>
    <row r="63" spans="1:14" s="177" customFormat="1" ht="12.75">
      <c r="A63" s="297"/>
      <c r="B63" s="339"/>
      <c r="C63" s="181" t="s">
        <v>308</v>
      </c>
      <c r="D63" s="174">
        <v>267600</v>
      </c>
      <c r="E63" s="358">
        <v>284027</v>
      </c>
      <c r="F63" s="173">
        <v>284027</v>
      </c>
      <c r="G63" s="173">
        <v>284027</v>
      </c>
      <c r="H63" s="298">
        <v>284027</v>
      </c>
      <c r="N63" s="176"/>
    </row>
    <row r="64" spans="1:14" s="177" customFormat="1" ht="12.75">
      <c r="A64" s="297"/>
      <c r="B64" s="339"/>
      <c r="C64" s="181" t="s">
        <v>309</v>
      </c>
      <c r="D64" s="174">
        <v>0</v>
      </c>
      <c r="E64" s="358">
        <v>17248</v>
      </c>
      <c r="F64" s="173">
        <v>17248</v>
      </c>
      <c r="G64" s="173">
        <v>17248</v>
      </c>
      <c r="H64" s="298">
        <v>17248</v>
      </c>
      <c r="N64" s="176"/>
    </row>
    <row r="65" spans="1:14" s="177" customFormat="1" ht="12.75">
      <c r="A65" s="297"/>
      <c r="B65" s="339"/>
      <c r="C65" s="181" t="s">
        <v>310</v>
      </c>
      <c r="D65" s="174">
        <v>11600</v>
      </c>
      <c r="E65" s="358">
        <v>5700</v>
      </c>
      <c r="F65" s="173">
        <v>5700</v>
      </c>
      <c r="G65" s="173">
        <v>5700</v>
      </c>
      <c r="H65" s="298">
        <v>5700</v>
      </c>
      <c r="N65" s="176"/>
    </row>
    <row r="66" spans="1:14" s="170" customFormat="1" ht="12.75">
      <c r="A66" s="297"/>
      <c r="B66" s="339"/>
      <c r="C66" s="171" t="s">
        <v>305</v>
      </c>
      <c r="D66" s="129">
        <v>3642.0599999999977</v>
      </c>
      <c r="E66" s="357">
        <v>5971.591149999993</v>
      </c>
      <c r="F66" s="128">
        <v>5500</v>
      </c>
      <c r="G66" s="128">
        <v>6000</v>
      </c>
      <c r="H66" s="285">
        <v>6000</v>
      </c>
      <c r="J66" s="408"/>
      <c r="N66" s="172"/>
    </row>
    <row r="67" spans="1:14" s="156" customFormat="1" ht="12.75">
      <c r="A67" s="297"/>
      <c r="B67" s="242" t="s">
        <v>37</v>
      </c>
      <c r="C67" s="155" t="s">
        <v>125</v>
      </c>
      <c r="D67" s="136">
        <f>D68+D69+D70+D71</f>
        <v>2884.17</v>
      </c>
      <c r="E67" s="136">
        <f>E68+E69+E70+E71</f>
        <v>2663.489</v>
      </c>
      <c r="F67" s="136">
        <f>F68+F69+F70+F71</f>
        <v>2689.684</v>
      </c>
      <c r="G67" s="136">
        <f>G68+G69+G70+G71</f>
        <v>2665.176</v>
      </c>
      <c r="H67" s="288">
        <f>H68+H69+H70+H71</f>
        <v>2600</v>
      </c>
      <c r="N67" s="182"/>
    </row>
    <row r="68" spans="1:14" s="156" customFormat="1" ht="12.75">
      <c r="A68" s="297"/>
      <c r="B68" s="339"/>
      <c r="C68" s="168" t="s">
        <v>126</v>
      </c>
      <c r="D68" s="133">
        <v>400</v>
      </c>
      <c r="E68" s="356">
        <v>400</v>
      </c>
      <c r="F68" s="132">
        <v>400</v>
      </c>
      <c r="G68" s="132">
        <v>400</v>
      </c>
      <c r="H68" s="287">
        <v>400</v>
      </c>
      <c r="N68" s="169"/>
    </row>
    <row r="69" spans="1:14" s="177" customFormat="1" ht="12.75">
      <c r="A69" s="297"/>
      <c r="B69" s="339"/>
      <c r="C69" s="168" t="s">
        <v>127</v>
      </c>
      <c r="D69" s="133">
        <v>400</v>
      </c>
      <c r="E69" s="356">
        <v>250</v>
      </c>
      <c r="F69" s="132">
        <v>250</v>
      </c>
      <c r="G69" s="132">
        <v>250</v>
      </c>
      <c r="H69" s="287">
        <v>250</v>
      </c>
      <c r="N69" s="169"/>
    </row>
    <row r="70" spans="1:14" s="156" customFormat="1" ht="12.75">
      <c r="A70" s="297"/>
      <c r="B70" s="339"/>
      <c r="C70" s="168" t="s">
        <v>128</v>
      </c>
      <c r="D70" s="133">
        <v>1444.486</v>
      </c>
      <c r="E70" s="356">
        <v>1323.805</v>
      </c>
      <c r="F70" s="132">
        <v>1400</v>
      </c>
      <c r="G70" s="132">
        <v>1450</v>
      </c>
      <c r="H70" s="287">
        <v>1450</v>
      </c>
      <c r="N70" s="169"/>
    </row>
    <row r="71" spans="1:14" s="156" customFormat="1" ht="12.75">
      <c r="A71" s="297"/>
      <c r="B71" s="339"/>
      <c r="C71" s="171" t="s">
        <v>164</v>
      </c>
      <c r="D71" s="133">
        <v>639.684</v>
      </c>
      <c r="E71" s="356">
        <v>689.684</v>
      </c>
      <c r="F71" s="132">
        <v>639.684</v>
      </c>
      <c r="G71" s="132">
        <v>565.176</v>
      </c>
      <c r="H71" s="287">
        <v>500</v>
      </c>
      <c r="N71" s="169"/>
    </row>
    <row r="72" spans="1:15" s="177" customFormat="1" ht="12.75" customHeight="1">
      <c r="A72" s="286"/>
      <c r="B72" s="243"/>
      <c r="C72" s="380" t="s">
        <v>268</v>
      </c>
      <c r="D72" s="191"/>
      <c r="E72" s="359"/>
      <c r="F72" s="178"/>
      <c r="G72" s="178"/>
      <c r="H72" s="299"/>
      <c r="I72" s="175"/>
      <c r="J72" s="175"/>
      <c r="K72" s="175"/>
      <c r="L72" s="175"/>
      <c r="M72" s="175"/>
      <c r="N72" s="159"/>
      <c r="O72" s="175"/>
    </row>
    <row r="73" spans="1:14" s="156" customFormat="1" ht="12.75" customHeight="1">
      <c r="A73" s="297"/>
      <c r="B73" s="339"/>
      <c r="C73" s="410" t="s">
        <v>246</v>
      </c>
      <c r="D73" s="191">
        <v>151.008</v>
      </c>
      <c r="E73" s="359">
        <v>151.008</v>
      </c>
      <c r="F73" s="412">
        <v>151.008</v>
      </c>
      <c r="G73" s="412"/>
      <c r="H73" s="413"/>
      <c r="N73" s="169"/>
    </row>
    <row r="74" spans="1:14" s="156" customFormat="1" ht="22.5">
      <c r="A74" s="297"/>
      <c r="B74" s="339"/>
      <c r="C74" s="411" t="s">
        <v>201</v>
      </c>
      <c r="D74" s="191">
        <v>10</v>
      </c>
      <c r="E74" s="359">
        <v>10</v>
      </c>
      <c r="F74" s="412">
        <v>10</v>
      </c>
      <c r="G74" s="412">
        <v>10</v>
      </c>
      <c r="H74" s="413"/>
      <c r="N74" s="169"/>
    </row>
    <row r="75" spans="1:14" s="156" customFormat="1" ht="12.75">
      <c r="A75" s="297"/>
      <c r="B75" s="339"/>
      <c r="C75" s="411" t="s">
        <v>247</v>
      </c>
      <c r="D75" s="191">
        <v>55.176</v>
      </c>
      <c r="E75" s="359">
        <v>55.176</v>
      </c>
      <c r="F75" s="412">
        <v>55.176</v>
      </c>
      <c r="G75" s="412">
        <v>55.176</v>
      </c>
      <c r="H75" s="413"/>
      <c r="N75" s="169"/>
    </row>
    <row r="76" spans="1:14" s="156" customFormat="1" ht="22.5">
      <c r="A76" s="297"/>
      <c r="B76" s="339"/>
      <c r="C76" s="411" t="s">
        <v>358</v>
      </c>
      <c r="D76" s="191">
        <v>423.5</v>
      </c>
      <c r="E76" s="359">
        <v>423.5</v>
      </c>
      <c r="F76" s="412">
        <v>423.5</v>
      </c>
      <c r="G76" s="412"/>
      <c r="H76" s="413"/>
      <c r="N76" s="169"/>
    </row>
    <row r="77" spans="1:14" s="156" customFormat="1" ht="33.75">
      <c r="A77" s="297"/>
      <c r="B77" s="339"/>
      <c r="C77" s="410" t="s">
        <v>311</v>
      </c>
      <c r="D77" s="191">
        <v>0</v>
      </c>
      <c r="E77" s="359">
        <v>50</v>
      </c>
      <c r="F77" s="412" t="s">
        <v>248</v>
      </c>
      <c r="G77" s="412">
        <v>500</v>
      </c>
      <c r="H77" s="413">
        <v>500</v>
      </c>
      <c r="N77" s="169"/>
    </row>
    <row r="78" spans="1:14" s="156" customFormat="1" ht="12.75">
      <c r="A78" s="297"/>
      <c r="B78" s="242" t="s">
        <v>40</v>
      </c>
      <c r="C78" s="155" t="s">
        <v>129</v>
      </c>
      <c r="D78" s="152">
        <f>SUM(D79:D82)</f>
        <v>5949</v>
      </c>
      <c r="E78" s="152">
        <f>SUM(E79:E82)</f>
        <v>5765</v>
      </c>
      <c r="F78" s="152">
        <f>SUM(F79:F82)</f>
        <v>5925</v>
      </c>
      <c r="G78" s="152">
        <f>SUM(G79:G82)</f>
        <v>5925</v>
      </c>
      <c r="H78" s="294">
        <f>SUM(H79:H82)</f>
        <v>5925</v>
      </c>
      <c r="N78" s="154"/>
    </row>
    <row r="79" spans="1:14" s="156" customFormat="1" ht="22.5">
      <c r="A79" s="297"/>
      <c r="B79" s="339"/>
      <c r="C79" s="168" t="s">
        <v>165</v>
      </c>
      <c r="D79" s="129">
        <v>4369</v>
      </c>
      <c r="E79" s="357">
        <v>4240</v>
      </c>
      <c r="F79" s="128">
        <v>4300</v>
      </c>
      <c r="G79" s="128">
        <v>4300</v>
      </c>
      <c r="H79" s="285">
        <v>4300</v>
      </c>
      <c r="N79" s="172"/>
    </row>
    <row r="80" spans="1:14" s="156" customFormat="1" ht="12.75">
      <c r="A80" s="297"/>
      <c r="B80" s="339"/>
      <c r="C80" s="168" t="s">
        <v>312</v>
      </c>
      <c r="D80" s="129">
        <v>400</v>
      </c>
      <c r="E80" s="357">
        <v>345</v>
      </c>
      <c r="F80" s="128">
        <v>345</v>
      </c>
      <c r="G80" s="128">
        <v>345</v>
      </c>
      <c r="H80" s="285">
        <v>345</v>
      </c>
      <c r="N80" s="172"/>
    </row>
    <row r="81" spans="1:14" s="156" customFormat="1" ht="12.75">
      <c r="A81" s="297"/>
      <c r="B81" s="339"/>
      <c r="C81" s="168" t="s">
        <v>116</v>
      </c>
      <c r="D81" s="129">
        <v>1180</v>
      </c>
      <c r="E81" s="357">
        <v>880</v>
      </c>
      <c r="F81" s="128">
        <v>980</v>
      </c>
      <c r="G81" s="128">
        <v>980</v>
      </c>
      <c r="H81" s="285">
        <v>980</v>
      </c>
      <c r="N81" s="172"/>
    </row>
    <row r="82" spans="1:14" s="156" customFormat="1" ht="12.75">
      <c r="A82" s="297"/>
      <c r="B82" s="339"/>
      <c r="C82" s="171" t="s">
        <v>164</v>
      </c>
      <c r="D82" s="129">
        <v>0</v>
      </c>
      <c r="E82" s="357">
        <v>300</v>
      </c>
      <c r="F82" s="128">
        <v>300</v>
      </c>
      <c r="G82" s="128">
        <v>300</v>
      </c>
      <c r="H82" s="285">
        <v>300</v>
      </c>
      <c r="N82" s="172"/>
    </row>
    <row r="83" spans="1:15" s="177" customFormat="1" ht="12.75" customHeight="1">
      <c r="A83" s="286"/>
      <c r="B83" s="243"/>
      <c r="C83" s="380" t="s">
        <v>268</v>
      </c>
      <c r="D83" s="191"/>
      <c r="E83" s="359"/>
      <c r="F83" s="178"/>
      <c r="G83" s="178"/>
      <c r="H83" s="299"/>
      <c r="I83" s="175"/>
      <c r="J83" s="175"/>
      <c r="K83" s="175"/>
      <c r="L83" s="175"/>
      <c r="M83" s="175"/>
      <c r="N83" s="159"/>
      <c r="O83" s="175"/>
    </row>
    <row r="84" spans="1:14" s="156" customFormat="1" ht="12.75">
      <c r="A84" s="297"/>
      <c r="B84" s="339"/>
      <c r="C84" s="181" t="s">
        <v>202</v>
      </c>
      <c r="D84" s="174">
        <v>0</v>
      </c>
      <c r="E84" s="358">
        <v>150</v>
      </c>
      <c r="F84" s="173">
        <v>150</v>
      </c>
      <c r="G84" s="173">
        <v>150</v>
      </c>
      <c r="H84" s="298">
        <v>150</v>
      </c>
      <c r="N84" s="172"/>
    </row>
    <row r="85" spans="1:14" s="156" customFormat="1" ht="12.75">
      <c r="A85" s="297"/>
      <c r="B85" s="340"/>
      <c r="C85" s="181" t="s">
        <v>203</v>
      </c>
      <c r="D85" s="174">
        <v>0</v>
      </c>
      <c r="E85" s="358">
        <v>150</v>
      </c>
      <c r="F85" s="173">
        <v>150</v>
      </c>
      <c r="G85" s="173">
        <v>150</v>
      </c>
      <c r="H85" s="298">
        <v>150</v>
      </c>
      <c r="N85" s="172"/>
    </row>
    <row r="86" spans="1:14" s="156" customFormat="1" ht="12.75">
      <c r="A86" s="297"/>
      <c r="B86" s="242" t="s">
        <v>44</v>
      </c>
      <c r="C86" s="155" t="s">
        <v>130</v>
      </c>
      <c r="D86" s="136">
        <f>SUM(D87:D91)</f>
        <v>1689.52</v>
      </c>
      <c r="E86" s="136">
        <f>SUM(E87:E91)</f>
        <v>2489.52</v>
      </c>
      <c r="F86" s="136">
        <f>SUM(F87:F91)</f>
        <v>2999.52</v>
      </c>
      <c r="G86" s="136">
        <f>SUM(G87:G91)</f>
        <v>2999.52</v>
      </c>
      <c r="H86" s="288">
        <f>SUM(H87:H91)</f>
        <v>2999.52</v>
      </c>
      <c r="N86" s="138"/>
    </row>
    <row r="87" spans="1:14" s="156" customFormat="1" ht="12.75">
      <c r="A87" s="297"/>
      <c r="B87" s="339"/>
      <c r="C87" s="168" t="s">
        <v>131</v>
      </c>
      <c r="D87" s="129">
        <v>25</v>
      </c>
      <c r="E87" s="356">
        <v>25</v>
      </c>
      <c r="F87" s="132">
        <v>25</v>
      </c>
      <c r="G87" s="132">
        <v>25</v>
      </c>
      <c r="H87" s="287">
        <v>25</v>
      </c>
      <c r="N87" s="172"/>
    </row>
    <row r="88" spans="1:14" s="156" customFormat="1" ht="12.75" customHeight="1">
      <c r="A88" s="297"/>
      <c r="B88" s="339"/>
      <c r="C88" s="171" t="s">
        <v>132</v>
      </c>
      <c r="D88" s="129">
        <v>164.52</v>
      </c>
      <c r="E88" s="356">
        <v>164.52</v>
      </c>
      <c r="F88" s="132">
        <v>164.52</v>
      </c>
      <c r="G88" s="132">
        <v>164.52</v>
      </c>
      <c r="H88" s="287">
        <v>164.52</v>
      </c>
      <c r="N88" s="172"/>
    </row>
    <row r="89" spans="1:14" s="156" customFormat="1" ht="12.75">
      <c r="A89" s="297"/>
      <c r="B89" s="339"/>
      <c r="C89" s="168" t="s">
        <v>357</v>
      </c>
      <c r="D89" s="133">
        <v>300</v>
      </c>
      <c r="E89" s="356">
        <v>300</v>
      </c>
      <c r="F89" s="132">
        <v>300</v>
      </c>
      <c r="G89" s="132">
        <v>300</v>
      </c>
      <c r="H89" s="287">
        <v>300</v>
      </c>
      <c r="N89" s="169"/>
    </row>
    <row r="90" spans="1:14" s="156" customFormat="1" ht="12.75">
      <c r="A90" s="297"/>
      <c r="B90" s="339"/>
      <c r="C90" s="168" t="s">
        <v>356</v>
      </c>
      <c r="D90" s="133">
        <v>1200</v>
      </c>
      <c r="E90" s="356">
        <v>1000</v>
      </c>
      <c r="F90" s="132">
        <v>1000</v>
      </c>
      <c r="G90" s="132">
        <v>1000</v>
      </c>
      <c r="H90" s="287">
        <v>1000</v>
      </c>
      <c r="N90" s="169"/>
    </row>
    <row r="91" spans="1:14" s="156" customFormat="1" ht="12.75">
      <c r="A91" s="297"/>
      <c r="B91" s="339"/>
      <c r="C91" s="171" t="s">
        <v>164</v>
      </c>
      <c r="D91" s="133">
        <v>0</v>
      </c>
      <c r="E91" s="356">
        <v>1000</v>
      </c>
      <c r="F91" s="132">
        <v>1510</v>
      </c>
      <c r="G91" s="132">
        <v>1510</v>
      </c>
      <c r="H91" s="287">
        <v>1510</v>
      </c>
      <c r="N91" s="172"/>
    </row>
    <row r="92" spans="1:15" s="177" customFormat="1" ht="12.75" customHeight="1">
      <c r="A92" s="286"/>
      <c r="B92" s="243"/>
      <c r="C92" s="380" t="s">
        <v>268</v>
      </c>
      <c r="D92" s="191"/>
      <c r="E92" s="359"/>
      <c r="F92" s="178"/>
      <c r="G92" s="178"/>
      <c r="H92" s="299"/>
      <c r="I92" s="175"/>
      <c r="J92" s="175"/>
      <c r="K92" s="175"/>
      <c r="L92" s="175"/>
      <c r="M92" s="175"/>
      <c r="N92" s="159"/>
      <c r="O92" s="175"/>
    </row>
    <row r="93" spans="1:14" s="156" customFormat="1" ht="12.75">
      <c r="A93" s="297"/>
      <c r="B93" s="339"/>
      <c r="C93" s="410" t="s">
        <v>314</v>
      </c>
      <c r="D93" s="174"/>
      <c r="E93" s="358">
        <v>500</v>
      </c>
      <c r="F93" s="173">
        <v>980</v>
      </c>
      <c r="G93" s="173">
        <v>980</v>
      </c>
      <c r="H93" s="298">
        <v>980</v>
      </c>
      <c r="N93" s="172"/>
    </row>
    <row r="94" spans="1:14" s="156" customFormat="1" ht="12.75">
      <c r="A94" s="297"/>
      <c r="B94" s="340"/>
      <c r="C94" s="411" t="s">
        <v>262</v>
      </c>
      <c r="D94" s="174"/>
      <c r="E94" s="358">
        <v>500</v>
      </c>
      <c r="F94" s="173">
        <v>530</v>
      </c>
      <c r="G94" s="173">
        <v>530</v>
      </c>
      <c r="H94" s="298">
        <v>530</v>
      </c>
      <c r="N94" s="172"/>
    </row>
    <row r="95" spans="1:14" s="156" customFormat="1" ht="12.75">
      <c r="A95" s="297"/>
      <c r="B95" s="245" t="s">
        <v>47</v>
      </c>
      <c r="C95" s="155" t="s">
        <v>133</v>
      </c>
      <c r="D95" s="136">
        <v>1500</v>
      </c>
      <c r="E95" s="136">
        <v>1500</v>
      </c>
      <c r="F95" s="136">
        <v>1500</v>
      </c>
      <c r="G95" s="136">
        <v>1500</v>
      </c>
      <c r="H95" s="288">
        <v>1500</v>
      </c>
      <c r="N95" s="138"/>
    </row>
    <row r="96" spans="1:14" s="156" customFormat="1" ht="12.75">
      <c r="A96" s="297"/>
      <c r="B96" s="245" t="s">
        <v>50</v>
      </c>
      <c r="C96" s="155" t="s">
        <v>276</v>
      </c>
      <c r="D96" s="136">
        <v>695</v>
      </c>
      <c r="E96" s="136">
        <v>595</v>
      </c>
      <c r="F96" s="136">
        <v>595</v>
      </c>
      <c r="G96" s="136">
        <v>595</v>
      </c>
      <c r="H96" s="288">
        <v>595</v>
      </c>
      <c r="N96" s="138"/>
    </row>
    <row r="97" spans="1:14" s="156" customFormat="1" ht="12.75">
      <c r="A97" s="297"/>
      <c r="B97" s="242" t="s">
        <v>53</v>
      </c>
      <c r="C97" s="155" t="s">
        <v>275</v>
      </c>
      <c r="D97" s="136">
        <f>SUM(D98:D100)</f>
        <v>17198</v>
      </c>
      <c r="E97" s="136">
        <f>SUM(E98:E100)</f>
        <v>22369.69145</v>
      </c>
      <c r="F97" s="136">
        <f>SUM(F98:F100)</f>
        <v>26819.69</v>
      </c>
      <c r="G97" s="136">
        <f>SUM(G98:G100)</f>
        <v>26819.69</v>
      </c>
      <c r="H97" s="288">
        <f>SUM(H98:H100)</f>
        <v>26819.69</v>
      </c>
      <c r="N97" s="138"/>
    </row>
    <row r="98" spans="1:14" s="156" customFormat="1" ht="12.75">
      <c r="A98" s="297"/>
      <c r="B98" s="339"/>
      <c r="C98" s="168" t="s">
        <v>195</v>
      </c>
      <c r="D98" s="129">
        <v>15800</v>
      </c>
      <c r="E98" s="356">
        <v>16669.69145</v>
      </c>
      <c r="F98" s="132">
        <v>16469.69</v>
      </c>
      <c r="G98" s="132">
        <v>16469.69</v>
      </c>
      <c r="H98" s="287">
        <v>16469.69</v>
      </c>
      <c r="N98" s="172"/>
    </row>
    <row r="99" spans="1:14" s="156" customFormat="1" ht="12.75">
      <c r="A99" s="297"/>
      <c r="B99" s="339"/>
      <c r="C99" s="168" t="s">
        <v>277</v>
      </c>
      <c r="D99" s="133">
        <v>1398</v>
      </c>
      <c r="E99" s="356">
        <v>5200</v>
      </c>
      <c r="F99" s="132">
        <v>4200</v>
      </c>
      <c r="G99" s="132">
        <v>4200</v>
      </c>
      <c r="H99" s="287">
        <v>4200</v>
      </c>
      <c r="N99" s="169"/>
    </row>
    <row r="100" spans="1:14" s="156" customFormat="1" ht="12.75">
      <c r="A100" s="297"/>
      <c r="B100" s="339"/>
      <c r="C100" s="171" t="s">
        <v>164</v>
      </c>
      <c r="D100" s="133">
        <v>0</v>
      </c>
      <c r="E100" s="356">
        <v>500</v>
      </c>
      <c r="F100" s="132">
        <v>6150</v>
      </c>
      <c r="G100" s="132">
        <v>6150</v>
      </c>
      <c r="H100" s="287">
        <v>6150</v>
      </c>
      <c r="N100" s="172"/>
    </row>
    <row r="101" spans="1:15" s="177" customFormat="1" ht="12.75" customHeight="1">
      <c r="A101" s="286"/>
      <c r="B101" s="243"/>
      <c r="C101" s="380" t="s">
        <v>268</v>
      </c>
      <c r="D101" s="191"/>
      <c r="E101" s="359"/>
      <c r="F101" s="178"/>
      <c r="G101" s="178"/>
      <c r="H101" s="299"/>
      <c r="I101" s="175"/>
      <c r="J101" s="175"/>
      <c r="K101" s="175"/>
      <c r="L101" s="175"/>
      <c r="M101" s="175"/>
      <c r="N101" s="159"/>
      <c r="O101" s="175"/>
    </row>
    <row r="102" spans="1:14" s="156" customFormat="1" ht="12.75">
      <c r="A102" s="297"/>
      <c r="B102" s="491"/>
      <c r="C102" s="410" t="s">
        <v>318</v>
      </c>
      <c r="D102" s="174"/>
      <c r="E102" s="358">
        <v>500</v>
      </c>
      <c r="F102" s="173">
        <v>6150</v>
      </c>
      <c r="G102" s="173">
        <v>6150</v>
      </c>
      <c r="H102" s="298">
        <v>6150</v>
      </c>
      <c r="N102" s="172"/>
    </row>
    <row r="103" spans="1:14" s="156" customFormat="1" ht="12.75">
      <c r="A103" s="297"/>
      <c r="B103" s="439" t="s">
        <v>59</v>
      </c>
      <c r="C103" s="155" t="s">
        <v>278</v>
      </c>
      <c r="D103" s="136">
        <v>4400</v>
      </c>
      <c r="E103" s="136">
        <v>3699.9999999999995</v>
      </c>
      <c r="F103" s="136">
        <v>3900</v>
      </c>
      <c r="G103" s="136">
        <v>3900</v>
      </c>
      <c r="H103" s="288">
        <v>3900</v>
      </c>
      <c r="N103" s="138"/>
    </row>
    <row r="104" spans="1:14" s="156" customFormat="1" ht="13.5" thickBot="1">
      <c r="A104" s="297"/>
      <c r="B104" s="245" t="s">
        <v>264</v>
      </c>
      <c r="C104" s="155" t="s">
        <v>274</v>
      </c>
      <c r="D104" s="136">
        <v>0</v>
      </c>
      <c r="E104" s="136">
        <v>200</v>
      </c>
      <c r="F104" s="136">
        <v>200</v>
      </c>
      <c r="G104" s="136">
        <v>200</v>
      </c>
      <c r="H104" s="288">
        <v>200</v>
      </c>
      <c r="N104" s="138"/>
    </row>
    <row r="105" spans="1:14" s="156" customFormat="1" ht="13.5" thickBot="1">
      <c r="A105" s="252">
        <v>917</v>
      </c>
      <c r="B105" s="253" t="s">
        <v>16</v>
      </c>
      <c r="C105" s="254" t="s">
        <v>169</v>
      </c>
      <c r="D105" s="255">
        <f>D106+D113+D118+D139+D143+D147+D153+D159</f>
        <v>40637</v>
      </c>
      <c r="E105" s="255">
        <f>E106+E113+E118+E139+E143+E147+E153+E159</f>
        <v>77839.977</v>
      </c>
      <c r="F105" s="255">
        <f>F106+F113+F118+F139+F143+F147+F153+F159</f>
        <v>70820.827</v>
      </c>
      <c r="G105" s="255">
        <f>G106+G113+G118+G139+G143+G147+G153+G159</f>
        <v>61620.827000000005</v>
      </c>
      <c r="H105" s="256">
        <f>H106+H113+H118+H139+H143+H147+H153+H159</f>
        <v>61035</v>
      </c>
      <c r="N105" s="239"/>
    </row>
    <row r="106" spans="1:14" s="156" customFormat="1" ht="12.75">
      <c r="A106" s="516"/>
      <c r="B106" s="517" t="s">
        <v>14</v>
      </c>
      <c r="C106" s="513" t="s">
        <v>279</v>
      </c>
      <c r="D106" s="259">
        <f>SUM(D107:D112)</f>
        <v>2900</v>
      </c>
      <c r="E106" s="259">
        <f>SUM(E107:E112)</f>
        <v>3400</v>
      </c>
      <c r="F106" s="259">
        <f>SUM(F107:F112)</f>
        <v>3400</v>
      </c>
      <c r="G106" s="259">
        <f>SUM(G107:G112)</f>
        <v>3400</v>
      </c>
      <c r="H106" s="260">
        <f>SUM(H107:H112)</f>
        <v>3400</v>
      </c>
      <c r="N106" s="239"/>
    </row>
    <row r="107" spans="1:14" s="156" customFormat="1" ht="12.75">
      <c r="A107" s="300"/>
      <c r="B107" s="518"/>
      <c r="C107" s="514" t="s">
        <v>170</v>
      </c>
      <c r="D107" s="133">
        <v>700</v>
      </c>
      <c r="E107" s="356">
        <v>700</v>
      </c>
      <c r="F107" s="132">
        <v>700</v>
      </c>
      <c r="G107" s="132">
        <v>700</v>
      </c>
      <c r="H107" s="287">
        <v>700</v>
      </c>
      <c r="N107" s="239"/>
    </row>
    <row r="108" spans="1:14" s="156" customFormat="1" ht="12.75">
      <c r="A108" s="300"/>
      <c r="B108" s="518"/>
      <c r="C108" s="514" t="s">
        <v>171</v>
      </c>
      <c r="D108" s="133">
        <v>300</v>
      </c>
      <c r="E108" s="356">
        <v>300</v>
      </c>
      <c r="F108" s="132">
        <v>300</v>
      </c>
      <c r="G108" s="132">
        <v>300</v>
      </c>
      <c r="H108" s="287">
        <v>300</v>
      </c>
      <c r="N108" s="239"/>
    </row>
    <row r="109" spans="1:14" s="156" customFormat="1" ht="12.75">
      <c r="A109" s="300"/>
      <c r="B109" s="518"/>
      <c r="C109" s="514" t="s">
        <v>172</v>
      </c>
      <c r="D109" s="133">
        <v>400</v>
      </c>
      <c r="E109" s="356">
        <v>400</v>
      </c>
      <c r="F109" s="132">
        <v>400</v>
      </c>
      <c r="G109" s="132">
        <v>400</v>
      </c>
      <c r="H109" s="287">
        <v>400</v>
      </c>
      <c r="N109" s="239"/>
    </row>
    <row r="110" spans="1:14" s="156" customFormat="1" ht="12.75">
      <c r="A110" s="300"/>
      <c r="B110" s="518"/>
      <c r="C110" s="514" t="s">
        <v>173</v>
      </c>
      <c r="D110" s="133">
        <v>500</v>
      </c>
      <c r="E110" s="356">
        <v>500</v>
      </c>
      <c r="F110" s="132">
        <v>500</v>
      </c>
      <c r="G110" s="132">
        <v>500</v>
      </c>
      <c r="H110" s="287">
        <v>500</v>
      </c>
      <c r="N110" s="239"/>
    </row>
    <row r="111" spans="1:14" s="156" customFormat="1" ht="12.75">
      <c r="A111" s="300"/>
      <c r="B111" s="518"/>
      <c r="C111" s="514" t="s">
        <v>315</v>
      </c>
      <c r="D111" s="133">
        <v>0</v>
      </c>
      <c r="E111" s="356">
        <v>1500</v>
      </c>
      <c r="F111" s="132">
        <v>1500</v>
      </c>
      <c r="G111" s="132">
        <v>1500</v>
      </c>
      <c r="H111" s="287">
        <v>1500</v>
      </c>
      <c r="N111" s="239"/>
    </row>
    <row r="112" spans="1:14" s="156" customFormat="1" ht="13.5" thickBot="1">
      <c r="A112" s="519"/>
      <c r="B112" s="520"/>
      <c r="C112" s="514" t="s">
        <v>316</v>
      </c>
      <c r="D112" s="133">
        <v>1000</v>
      </c>
      <c r="E112" s="356">
        <v>0</v>
      </c>
      <c r="F112" s="132">
        <v>0</v>
      </c>
      <c r="G112" s="132">
        <v>0</v>
      </c>
      <c r="H112" s="287">
        <v>0</v>
      </c>
      <c r="N112" s="239"/>
    </row>
    <row r="113" spans="1:14" s="156" customFormat="1" ht="12.75">
      <c r="A113" s="301"/>
      <c r="B113" s="515" t="s">
        <v>21</v>
      </c>
      <c r="C113" s="262" t="s">
        <v>280</v>
      </c>
      <c r="D113" s="263">
        <f>SUM(D114:D117)+225+20</f>
        <v>545</v>
      </c>
      <c r="E113" s="263">
        <f>SUM(E114:E117)</f>
        <v>1471</v>
      </c>
      <c r="F113" s="263">
        <f>SUM(F114:F117)</f>
        <v>500</v>
      </c>
      <c r="G113" s="263">
        <f>SUM(G114:G117)</f>
        <v>500</v>
      </c>
      <c r="H113" s="302">
        <f>SUM(H114:H117)</f>
        <v>500</v>
      </c>
      <c r="N113" s="239"/>
    </row>
    <row r="114" spans="1:14" s="156" customFormat="1" ht="12.75">
      <c r="A114" s="301"/>
      <c r="B114" s="492"/>
      <c r="C114" s="257" t="s">
        <v>224</v>
      </c>
      <c r="D114" s="264">
        <v>300</v>
      </c>
      <c r="E114" s="360">
        <v>300</v>
      </c>
      <c r="F114" s="261">
        <v>300</v>
      </c>
      <c r="G114" s="261">
        <v>300</v>
      </c>
      <c r="H114" s="303">
        <v>300</v>
      </c>
      <c r="N114" s="239"/>
    </row>
    <row r="115" spans="1:14" s="156" customFormat="1" ht="12.75">
      <c r="A115" s="301"/>
      <c r="B115" s="492"/>
      <c r="C115" s="257" t="s">
        <v>225</v>
      </c>
      <c r="D115" s="264">
        <v>0</v>
      </c>
      <c r="E115" s="360">
        <v>200</v>
      </c>
      <c r="F115" s="261">
        <v>200</v>
      </c>
      <c r="G115" s="261">
        <v>200</v>
      </c>
      <c r="H115" s="303">
        <v>200</v>
      </c>
      <c r="N115" s="239"/>
    </row>
    <row r="116" spans="1:14" s="156" customFormat="1" ht="12.75">
      <c r="A116" s="301"/>
      <c r="B116" s="492"/>
      <c r="C116" s="257" t="s">
        <v>174</v>
      </c>
      <c r="D116" s="264">
        <v>0</v>
      </c>
      <c r="E116" s="360">
        <v>900</v>
      </c>
      <c r="F116" s="261"/>
      <c r="G116" s="261"/>
      <c r="H116" s="303"/>
      <c r="N116" s="239"/>
    </row>
    <row r="117" spans="1:14" s="156" customFormat="1" ht="12.75">
      <c r="A117" s="301"/>
      <c r="B117" s="492"/>
      <c r="C117" s="257" t="s">
        <v>226</v>
      </c>
      <c r="D117" s="264">
        <v>0</v>
      </c>
      <c r="E117" s="360">
        <v>71</v>
      </c>
      <c r="F117" s="261"/>
      <c r="G117" s="261"/>
      <c r="H117" s="303"/>
      <c r="N117" s="239"/>
    </row>
    <row r="118" spans="1:14" s="156" customFormat="1" ht="12.75">
      <c r="A118" s="301"/>
      <c r="B118" s="493" t="s">
        <v>27</v>
      </c>
      <c r="C118" s="262" t="s">
        <v>281</v>
      </c>
      <c r="D118" s="263">
        <f>SUM(D119:D138)</f>
        <v>9450</v>
      </c>
      <c r="E118" s="263">
        <f>SUM(E119:E138)</f>
        <v>20998.977000000003</v>
      </c>
      <c r="F118" s="263">
        <f>SUM(F119:F138)</f>
        <v>18850.827</v>
      </c>
      <c r="G118" s="263">
        <f>SUM(G119:G138)</f>
        <v>14050.827000000001</v>
      </c>
      <c r="H118" s="302">
        <f>SUM(H119:H138)</f>
        <v>13365</v>
      </c>
      <c r="N118" s="239"/>
    </row>
    <row r="119" spans="1:14" s="156" customFormat="1" ht="12.75">
      <c r="A119" s="301"/>
      <c r="B119" s="492"/>
      <c r="C119" s="335" t="s">
        <v>175</v>
      </c>
      <c r="D119" s="264">
        <v>2000</v>
      </c>
      <c r="E119" s="360">
        <v>2300</v>
      </c>
      <c r="F119" s="261">
        <v>2300</v>
      </c>
      <c r="G119" s="261">
        <v>2500</v>
      </c>
      <c r="H119" s="303">
        <v>2500</v>
      </c>
      <c r="N119" s="239"/>
    </row>
    <row r="120" spans="1:14" s="156" customFormat="1" ht="33.75">
      <c r="A120" s="301"/>
      <c r="B120" s="492"/>
      <c r="C120" s="335" t="s">
        <v>319</v>
      </c>
      <c r="D120" s="264">
        <v>6040</v>
      </c>
      <c r="E120" s="360">
        <v>13570</v>
      </c>
      <c r="F120" s="261">
        <v>15000</v>
      </c>
      <c r="G120" s="261">
        <v>10000</v>
      </c>
      <c r="H120" s="303">
        <v>10000</v>
      </c>
      <c r="N120" s="239"/>
    </row>
    <row r="121" spans="1:14" s="156" customFormat="1" ht="22.5">
      <c r="A121" s="301"/>
      <c r="B121" s="492"/>
      <c r="C121" s="257" t="s">
        <v>321</v>
      </c>
      <c r="D121" s="264"/>
      <c r="E121" s="360">
        <v>1200</v>
      </c>
      <c r="F121" s="261"/>
      <c r="G121" s="261"/>
      <c r="H121" s="303"/>
      <c r="N121" s="239"/>
    </row>
    <row r="122" spans="1:14" s="156" customFormat="1" ht="12.75">
      <c r="A122" s="301"/>
      <c r="B122" s="492"/>
      <c r="C122" s="257" t="s">
        <v>229</v>
      </c>
      <c r="D122" s="264"/>
      <c r="E122" s="360">
        <v>224.037</v>
      </c>
      <c r="F122" s="261">
        <v>224.037</v>
      </c>
      <c r="G122" s="261">
        <v>224.037</v>
      </c>
      <c r="H122" s="303"/>
      <c r="N122" s="239"/>
    </row>
    <row r="123" spans="1:14" s="156" customFormat="1" ht="12.75">
      <c r="A123" s="301"/>
      <c r="B123" s="492"/>
      <c r="C123" s="257" t="s">
        <v>230</v>
      </c>
      <c r="D123" s="264"/>
      <c r="E123" s="360">
        <v>35</v>
      </c>
      <c r="F123" s="261">
        <v>35</v>
      </c>
      <c r="G123" s="261">
        <v>35</v>
      </c>
      <c r="H123" s="303">
        <v>35</v>
      </c>
      <c r="N123" s="239"/>
    </row>
    <row r="124" spans="1:14" s="156" customFormat="1" ht="22.5">
      <c r="A124" s="301"/>
      <c r="B124" s="492"/>
      <c r="C124" s="257" t="s">
        <v>320</v>
      </c>
      <c r="D124" s="264"/>
      <c r="E124" s="360">
        <v>2007.02</v>
      </c>
      <c r="F124" s="261"/>
      <c r="G124" s="261"/>
      <c r="H124" s="303"/>
      <c r="N124" s="239"/>
    </row>
    <row r="125" spans="1:14" s="156" customFormat="1" ht="12.75">
      <c r="A125" s="301"/>
      <c r="B125" s="492"/>
      <c r="C125" s="257" t="s">
        <v>231</v>
      </c>
      <c r="D125" s="264"/>
      <c r="E125" s="360">
        <v>461.79</v>
      </c>
      <c r="F125" s="261">
        <v>461.79</v>
      </c>
      <c r="G125" s="261">
        <v>461.79</v>
      </c>
      <c r="H125" s="303"/>
      <c r="N125" s="239"/>
    </row>
    <row r="126" spans="1:14" s="156" customFormat="1" ht="12.75">
      <c r="A126" s="301"/>
      <c r="B126" s="492"/>
      <c r="C126" s="257" t="s">
        <v>232</v>
      </c>
      <c r="D126" s="264"/>
      <c r="E126" s="360">
        <v>80</v>
      </c>
      <c r="F126" s="261">
        <v>80</v>
      </c>
      <c r="G126" s="261">
        <v>80</v>
      </c>
      <c r="H126" s="303">
        <v>80</v>
      </c>
      <c r="N126" s="239"/>
    </row>
    <row r="127" spans="1:14" s="156" customFormat="1" ht="12.75">
      <c r="A127" s="301"/>
      <c r="B127" s="492"/>
      <c r="C127" s="257" t="s">
        <v>233</v>
      </c>
      <c r="D127" s="264"/>
      <c r="E127" s="360">
        <v>541.13</v>
      </c>
      <c r="F127" s="261"/>
      <c r="G127" s="261"/>
      <c r="H127" s="303"/>
      <c r="N127" s="239"/>
    </row>
    <row r="128" spans="1:14" s="156" customFormat="1" ht="12.75">
      <c r="A128" s="301"/>
      <c r="B128" s="492"/>
      <c r="C128" s="335" t="s">
        <v>227</v>
      </c>
      <c r="D128" s="264">
        <v>200</v>
      </c>
      <c r="E128" s="360">
        <v>200</v>
      </c>
      <c r="F128" s="261">
        <v>200</v>
      </c>
      <c r="G128" s="261">
        <v>200</v>
      </c>
      <c r="H128" s="303">
        <v>200</v>
      </c>
      <c r="N128" s="239"/>
    </row>
    <row r="129" spans="1:14" s="156" customFormat="1" ht="12.75">
      <c r="A129" s="301"/>
      <c r="B129" s="492"/>
      <c r="C129" s="335" t="s">
        <v>176</v>
      </c>
      <c r="D129" s="264">
        <v>120</v>
      </c>
      <c r="E129" s="360">
        <v>120</v>
      </c>
      <c r="F129" s="261">
        <v>150</v>
      </c>
      <c r="G129" s="261">
        <v>150</v>
      </c>
      <c r="H129" s="303">
        <v>150</v>
      </c>
      <c r="N129" s="239"/>
    </row>
    <row r="130" spans="1:14" s="156" customFormat="1" ht="12.75">
      <c r="A130" s="301"/>
      <c r="B130" s="492"/>
      <c r="C130" s="335" t="s">
        <v>234</v>
      </c>
      <c r="D130" s="264"/>
      <c r="E130" s="360">
        <v>20</v>
      </c>
      <c r="F130" s="261"/>
      <c r="G130" s="261"/>
      <c r="H130" s="303"/>
      <c r="N130" s="239"/>
    </row>
    <row r="131" spans="1:14" s="156" customFormat="1" ht="12.75">
      <c r="A131" s="301"/>
      <c r="B131" s="492"/>
      <c r="C131" s="335" t="s">
        <v>235</v>
      </c>
      <c r="D131" s="264"/>
      <c r="E131" s="360">
        <v>20</v>
      </c>
      <c r="F131" s="261"/>
      <c r="G131" s="261"/>
      <c r="H131" s="303"/>
      <c r="N131" s="239"/>
    </row>
    <row r="132" spans="1:14" s="156" customFormat="1" ht="12.75">
      <c r="A132" s="301"/>
      <c r="B132" s="492"/>
      <c r="C132" s="335" t="s">
        <v>236</v>
      </c>
      <c r="D132" s="264"/>
      <c r="E132" s="360">
        <v>20</v>
      </c>
      <c r="F132" s="261"/>
      <c r="G132" s="261"/>
      <c r="H132" s="303"/>
      <c r="N132" s="239"/>
    </row>
    <row r="133" spans="1:14" s="156" customFormat="1" ht="12.75">
      <c r="A133" s="301"/>
      <c r="B133" s="492"/>
      <c r="C133" s="335" t="s">
        <v>177</v>
      </c>
      <c r="D133" s="264"/>
      <c r="E133" s="360">
        <v>50</v>
      </c>
      <c r="F133" s="261"/>
      <c r="G133" s="261"/>
      <c r="H133" s="303"/>
      <c r="N133" s="239"/>
    </row>
    <row r="134" spans="1:14" s="156" customFormat="1" ht="12.75">
      <c r="A134" s="301"/>
      <c r="B134" s="492"/>
      <c r="C134" s="335" t="s">
        <v>237</v>
      </c>
      <c r="D134" s="264"/>
      <c r="E134" s="360">
        <v>50</v>
      </c>
      <c r="F134" s="261"/>
      <c r="G134" s="261"/>
      <c r="H134" s="303"/>
      <c r="N134" s="239"/>
    </row>
    <row r="135" spans="1:14" s="156" customFormat="1" ht="12.75">
      <c r="A135" s="301"/>
      <c r="B135" s="492"/>
      <c r="C135" s="335" t="s">
        <v>178</v>
      </c>
      <c r="D135" s="264"/>
      <c r="E135" s="360">
        <v>30</v>
      </c>
      <c r="F135" s="261"/>
      <c r="G135" s="261"/>
      <c r="H135" s="303"/>
      <c r="N135" s="239"/>
    </row>
    <row r="136" spans="1:14" s="156" customFormat="1" ht="12.75">
      <c r="A136" s="301"/>
      <c r="B136" s="492"/>
      <c r="C136" s="335" t="s">
        <v>179</v>
      </c>
      <c r="D136" s="264"/>
      <c r="E136" s="360">
        <v>20</v>
      </c>
      <c r="F136" s="261"/>
      <c r="G136" s="261"/>
      <c r="H136" s="303"/>
      <c r="N136" s="239"/>
    </row>
    <row r="137" spans="1:14" s="156" customFormat="1" ht="12.75">
      <c r="A137" s="301"/>
      <c r="B137" s="492"/>
      <c r="C137" s="335" t="s">
        <v>238</v>
      </c>
      <c r="D137" s="264"/>
      <c r="E137" s="360">
        <v>50</v>
      </c>
      <c r="F137" s="261"/>
      <c r="G137" s="261"/>
      <c r="H137" s="303"/>
      <c r="N137" s="239"/>
    </row>
    <row r="138" spans="1:14" s="156" customFormat="1" ht="12.75">
      <c r="A138" s="301"/>
      <c r="B138" s="492"/>
      <c r="C138" s="265" t="s">
        <v>322</v>
      </c>
      <c r="D138" s="264">
        <v>1090</v>
      </c>
      <c r="E138" s="360"/>
      <c r="F138" s="261">
        <v>400</v>
      </c>
      <c r="G138" s="261">
        <v>400</v>
      </c>
      <c r="H138" s="303">
        <v>400</v>
      </c>
      <c r="K138" s="180"/>
      <c r="N138" s="239"/>
    </row>
    <row r="139" spans="1:14" s="156" customFormat="1" ht="12.75">
      <c r="A139" s="301"/>
      <c r="B139" s="493" t="s">
        <v>31</v>
      </c>
      <c r="C139" s="262" t="s">
        <v>282</v>
      </c>
      <c r="D139" s="263">
        <f>SUM(D140:D142)</f>
        <v>3200</v>
      </c>
      <c r="E139" s="263">
        <f>SUM(E140:E142)</f>
        <v>3700</v>
      </c>
      <c r="F139" s="263">
        <f>SUM(F140:F142)</f>
        <v>3600</v>
      </c>
      <c r="G139" s="263">
        <f>SUM(G140:G142)</f>
        <v>3700</v>
      </c>
      <c r="H139" s="302">
        <f>SUM(H140:H142)</f>
        <v>3800</v>
      </c>
      <c r="N139" s="239"/>
    </row>
    <row r="140" spans="1:14" s="156" customFormat="1" ht="22.5">
      <c r="A140" s="301"/>
      <c r="B140" s="492"/>
      <c r="C140" s="257" t="s">
        <v>180</v>
      </c>
      <c r="D140" s="264">
        <v>3200</v>
      </c>
      <c r="E140" s="360">
        <v>3500</v>
      </c>
      <c r="F140" s="261">
        <v>3600</v>
      </c>
      <c r="G140" s="261">
        <v>3700</v>
      </c>
      <c r="H140" s="303">
        <v>3800</v>
      </c>
      <c r="N140" s="239"/>
    </row>
    <row r="141" spans="1:14" s="156" customFormat="1" ht="12.75">
      <c r="A141" s="301"/>
      <c r="B141" s="492"/>
      <c r="C141" s="257" t="s">
        <v>240</v>
      </c>
      <c r="D141" s="264"/>
      <c r="E141" s="360">
        <v>100</v>
      </c>
      <c r="F141" s="261"/>
      <c r="G141" s="261"/>
      <c r="H141" s="303"/>
      <c r="N141" s="239"/>
    </row>
    <row r="142" spans="1:14" s="156" customFormat="1" ht="12.75">
      <c r="A142" s="301"/>
      <c r="B142" s="494"/>
      <c r="C142" s="334" t="s">
        <v>241</v>
      </c>
      <c r="D142" s="264"/>
      <c r="E142" s="360">
        <v>100</v>
      </c>
      <c r="F142" s="261"/>
      <c r="G142" s="261"/>
      <c r="H142" s="303"/>
      <c r="N142" s="239"/>
    </row>
    <row r="143" spans="1:14" s="156" customFormat="1" ht="12.75">
      <c r="A143" s="301"/>
      <c r="B143" s="496" t="s">
        <v>34</v>
      </c>
      <c r="C143" s="262" t="s">
        <v>323</v>
      </c>
      <c r="D143" s="263">
        <f>SUM(D144:D146)</f>
        <v>0</v>
      </c>
      <c r="E143" s="263">
        <f>SUM(E144:E146)</f>
        <v>17000</v>
      </c>
      <c r="F143" s="263">
        <f>SUM(F144:F146)</f>
        <v>12000</v>
      </c>
      <c r="G143" s="263">
        <f>SUM(G144:G146)</f>
        <v>7000</v>
      </c>
      <c r="H143" s="302">
        <f>SUM(H144:H146)</f>
        <v>7000</v>
      </c>
      <c r="N143" s="239"/>
    </row>
    <row r="144" spans="1:14" s="156" customFormat="1" ht="12.75">
      <c r="A144" s="301"/>
      <c r="B144" s="492"/>
      <c r="C144" s="334" t="s">
        <v>243</v>
      </c>
      <c r="D144" s="264"/>
      <c r="E144" s="360">
        <v>10000</v>
      </c>
      <c r="F144" s="261">
        <v>5000</v>
      </c>
      <c r="G144" s="261"/>
      <c r="H144" s="303"/>
      <c r="N144" s="239"/>
    </row>
    <row r="145" spans="1:14" s="156" customFormat="1" ht="12.75">
      <c r="A145" s="301"/>
      <c r="B145" s="492"/>
      <c r="C145" s="257" t="s">
        <v>244</v>
      </c>
      <c r="D145" s="264"/>
      <c r="E145" s="360">
        <v>6700</v>
      </c>
      <c r="F145" s="261">
        <v>6700</v>
      </c>
      <c r="G145" s="261">
        <v>6700</v>
      </c>
      <c r="H145" s="303">
        <v>6700</v>
      </c>
      <c r="N145" s="239"/>
    </row>
    <row r="146" spans="1:14" s="156" customFormat="1" ht="12.75">
      <c r="A146" s="301"/>
      <c r="B146" s="494"/>
      <c r="C146" s="257" t="s">
        <v>245</v>
      </c>
      <c r="D146" s="264"/>
      <c r="E146" s="360">
        <v>300</v>
      </c>
      <c r="F146" s="261">
        <v>300</v>
      </c>
      <c r="G146" s="261">
        <v>300</v>
      </c>
      <c r="H146" s="303">
        <v>300</v>
      </c>
      <c r="N146" s="239"/>
    </row>
    <row r="147" spans="1:14" s="156" customFormat="1" ht="12.75">
      <c r="A147" s="301"/>
      <c r="B147" s="496" t="s">
        <v>37</v>
      </c>
      <c r="C147" s="262" t="s">
        <v>283</v>
      </c>
      <c r="D147" s="263">
        <f>SUM(D148:D152)</f>
        <v>7200</v>
      </c>
      <c r="E147" s="263">
        <f>SUM(E148:E152)</f>
        <v>10700</v>
      </c>
      <c r="F147" s="263">
        <f>SUM(F148:F152)</f>
        <v>10700</v>
      </c>
      <c r="G147" s="263">
        <f>SUM(G148:G152)</f>
        <v>10700</v>
      </c>
      <c r="H147" s="302">
        <f>SUM(H148:H152)</f>
        <v>10700</v>
      </c>
      <c r="N147" s="239"/>
    </row>
    <row r="148" spans="1:14" s="156" customFormat="1" ht="12.75">
      <c r="A148" s="301"/>
      <c r="B148" s="492"/>
      <c r="C148" s="257" t="s">
        <v>181</v>
      </c>
      <c r="D148" s="264">
        <v>5500</v>
      </c>
      <c r="E148" s="360">
        <v>5500</v>
      </c>
      <c r="F148" s="261">
        <v>5500</v>
      </c>
      <c r="G148" s="261">
        <v>5500</v>
      </c>
      <c r="H148" s="303">
        <v>5500</v>
      </c>
      <c r="N148" s="239"/>
    </row>
    <row r="149" spans="1:14" s="156" customFormat="1" ht="12.75">
      <c r="A149" s="301"/>
      <c r="B149" s="492"/>
      <c r="C149" s="257" t="s">
        <v>182</v>
      </c>
      <c r="D149" s="264">
        <v>1700</v>
      </c>
      <c r="E149" s="360">
        <v>1700</v>
      </c>
      <c r="F149" s="261">
        <v>1700</v>
      </c>
      <c r="G149" s="261">
        <v>1700</v>
      </c>
      <c r="H149" s="303">
        <v>1700</v>
      </c>
      <c r="N149" s="239"/>
    </row>
    <row r="150" spans="1:14" s="156" customFormat="1" ht="33.75">
      <c r="A150" s="301"/>
      <c r="B150" s="492"/>
      <c r="C150" s="257" t="s">
        <v>249</v>
      </c>
      <c r="D150" s="264">
        <v>0</v>
      </c>
      <c r="E150" s="360">
        <v>100</v>
      </c>
      <c r="F150" s="261">
        <v>100</v>
      </c>
      <c r="G150" s="261">
        <v>100</v>
      </c>
      <c r="H150" s="303">
        <v>100</v>
      </c>
      <c r="N150" s="239"/>
    </row>
    <row r="151" spans="1:14" s="156" customFormat="1" ht="12.75">
      <c r="A151" s="301"/>
      <c r="B151" s="492"/>
      <c r="C151" s="334" t="s">
        <v>325</v>
      </c>
      <c r="D151" s="264">
        <v>0</v>
      </c>
      <c r="E151" s="360">
        <v>300</v>
      </c>
      <c r="F151" s="261">
        <v>300</v>
      </c>
      <c r="G151" s="261">
        <v>300</v>
      </c>
      <c r="H151" s="303">
        <v>300</v>
      </c>
      <c r="N151" s="239"/>
    </row>
    <row r="152" spans="1:14" s="156" customFormat="1" ht="12.75">
      <c r="A152" s="301"/>
      <c r="B152" s="494"/>
      <c r="C152" s="257" t="s">
        <v>183</v>
      </c>
      <c r="D152" s="264">
        <v>0</v>
      </c>
      <c r="E152" s="360">
        <v>3100</v>
      </c>
      <c r="F152" s="261">
        <v>3100</v>
      </c>
      <c r="G152" s="261">
        <v>3100</v>
      </c>
      <c r="H152" s="303">
        <v>3100</v>
      </c>
      <c r="N152" s="239"/>
    </row>
    <row r="153" spans="1:14" s="156" customFormat="1" ht="12.75">
      <c r="A153" s="301"/>
      <c r="B153" s="496" t="s">
        <v>40</v>
      </c>
      <c r="C153" s="262" t="s">
        <v>284</v>
      </c>
      <c r="D153" s="304">
        <f>SUM(D154:D158)</f>
        <v>542</v>
      </c>
      <c r="E153" s="263">
        <f>SUM(E154:E158)</f>
        <v>612</v>
      </c>
      <c r="F153" s="304">
        <f>SUM(F154:F158)</f>
        <v>712</v>
      </c>
      <c r="G153" s="263">
        <f>SUM(G154:G158)</f>
        <v>712</v>
      </c>
      <c r="H153" s="302">
        <f>SUM(H154:H158)</f>
        <v>712</v>
      </c>
      <c r="N153" s="239"/>
    </row>
    <row r="154" spans="1:14" s="156" customFormat="1" ht="12.75">
      <c r="A154" s="301"/>
      <c r="B154" s="492"/>
      <c r="C154" s="257" t="s">
        <v>184</v>
      </c>
      <c r="D154" s="264">
        <v>40</v>
      </c>
      <c r="E154" s="360">
        <v>40</v>
      </c>
      <c r="F154" s="261">
        <v>40</v>
      </c>
      <c r="G154" s="261">
        <v>40</v>
      </c>
      <c r="H154" s="303">
        <v>40</v>
      </c>
      <c r="N154" s="239"/>
    </row>
    <row r="155" spans="1:14" s="156" customFormat="1" ht="12.75">
      <c r="A155" s="301"/>
      <c r="B155" s="492"/>
      <c r="C155" s="258" t="s">
        <v>185</v>
      </c>
      <c r="D155" s="264">
        <v>22</v>
      </c>
      <c r="E155" s="360">
        <v>22</v>
      </c>
      <c r="F155" s="261">
        <v>22</v>
      </c>
      <c r="G155" s="261">
        <v>22</v>
      </c>
      <c r="H155" s="303">
        <v>22</v>
      </c>
      <c r="N155" s="239"/>
    </row>
    <row r="156" spans="1:14" s="156" customFormat="1" ht="22.5">
      <c r="A156" s="301"/>
      <c r="B156" s="492"/>
      <c r="C156" s="265" t="s">
        <v>186</v>
      </c>
      <c r="D156" s="264">
        <v>150</v>
      </c>
      <c r="E156" s="360">
        <v>150</v>
      </c>
      <c r="F156" s="261">
        <v>150</v>
      </c>
      <c r="G156" s="261">
        <v>150</v>
      </c>
      <c r="H156" s="303">
        <v>150</v>
      </c>
      <c r="N156" s="239"/>
    </row>
    <row r="157" spans="1:14" s="156" customFormat="1" ht="22.5">
      <c r="A157" s="301"/>
      <c r="B157" s="492"/>
      <c r="C157" s="257" t="s">
        <v>187</v>
      </c>
      <c r="D157" s="264">
        <v>300</v>
      </c>
      <c r="E157" s="360">
        <v>300</v>
      </c>
      <c r="F157" s="261">
        <v>300</v>
      </c>
      <c r="G157" s="261">
        <v>300</v>
      </c>
      <c r="H157" s="303">
        <v>300</v>
      </c>
      <c r="N157" s="239"/>
    </row>
    <row r="158" spans="1:14" s="156" customFormat="1" ht="12.75">
      <c r="A158" s="301"/>
      <c r="B158" s="494"/>
      <c r="C158" s="257" t="s">
        <v>188</v>
      </c>
      <c r="D158" s="264">
        <v>30</v>
      </c>
      <c r="E158" s="360">
        <v>100</v>
      </c>
      <c r="F158" s="261">
        <v>200</v>
      </c>
      <c r="G158" s="261">
        <v>200</v>
      </c>
      <c r="H158" s="303">
        <v>200</v>
      </c>
      <c r="N158" s="239"/>
    </row>
    <row r="159" spans="1:14" s="156" customFormat="1" ht="12.75">
      <c r="A159" s="300"/>
      <c r="B159" s="496" t="s">
        <v>44</v>
      </c>
      <c r="C159" s="262" t="s">
        <v>285</v>
      </c>
      <c r="D159" s="263">
        <f>SUM(D160:D164)</f>
        <v>16800</v>
      </c>
      <c r="E159" s="263">
        <f>SUM(E160:E164)</f>
        <v>19958</v>
      </c>
      <c r="F159" s="263">
        <f>SUM(F160:F164)</f>
        <v>21058</v>
      </c>
      <c r="G159" s="263">
        <f>SUM(G160:G164)</f>
        <v>21558</v>
      </c>
      <c r="H159" s="302">
        <f>SUM(H160:H164)</f>
        <v>21558</v>
      </c>
      <c r="N159" s="239"/>
    </row>
    <row r="160" spans="1:14" s="156" customFormat="1" ht="12.75">
      <c r="A160" s="301"/>
      <c r="B160" s="492"/>
      <c r="C160" s="257" t="s">
        <v>254</v>
      </c>
      <c r="D160" s="264">
        <v>0</v>
      </c>
      <c r="E160" s="360">
        <v>1100</v>
      </c>
      <c r="F160" s="261">
        <v>2200</v>
      </c>
      <c r="G160" s="261">
        <v>2200</v>
      </c>
      <c r="H160" s="303">
        <v>2200</v>
      </c>
      <c r="N160" s="239"/>
    </row>
    <row r="161" spans="1:14" s="156" customFormat="1" ht="12.75">
      <c r="A161" s="301"/>
      <c r="B161" s="492"/>
      <c r="C161" s="258" t="s">
        <v>189</v>
      </c>
      <c r="D161" s="264">
        <v>11800</v>
      </c>
      <c r="E161" s="360">
        <v>10000</v>
      </c>
      <c r="F161" s="261">
        <v>10000</v>
      </c>
      <c r="G161" s="261">
        <v>10500</v>
      </c>
      <c r="H161" s="303">
        <v>10500</v>
      </c>
      <c r="N161" s="239"/>
    </row>
    <row r="162" spans="1:14" s="156" customFormat="1" ht="12.75">
      <c r="A162" s="301"/>
      <c r="B162" s="492"/>
      <c r="C162" s="258" t="s">
        <v>190</v>
      </c>
      <c r="D162" s="264">
        <v>0</v>
      </c>
      <c r="E162" s="360">
        <v>2000</v>
      </c>
      <c r="F162" s="261">
        <v>2000</v>
      </c>
      <c r="G162" s="261">
        <v>2000</v>
      </c>
      <c r="H162" s="303">
        <v>2000</v>
      </c>
      <c r="N162" s="239"/>
    </row>
    <row r="163" spans="1:14" s="156" customFormat="1" ht="12.75">
      <c r="A163" s="301"/>
      <c r="B163" s="492"/>
      <c r="C163" s="266" t="s">
        <v>191</v>
      </c>
      <c r="D163" s="268">
        <v>5000</v>
      </c>
      <c r="E163" s="361">
        <v>5000</v>
      </c>
      <c r="F163" s="267">
        <v>5000</v>
      </c>
      <c r="G163" s="267">
        <v>5000</v>
      </c>
      <c r="H163" s="305">
        <v>5000</v>
      </c>
      <c r="N163" s="239"/>
    </row>
    <row r="164" spans="1:14" s="156" customFormat="1" ht="13.5" thickBot="1">
      <c r="A164" s="301"/>
      <c r="B164" s="495"/>
      <c r="C164" s="257" t="s">
        <v>324</v>
      </c>
      <c r="D164" s="268">
        <v>0</v>
      </c>
      <c r="E164" s="361">
        <v>1858</v>
      </c>
      <c r="F164" s="267">
        <v>1858</v>
      </c>
      <c r="G164" s="267">
        <v>1858</v>
      </c>
      <c r="H164" s="305">
        <v>1858</v>
      </c>
      <c r="N164" s="239"/>
    </row>
    <row r="165" spans="1:14" ht="12" thickBot="1">
      <c r="A165" s="252">
        <v>919</v>
      </c>
      <c r="B165" s="253" t="s">
        <v>16</v>
      </c>
      <c r="C165" s="254" t="s">
        <v>204</v>
      </c>
      <c r="D165" s="255">
        <f>D166</f>
        <v>29515</v>
      </c>
      <c r="E165" s="255">
        <f>E166</f>
        <v>47020.979999999996</v>
      </c>
      <c r="F165" s="255">
        <f>F166</f>
        <v>22331</v>
      </c>
      <c r="G165" s="255">
        <f>G166</f>
        <v>22554.21</v>
      </c>
      <c r="H165" s="256">
        <f>H166</f>
        <v>22779.6521</v>
      </c>
      <c r="N165" s="123"/>
    </row>
    <row r="166" spans="1:14" s="137" customFormat="1" ht="12.75">
      <c r="A166" s="290"/>
      <c r="B166" s="341" t="s">
        <v>23</v>
      </c>
      <c r="C166" s="145" t="s">
        <v>272</v>
      </c>
      <c r="D166" s="125">
        <f>SUM(D167:D171)</f>
        <v>29515</v>
      </c>
      <c r="E166" s="125">
        <f>SUM(E167:E171)</f>
        <v>47020.979999999996</v>
      </c>
      <c r="F166" s="125">
        <f>SUM(F167:F171)</f>
        <v>22331</v>
      </c>
      <c r="G166" s="125">
        <f>SUM(G167:G171)</f>
        <v>22554.21</v>
      </c>
      <c r="H166" s="284">
        <f>SUM(H167:H171)</f>
        <v>22779.6521</v>
      </c>
      <c r="N166" s="126"/>
    </row>
    <row r="167" spans="1:14" s="137" customFormat="1" ht="13.5" thickBot="1">
      <c r="A167" s="306"/>
      <c r="B167" s="342"/>
      <c r="C167" s="273" t="s">
        <v>134</v>
      </c>
      <c r="D167" s="274">
        <v>21210</v>
      </c>
      <c r="E167" s="362">
        <v>22100</v>
      </c>
      <c r="F167" s="275">
        <v>22331</v>
      </c>
      <c r="G167" s="275">
        <v>22554.21</v>
      </c>
      <c r="H167" s="458">
        <v>22779.6521</v>
      </c>
      <c r="I167" s="414"/>
      <c r="N167" s="183"/>
    </row>
    <row r="168" spans="1:14" s="137" customFormat="1" ht="13.5" thickBot="1">
      <c r="A168" s="306"/>
      <c r="B168" s="342"/>
      <c r="C168" s="375" t="s">
        <v>304</v>
      </c>
      <c r="D168" s="376">
        <v>4725</v>
      </c>
      <c r="E168" s="377">
        <v>3920.98</v>
      </c>
      <c r="F168" s="378"/>
      <c r="G168" s="378"/>
      <c r="H168" s="379"/>
      <c r="N168" s="272"/>
    </row>
    <row r="169" spans="1:14" s="137" customFormat="1" ht="13.5" thickBot="1">
      <c r="A169" s="306"/>
      <c r="B169" s="342"/>
      <c r="C169" s="375" t="s">
        <v>303</v>
      </c>
      <c r="D169" s="376"/>
      <c r="E169" s="377">
        <v>15000</v>
      </c>
      <c r="F169" s="378"/>
      <c r="G169" s="378"/>
      <c r="H169" s="379"/>
      <c r="N169" s="272"/>
    </row>
    <row r="170" spans="1:14" s="137" customFormat="1" ht="13.5" thickBot="1">
      <c r="A170" s="306"/>
      <c r="B170" s="342"/>
      <c r="C170" s="375" t="s">
        <v>301</v>
      </c>
      <c r="D170" s="376"/>
      <c r="E170" s="377">
        <v>6000</v>
      </c>
      <c r="F170" s="378"/>
      <c r="G170" s="378"/>
      <c r="H170" s="379"/>
      <c r="N170" s="272"/>
    </row>
    <row r="171" spans="1:14" s="137" customFormat="1" ht="13.5" thickBot="1">
      <c r="A171" s="306"/>
      <c r="B171" s="343"/>
      <c r="C171" s="269" t="s">
        <v>313</v>
      </c>
      <c r="D171" s="270">
        <v>3580</v>
      </c>
      <c r="E171" s="363"/>
      <c r="F171" s="271"/>
      <c r="G171" s="271"/>
      <c r="H171" s="307"/>
      <c r="N171" s="272"/>
    </row>
    <row r="172" spans="1:14" ht="12" thickBot="1">
      <c r="A172" s="471">
        <v>920</v>
      </c>
      <c r="B172" s="472" t="s">
        <v>16</v>
      </c>
      <c r="C172" s="144" t="s">
        <v>135</v>
      </c>
      <c r="D172" s="122">
        <f>D173+D175+D177+D184+D190+D198+D200+D209+D214+D221+D227+D230</f>
        <v>191745</v>
      </c>
      <c r="E172" s="122">
        <f>E173+E175+E177+E184+E190+E198+E200+E209+E214+E221+E227+E230</f>
        <v>123157</v>
      </c>
      <c r="F172" s="122">
        <f>F173+F175+F177+F184+F190+F198+F200+F209+F214+F221+F227+F230</f>
        <v>20803.879999999997</v>
      </c>
      <c r="G172" s="122">
        <f>G173+G175+G177+G184+G190+G198+G200+G209+G214+G221+G227+G230</f>
        <v>4900</v>
      </c>
      <c r="H172" s="282">
        <f>H173+H175+H177+H184+H190+H198+H200+H209+H214+H221+H227+H230</f>
        <v>4900</v>
      </c>
      <c r="N172" s="123"/>
    </row>
    <row r="173" spans="1:14" ht="11.25">
      <c r="A173" s="533"/>
      <c r="B173" s="534" t="s">
        <v>14</v>
      </c>
      <c r="C173" s="559" t="s">
        <v>112</v>
      </c>
      <c r="D173" s="166">
        <f>D174</f>
        <v>0</v>
      </c>
      <c r="E173" s="166">
        <f>E174</f>
        <v>235</v>
      </c>
      <c r="F173" s="166">
        <f>F174</f>
        <v>0</v>
      </c>
      <c r="G173" s="166">
        <f>G174</f>
        <v>0</v>
      </c>
      <c r="H173" s="296">
        <f>H174</f>
        <v>0</v>
      </c>
      <c r="N173" s="167"/>
    </row>
    <row r="174" spans="1:14" ht="11.25">
      <c r="A174" s="286"/>
      <c r="B174" s="553"/>
      <c r="C174" s="560" t="s">
        <v>136</v>
      </c>
      <c r="D174" s="133">
        <v>0</v>
      </c>
      <c r="E174" s="356">
        <v>235</v>
      </c>
      <c r="F174" s="132">
        <v>0</v>
      </c>
      <c r="G174" s="132">
        <v>0</v>
      </c>
      <c r="H174" s="287">
        <v>0</v>
      </c>
      <c r="N174" s="169"/>
    </row>
    <row r="175" spans="1:14" s="170" customFormat="1" ht="12.75">
      <c r="A175" s="286"/>
      <c r="B175" s="536" t="s">
        <v>21</v>
      </c>
      <c r="C175" s="523" t="s">
        <v>115</v>
      </c>
      <c r="D175" s="152">
        <f>D176</f>
        <v>0</v>
      </c>
      <c r="E175" s="152">
        <f>E176</f>
        <v>0</v>
      </c>
      <c r="F175" s="152">
        <f>F176</f>
        <v>0</v>
      </c>
      <c r="G175" s="152">
        <f>G176</f>
        <v>0</v>
      </c>
      <c r="H175" s="294">
        <f>H176</f>
        <v>0</v>
      </c>
      <c r="N175" s="154"/>
    </row>
    <row r="176" spans="1:14" ht="11.25">
      <c r="A176" s="286"/>
      <c r="B176" s="554"/>
      <c r="C176" s="560" t="s">
        <v>136</v>
      </c>
      <c r="D176" s="133">
        <v>0</v>
      </c>
      <c r="E176" s="356">
        <v>0</v>
      </c>
      <c r="F176" s="132">
        <v>0</v>
      </c>
      <c r="G176" s="132">
        <v>0</v>
      </c>
      <c r="H176" s="287">
        <v>0</v>
      </c>
      <c r="I176" s="400"/>
      <c r="N176" s="169"/>
    </row>
    <row r="177" spans="1:15" s="137" customFormat="1" ht="12.75">
      <c r="A177" s="286"/>
      <c r="B177" s="536" t="s">
        <v>27</v>
      </c>
      <c r="C177" s="521" t="s">
        <v>119</v>
      </c>
      <c r="D177" s="136">
        <f>D178</f>
        <v>15200</v>
      </c>
      <c r="E177" s="136">
        <f>E178</f>
        <v>26900</v>
      </c>
      <c r="F177" s="136">
        <f>F178</f>
        <v>13503.88</v>
      </c>
      <c r="G177" s="136">
        <f>G178</f>
        <v>0</v>
      </c>
      <c r="H177" s="288">
        <f>H178</f>
        <v>0</v>
      </c>
      <c r="I177" s="150"/>
      <c r="J177" s="150"/>
      <c r="K177" s="150"/>
      <c r="L177" s="150"/>
      <c r="M177" s="150"/>
      <c r="N177" s="138"/>
      <c r="O177" s="150"/>
    </row>
    <row r="178" spans="1:14" ht="12" customHeight="1">
      <c r="A178" s="286"/>
      <c r="B178" s="573"/>
      <c r="C178" s="560" t="s">
        <v>136</v>
      </c>
      <c r="D178" s="133">
        <v>15200</v>
      </c>
      <c r="E178" s="133">
        <v>26900</v>
      </c>
      <c r="F178" s="133">
        <v>13503.88</v>
      </c>
      <c r="G178" s="133">
        <v>0</v>
      </c>
      <c r="H178" s="459">
        <v>0</v>
      </c>
      <c r="I178" s="400"/>
      <c r="N178" s="169"/>
    </row>
    <row r="179" spans="1:15" s="177" customFormat="1" ht="12.75" customHeight="1">
      <c r="A179" s="286"/>
      <c r="B179" s="573"/>
      <c r="C179" s="543" t="s">
        <v>268</v>
      </c>
      <c r="D179" s="191"/>
      <c r="E179" s="396"/>
      <c r="F179" s="397"/>
      <c r="G179" s="397"/>
      <c r="H179" s="398"/>
      <c r="I179" s="457"/>
      <c r="J179" s="175"/>
      <c r="K179" s="175"/>
      <c r="L179" s="175"/>
      <c r="M179" s="175"/>
      <c r="N179" s="159"/>
      <c r="O179" s="175"/>
    </row>
    <row r="180" spans="1:15" s="177" customFormat="1" ht="22.5">
      <c r="A180" s="286"/>
      <c r="B180" s="573"/>
      <c r="C180" s="561" t="s">
        <v>365</v>
      </c>
      <c r="D180" s="395">
        <v>15200</v>
      </c>
      <c r="E180" s="421">
        <v>15200</v>
      </c>
      <c r="F180" s="397">
        <v>13503.88</v>
      </c>
      <c r="G180" s="397"/>
      <c r="H180" s="398"/>
      <c r="I180" s="401"/>
      <c r="J180" s="175"/>
      <c r="K180" s="175"/>
      <c r="L180" s="175"/>
      <c r="M180" s="175"/>
      <c r="N180" s="159"/>
      <c r="O180" s="175"/>
    </row>
    <row r="181" spans="1:15" s="177" customFormat="1" ht="22.5">
      <c r="A181" s="286"/>
      <c r="B181" s="573"/>
      <c r="C181" s="562" t="s">
        <v>239</v>
      </c>
      <c r="D181" s="422"/>
      <c r="E181" s="423">
        <v>9000</v>
      </c>
      <c r="F181" s="424"/>
      <c r="G181" s="424"/>
      <c r="H181" s="425"/>
      <c r="I181" s="401"/>
      <c r="J181" s="175"/>
      <c r="K181" s="175"/>
      <c r="L181" s="175"/>
      <c r="M181" s="175"/>
      <c r="N181" s="159"/>
      <c r="O181" s="175"/>
    </row>
    <row r="182" spans="1:15" s="177" customFormat="1" ht="22.5">
      <c r="A182" s="286"/>
      <c r="B182" s="573"/>
      <c r="C182" s="562" t="s">
        <v>368</v>
      </c>
      <c r="D182" s="422"/>
      <c r="E182" s="423">
        <v>2700</v>
      </c>
      <c r="F182" s="424"/>
      <c r="G182" s="424"/>
      <c r="H182" s="425"/>
      <c r="I182" s="175"/>
      <c r="J182" s="175"/>
      <c r="K182" s="175"/>
      <c r="L182" s="175"/>
      <c r="M182" s="175"/>
      <c r="N182" s="159"/>
      <c r="O182" s="175"/>
    </row>
    <row r="183" spans="1:15" s="177" customFormat="1" ht="12.75" customHeight="1">
      <c r="A183" s="286"/>
      <c r="B183" s="573"/>
      <c r="C183" s="562"/>
      <c r="D183" s="422"/>
      <c r="E183" s="423"/>
      <c r="F183" s="424"/>
      <c r="G183" s="424"/>
      <c r="H183" s="425"/>
      <c r="I183" s="175"/>
      <c r="J183" s="175"/>
      <c r="K183" s="175"/>
      <c r="L183" s="175"/>
      <c r="M183" s="175"/>
      <c r="N183" s="159"/>
      <c r="O183" s="175"/>
    </row>
    <row r="184" spans="1:14" s="153" customFormat="1" ht="12.75">
      <c r="A184" s="286"/>
      <c r="B184" s="536" t="s">
        <v>31</v>
      </c>
      <c r="C184" s="563" t="s">
        <v>137</v>
      </c>
      <c r="D184" s="399">
        <f>D185</f>
        <v>0</v>
      </c>
      <c r="E184" s="198">
        <f>E185</f>
        <v>11500</v>
      </c>
      <c r="F184" s="198">
        <f>F185</f>
        <v>0</v>
      </c>
      <c r="G184" s="198">
        <f>G185</f>
        <v>0</v>
      </c>
      <c r="H184" s="311">
        <f>H185</f>
        <v>0</v>
      </c>
      <c r="N184" s="186"/>
    </row>
    <row r="185" spans="1:14" ht="11.25">
      <c r="A185" s="286"/>
      <c r="B185" s="518"/>
      <c r="C185" s="564" t="s">
        <v>136</v>
      </c>
      <c r="D185" s="376">
        <v>0</v>
      </c>
      <c r="E185" s="377">
        <v>11500</v>
      </c>
      <c r="F185" s="378">
        <v>0</v>
      </c>
      <c r="G185" s="378">
        <v>0</v>
      </c>
      <c r="H185" s="379">
        <v>0</v>
      </c>
      <c r="N185" s="169"/>
    </row>
    <row r="186" spans="1:15" s="177" customFormat="1" ht="12.75" customHeight="1">
      <c r="A186" s="286"/>
      <c r="B186" s="518"/>
      <c r="C186" s="543" t="s">
        <v>268</v>
      </c>
      <c r="D186" s="191"/>
      <c r="E186" s="359"/>
      <c r="F186" s="178"/>
      <c r="G186" s="178"/>
      <c r="H186" s="299"/>
      <c r="I186" s="175"/>
      <c r="J186" s="175"/>
      <c r="K186" s="175"/>
      <c r="L186" s="175"/>
      <c r="M186" s="175"/>
      <c r="N186" s="159"/>
      <c r="O186" s="175"/>
    </row>
    <row r="187" spans="1:15" s="177" customFormat="1" ht="12.75" customHeight="1">
      <c r="A187" s="286"/>
      <c r="B187" s="573"/>
      <c r="C187" s="565" t="s">
        <v>366</v>
      </c>
      <c r="D187" s="422"/>
      <c r="E187" s="423">
        <v>2500</v>
      </c>
      <c r="F187" s="424"/>
      <c r="G187" s="424"/>
      <c r="H187" s="425"/>
      <c r="I187" s="175"/>
      <c r="J187" s="175"/>
      <c r="K187" s="175"/>
      <c r="L187" s="175"/>
      <c r="M187" s="175"/>
      <c r="N187" s="159"/>
      <c r="O187" s="175"/>
    </row>
    <row r="188" spans="1:15" s="177" customFormat="1" ht="12.75">
      <c r="A188" s="286"/>
      <c r="B188" s="573"/>
      <c r="C188" s="561" t="s">
        <v>364</v>
      </c>
      <c r="D188" s="422"/>
      <c r="E188" s="423">
        <v>8000</v>
      </c>
      <c r="F188" s="424"/>
      <c r="G188" s="424"/>
      <c r="H188" s="425"/>
      <c r="I188" s="175"/>
      <c r="J188" s="175"/>
      <c r="K188" s="175"/>
      <c r="L188" s="175"/>
      <c r="M188" s="175"/>
      <c r="N188" s="159"/>
      <c r="O188" s="175"/>
    </row>
    <row r="189" spans="1:15" s="177" customFormat="1" ht="12.75" customHeight="1">
      <c r="A189" s="286"/>
      <c r="B189" s="573"/>
      <c r="C189" s="562" t="s">
        <v>242</v>
      </c>
      <c r="D189" s="376"/>
      <c r="E189" s="423">
        <v>1000</v>
      </c>
      <c r="F189" s="378"/>
      <c r="G189" s="378"/>
      <c r="H189" s="379"/>
      <c r="I189" s="175"/>
      <c r="J189" s="175"/>
      <c r="K189" s="175"/>
      <c r="L189" s="175"/>
      <c r="M189" s="175"/>
      <c r="N189" s="159"/>
      <c r="O189" s="175"/>
    </row>
    <row r="190" spans="1:14" s="156" customFormat="1" ht="12.75">
      <c r="A190" s="286"/>
      <c r="B190" s="536" t="s">
        <v>34</v>
      </c>
      <c r="C190" s="523" t="s">
        <v>124</v>
      </c>
      <c r="D190" s="136">
        <f>D191+88055</f>
        <v>125605</v>
      </c>
      <c r="E190" s="136">
        <f>E191</f>
        <v>69902</v>
      </c>
      <c r="F190" s="136">
        <f>F191</f>
        <v>500</v>
      </c>
      <c r="G190" s="136">
        <f>G191</f>
        <v>500</v>
      </c>
      <c r="H190" s="288">
        <f>H191</f>
        <v>500</v>
      </c>
      <c r="N190" s="138"/>
    </row>
    <row r="191" spans="1:14" ht="11.25">
      <c r="A191" s="286"/>
      <c r="B191" s="518"/>
      <c r="C191" s="560" t="s">
        <v>136</v>
      </c>
      <c r="D191" s="133">
        <v>37550</v>
      </c>
      <c r="E191" s="356">
        <v>69902</v>
      </c>
      <c r="F191" s="132">
        <v>500</v>
      </c>
      <c r="G191" s="132">
        <v>500</v>
      </c>
      <c r="H191" s="287">
        <v>500</v>
      </c>
      <c r="N191" s="169"/>
    </row>
    <row r="192" spans="1:15" s="177" customFormat="1" ht="12.75" customHeight="1">
      <c r="A192" s="286"/>
      <c r="B192" s="535"/>
      <c r="C192" s="543" t="s">
        <v>268</v>
      </c>
      <c r="D192" s="191"/>
      <c r="E192" s="359"/>
      <c r="F192" s="178"/>
      <c r="G192" s="178"/>
      <c r="H192" s="299"/>
      <c r="I192" s="175"/>
      <c r="J192" s="175"/>
      <c r="K192" s="175"/>
      <c r="L192" s="175"/>
      <c r="M192" s="175"/>
      <c r="N192" s="159"/>
      <c r="O192" s="175"/>
    </row>
    <row r="193" spans="1:14" ht="11.25">
      <c r="A193" s="286"/>
      <c r="B193" s="518"/>
      <c r="C193" s="566" t="s">
        <v>326</v>
      </c>
      <c r="D193" s="426">
        <v>22000</v>
      </c>
      <c r="E193" s="427">
        <v>20000</v>
      </c>
      <c r="F193" s="409"/>
      <c r="G193" s="409"/>
      <c r="H193" s="428"/>
      <c r="N193" s="169"/>
    </row>
    <row r="194" spans="1:14" ht="22.5">
      <c r="A194" s="286"/>
      <c r="B194" s="518"/>
      <c r="C194" s="567" t="s">
        <v>205</v>
      </c>
      <c r="D194" s="426">
        <v>9150</v>
      </c>
      <c r="E194" s="427">
        <v>27680</v>
      </c>
      <c r="F194" s="409"/>
      <c r="G194" s="409"/>
      <c r="H194" s="428"/>
      <c r="N194" s="169"/>
    </row>
    <row r="195" spans="1:14" ht="22.5">
      <c r="A195" s="286"/>
      <c r="B195" s="518"/>
      <c r="C195" s="567" t="s">
        <v>206</v>
      </c>
      <c r="D195" s="426">
        <v>6400</v>
      </c>
      <c r="E195" s="427">
        <v>22022</v>
      </c>
      <c r="F195" s="409"/>
      <c r="G195" s="409"/>
      <c r="H195" s="428"/>
      <c r="N195" s="169"/>
    </row>
    <row r="196" spans="1:14" s="177" customFormat="1" ht="12.75">
      <c r="A196" s="286"/>
      <c r="B196" s="518"/>
      <c r="C196" s="568" t="s">
        <v>362</v>
      </c>
      <c r="D196" s="429">
        <v>0</v>
      </c>
      <c r="E196" s="430">
        <v>200</v>
      </c>
      <c r="F196" s="431">
        <v>500</v>
      </c>
      <c r="G196" s="431">
        <v>500</v>
      </c>
      <c r="H196" s="432">
        <v>500</v>
      </c>
      <c r="K196" s="433"/>
      <c r="N196" s="176"/>
    </row>
    <row r="197" spans="1:15" s="177" customFormat="1" ht="12.75" customHeight="1">
      <c r="A197" s="286"/>
      <c r="B197" s="535"/>
      <c r="C197" s="569"/>
      <c r="D197" s="133"/>
      <c r="E197" s="359"/>
      <c r="F197" s="178"/>
      <c r="G197" s="178"/>
      <c r="H197" s="299"/>
      <c r="I197" s="175"/>
      <c r="J197" s="175"/>
      <c r="K197" s="175"/>
      <c r="L197" s="175"/>
      <c r="M197" s="175"/>
      <c r="N197" s="159"/>
      <c r="O197" s="175"/>
    </row>
    <row r="198" spans="1:14" s="156" customFormat="1" ht="12.75">
      <c r="A198" s="286"/>
      <c r="B198" s="536" t="s">
        <v>37</v>
      </c>
      <c r="C198" s="523" t="s">
        <v>125</v>
      </c>
      <c r="D198" s="136">
        <f>D199</f>
        <v>0</v>
      </c>
      <c r="E198" s="136">
        <f>E199</f>
        <v>0</v>
      </c>
      <c r="F198" s="136">
        <f>F199</f>
        <v>0</v>
      </c>
      <c r="G198" s="136">
        <f>G199</f>
        <v>0</v>
      </c>
      <c r="H198" s="288">
        <f>H199</f>
        <v>0</v>
      </c>
      <c r="N198" s="138"/>
    </row>
    <row r="199" spans="1:14" ht="11.25">
      <c r="A199" s="286"/>
      <c r="B199" s="518"/>
      <c r="C199" s="560" t="s">
        <v>136</v>
      </c>
      <c r="D199" s="133">
        <v>0</v>
      </c>
      <c r="E199" s="356">
        <v>0</v>
      </c>
      <c r="F199" s="132">
        <v>0</v>
      </c>
      <c r="G199" s="132">
        <v>0</v>
      </c>
      <c r="H199" s="287">
        <v>0</v>
      </c>
      <c r="N199" s="169"/>
    </row>
    <row r="200" spans="1:14" s="156" customFormat="1" ht="12.75">
      <c r="A200" s="286"/>
      <c r="B200" s="536" t="s">
        <v>40</v>
      </c>
      <c r="C200" s="523" t="s">
        <v>129</v>
      </c>
      <c r="D200" s="152">
        <f>D201</f>
        <v>500</v>
      </c>
      <c r="E200" s="152">
        <f>E201</f>
        <v>1110</v>
      </c>
      <c r="F200" s="152">
        <f>F201</f>
        <v>2000</v>
      </c>
      <c r="G200" s="152">
        <f>G201</f>
        <v>200</v>
      </c>
      <c r="H200" s="294">
        <f>H201</f>
        <v>200</v>
      </c>
      <c r="N200" s="154"/>
    </row>
    <row r="201" spans="1:14" ht="11.25">
      <c r="A201" s="286"/>
      <c r="B201" s="518"/>
      <c r="C201" s="560" t="s">
        <v>136</v>
      </c>
      <c r="D201" s="133">
        <v>500</v>
      </c>
      <c r="E201" s="356">
        <v>1110</v>
      </c>
      <c r="F201" s="132">
        <v>2000</v>
      </c>
      <c r="G201" s="132">
        <v>200</v>
      </c>
      <c r="H201" s="287">
        <v>200</v>
      </c>
      <c r="N201" s="169"/>
    </row>
    <row r="202" spans="1:15" s="177" customFormat="1" ht="12.75" customHeight="1">
      <c r="A202" s="286"/>
      <c r="B202" s="535"/>
      <c r="C202" s="543" t="s">
        <v>268</v>
      </c>
      <c r="D202" s="191"/>
      <c r="E202" s="359"/>
      <c r="F202" s="178"/>
      <c r="G202" s="178"/>
      <c r="H202" s="299"/>
      <c r="I202" s="175"/>
      <c r="J202" s="175"/>
      <c r="K202" s="175"/>
      <c r="L202" s="175"/>
      <c r="M202" s="175"/>
      <c r="N202" s="159"/>
      <c r="O202" s="175"/>
    </row>
    <row r="203" spans="1:14" ht="11.25">
      <c r="A203" s="286"/>
      <c r="B203" s="518"/>
      <c r="C203" s="567" t="s">
        <v>250</v>
      </c>
      <c r="D203" s="191">
        <v>500</v>
      </c>
      <c r="E203" s="359">
        <v>30</v>
      </c>
      <c r="F203" s="178"/>
      <c r="G203" s="178"/>
      <c r="H203" s="299"/>
      <c r="N203" s="169"/>
    </row>
    <row r="204" spans="1:14" ht="11.25">
      <c r="A204" s="286"/>
      <c r="B204" s="518"/>
      <c r="C204" s="570" t="s">
        <v>251</v>
      </c>
      <c r="D204" s="191">
        <v>0</v>
      </c>
      <c r="E204" s="359">
        <v>300</v>
      </c>
      <c r="F204" s="178">
        <v>300</v>
      </c>
      <c r="G204" s="178"/>
      <c r="H204" s="299"/>
      <c r="N204" s="169"/>
    </row>
    <row r="205" spans="1:14" ht="11.25">
      <c r="A205" s="286"/>
      <c r="B205" s="518"/>
      <c r="C205" s="570" t="s">
        <v>252</v>
      </c>
      <c r="D205" s="191">
        <v>0</v>
      </c>
      <c r="E205" s="359">
        <v>500</v>
      </c>
      <c r="F205" s="178">
        <v>1500</v>
      </c>
      <c r="G205" s="178"/>
      <c r="H205" s="299"/>
      <c r="N205" s="169"/>
    </row>
    <row r="206" spans="1:15" s="177" customFormat="1" ht="12.75" customHeight="1">
      <c r="A206" s="286"/>
      <c r="B206" s="535"/>
      <c r="C206" s="570" t="s">
        <v>253</v>
      </c>
      <c r="D206" s="426"/>
      <c r="E206" s="427">
        <v>80</v>
      </c>
      <c r="F206" s="409"/>
      <c r="G206" s="409"/>
      <c r="H206" s="428"/>
      <c r="I206" s="175"/>
      <c r="J206" s="175"/>
      <c r="K206" s="175"/>
      <c r="L206" s="175"/>
      <c r="M206" s="175"/>
      <c r="N206" s="159"/>
      <c r="O206" s="175"/>
    </row>
    <row r="207" spans="1:15" s="177" customFormat="1" ht="22.5">
      <c r="A207" s="286"/>
      <c r="B207" s="535"/>
      <c r="C207" s="570" t="s">
        <v>207</v>
      </c>
      <c r="D207" s="426"/>
      <c r="E207" s="427">
        <v>200</v>
      </c>
      <c r="F207" s="409">
        <v>200</v>
      </c>
      <c r="G207" s="409">
        <v>200</v>
      </c>
      <c r="H207" s="428">
        <v>200</v>
      </c>
      <c r="I207" s="175"/>
      <c r="J207" s="175"/>
      <c r="K207" s="175"/>
      <c r="L207" s="175"/>
      <c r="M207" s="175"/>
      <c r="N207" s="159"/>
      <c r="O207" s="175"/>
    </row>
    <row r="208" spans="1:15" s="177" customFormat="1" ht="12.75" customHeight="1">
      <c r="A208" s="286"/>
      <c r="B208" s="535"/>
      <c r="C208" s="571"/>
      <c r="D208" s="133"/>
      <c r="E208" s="359"/>
      <c r="F208" s="178"/>
      <c r="G208" s="178"/>
      <c r="H208" s="299"/>
      <c r="I208" s="175"/>
      <c r="J208" s="175"/>
      <c r="K208" s="175"/>
      <c r="L208" s="175"/>
      <c r="M208" s="175"/>
      <c r="N208" s="159"/>
      <c r="O208" s="175"/>
    </row>
    <row r="209" spans="1:14" s="156" customFormat="1" ht="12.75">
      <c r="A209" s="286"/>
      <c r="B209" s="536" t="s">
        <v>44</v>
      </c>
      <c r="C209" s="523" t="s">
        <v>130</v>
      </c>
      <c r="D209" s="136">
        <f>D210</f>
        <v>22740</v>
      </c>
      <c r="E209" s="136">
        <f>E210</f>
        <v>1500</v>
      </c>
      <c r="F209" s="136">
        <f>F210</f>
        <v>0</v>
      </c>
      <c r="G209" s="136">
        <f>G210</f>
        <v>0</v>
      </c>
      <c r="H209" s="288">
        <f>H210</f>
        <v>0</v>
      </c>
      <c r="N209" s="138"/>
    </row>
    <row r="210" spans="1:14" ht="11.25">
      <c r="A210" s="286"/>
      <c r="B210" s="518"/>
      <c r="C210" s="560" t="s">
        <v>136</v>
      </c>
      <c r="D210" s="133">
        <v>22740</v>
      </c>
      <c r="E210" s="356">
        <v>1500</v>
      </c>
      <c r="F210" s="132">
        <v>0</v>
      </c>
      <c r="G210" s="132">
        <v>0</v>
      </c>
      <c r="H210" s="287">
        <v>0</v>
      </c>
      <c r="N210" s="169"/>
    </row>
    <row r="211" spans="1:15" s="177" customFormat="1" ht="12.75" customHeight="1">
      <c r="A211" s="286"/>
      <c r="B211" s="535"/>
      <c r="C211" s="543" t="s">
        <v>268</v>
      </c>
      <c r="D211" s="191"/>
      <c r="E211" s="359"/>
      <c r="F211" s="178"/>
      <c r="G211" s="178"/>
      <c r="H211" s="299"/>
      <c r="I211" s="175"/>
      <c r="J211" s="175"/>
      <c r="K211" s="175"/>
      <c r="L211" s="175"/>
      <c r="M211" s="175"/>
      <c r="N211" s="159"/>
      <c r="O211" s="175"/>
    </row>
    <row r="212" spans="1:14" s="177" customFormat="1" ht="12.75">
      <c r="A212" s="286"/>
      <c r="B212" s="518"/>
      <c r="C212" s="565" t="s">
        <v>328</v>
      </c>
      <c r="D212" s="188">
        <v>0</v>
      </c>
      <c r="E212" s="364">
        <v>1500</v>
      </c>
      <c r="F212" s="189"/>
      <c r="G212" s="189"/>
      <c r="H212" s="309"/>
      <c r="N212" s="190"/>
    </row>
    <row r="213" spans="1:14" s="177" customFormat="1" ht="12.75">
      <c r="A213" s="286"/>
      <c r="B213" s="518"/>
      <c r="C213" s="572"/>
      <c r="D213" s="188"/>
      <c r="E213" s="364"/>
      <c r="F213" s="189"/>
      <c r="G213" s="189"/>
      <c r="H213" s="309"/>
      <c r="N213" s="190"/>
    </row>
    <row r="214" spans="1:14" s="156" customFormat="1" ht="12.75">
      <c r="A214" s="286"/>
      <c r="B214" s="536" t="s">
        <v>50</v>
      </c>
      <c r="C214" s="521" t="s">
        <v>286</v>
      </c>
      <c r="D214" s="136">
        <f>D215</f>
        <v>500</v>
      </c>
      <c r="E214" s="136">
        <f>E215</f>
        <v>1250</v>
      </c>
      <c r="F214" s="136">
        <f>F215</f>
        <v>1100</v>
      </c>
      <c r="G214" s="136">
        <f>G215</f>
        <v>500</v>
      </c>
      <c r="H214" s="288">
        <f>H215</f>
        <v>500</v>
      </c>
      <c r="N214" s="138"/>
    </row>
    <row r="215" spans="1:14" s="156" customFormat="1" ht="12.75">
      <c r="A215" s="286"/>
      <c r="B215" s="518"/>
      <c r="C215" s="560" t="s">
        <v>136</v>
      </c>
      <c r="D215" s="251">
        <v>500</v>
      </c>
      <c r="E215" s="356">
        <v>1250</v>
      </c>
      <c r="F215" s="132">
        <v>1100</v>
      </c>
      <c r="G215" s="132">
        <v>500</v>
      </c>
      <c r="H215" s="287">
        <v>500</v>
      </c>
      <c r="N215" s="138"/>
    </row>
    <row r="216" spans="1:15" s="177" customFormat="1" ht="12.75" customHeight="1">
      <c r="A216" s="286"/>
      <c r="B216" s="535"/>
      <c r="C216" s="543" t="s">
        <v>268</v>
      </c>
      <c r="D216" s="191"/>
      <c r="E216" s="359"/>
      <c r="F216" s="178"/>
      <c r="G216" s="178"/>
      <c r="H216" s="299"/>
      <c r="I216" s="175"/>
      <c r="J216" s="175"/>
      <c r="K216" s="175"/>
      <c r="L216" s="175"/>
      <c r="M216" s="175"/>
      <c r="N216" s="159"/>
      <c r="O216" s="175"/>
    </row>
    <row r="217" spans="1:15" s="177" customFormat="1" ht="12.75" customHeight="1">
      <c r="A217" s="286"/>
      <c r="B217" s="535"/>
      <c r="C217" s="565" t="s">
        <v>255</v>
      </c>
      <c r="D217" s="426"/>
      <c r="E217" s="359">
        <v>361</v>
      </c>
      <c r="F217" s="178"/>
      <c r="G217" s="178"/>
      <c r="H217" s="299"/>
      <c r="I217" s="175"/>
      <c r="J217" s="175"/>
      <c r="K217" s="175"/>
      <c r="L217" s="175"/>
      <c r="M217" s="175"/>
      <c r="N217" s="159"/>
      <c r="O217" s="175"/>
    </row>
    <row r="218" spans="1:15" s="177" customFormat="1" ht="12.75" customHeight="1">
      <c r="A218" s="286"/>
      <c r="B218" s="535"/>
      <c r="C218" s="570" t="s">
        <v>329</v>
      </c>
      <c r="D218" s="426"/>
      <c r="E218" s="359">
        <v>700</v>
      </c>
      <c r="F218" s="178">
        <v>900</v>
      </c>
      <c r="G218" s="178">
        <v>300</v>
      </c>
      <c r="H218" s="299">
        <v>300</v>
      </c>
      <c r="I218" s="175"/>
      <c r="J218" s="175"/>
      <c r="K218" s="175"/>
      <c r="L218" s="175"/>
      <c r="M218" s="175"/>
      <c r="N218" s="159"/>
      <c r="O218" s="175"/>
    </row>
    <row r="219" spans="1:15" s="177" customFormat="1" ht="12.75" customHeight="1">
      <c r="A219" s="286"/>
      <c r="B219" s="535"/>
      <c r="C219" s="565" t="s">
        <v>256</v>
      </c>
      <c r="D219" s="426"/>
      <c r="E219" s="359">
        <v>189</v>
      </c>
      <c r="F219" s="178">
        <v>200</v>
      </c>
      <c r="G219" s="178">
        <v>200</v>
      </c>
      <c r="H219" s="299">
        <v>200</v>
      </c>
      <c r="I219" s="175"/>
      <c r="J219" s="175"/>
      <c r="K219" s="175"/>
      <c r="L219" s="175"/>
      <c r="M219" s="175"/>
      <c r="N219" s="159"/>
      <c r="O219" s="175"/>
    </row>
    <row r="220" spans="1:15" s="177" customFormat="1" ht="12.75" customHeight="1" thickBot="1">
      <c r="A220" s="539"/>
      <c r="B220" s="574"/>
      <c r="C220" s="571"/>
      <c r="D220" s="133"/>
      <c r="E220" s="359"/>
      <c r="F220" s="178"/>
      <c r="G220" s="178"/>
      <c r="H220" s="299"/>
      <c r="I220" s="175"/>
      <c r="J220" s="175"/>
      <c r="K220" s="175"/>
      <c r="L220" s="175"/>
      <c r="M220" s="175"/>
      <c r="N220" s="159"/>
      <c r="O220" s="175"/>
    </row>
    <row r="221" spans="1:14" s="156" customFormat="1" ht="12.75">
      <c r="A221" s="286"/>
      <c r="B221" s="339" t="s">
        <v>53</v>
      </c>
      <c r="C221" s="155" t="s">
        <v>275</v>
      </c>
      <c r="D221" s="136">
        <f>D222</f>
        <v>0</v>
      </c>
      <c r="E221" s="136">
        <f>E222</f>
        <v>3800</v>
      </c>
      <c r="F221" s="136">
        <f>F222</f>
        <v>700</v>
      </c>
      <c r="G221" s="136">
        <f>G222</f>
        <v>700</v>
      </c>
      <c r="H221" s="288">
        <f>H222</f>
        <v>700</v>
      </c>
      <c r="N221" s="138"/>
    </row>
    <row r="222" spans="1:14" ht="11.25">
      <c r="A222" s="286"/>
      <c r="B222" s="339"/>
      <c r="C222" s="184" t="s">
        <v>136</v>
      </c>
      <c r="D222" s="133">
        <v>0</v>
      </c>
      <c r="E222" s="356">
        <v>3800</v>
      </c>
      <c r="F222" s="132">
        <v>700</v>
      </c>
      <c r="G222" s="132">
        <v>700</v>
      </c>
      <c r="H222" s="287">
        <v>700</v>
      </c>
      <c r="N222" s="169"/>
    </row>
    <row r="223" spans="1:15" s="177" customFormat="1" ht="12.75" customHeight="1">
      <c r="A223" s="286"/>
      <c r="B223" s="243"/>
      <c r="C223" s="380" t="s">
        <v>268</v>
      </c>
      <c r="D223" s="191"/>
      <c r="E223" s="359"/>
      <c r="F223" s="178"/>
      <c r="G223" s="178"/>
      <c r="H223" s="299"/>
      <c r="I223" s="175"/>
      <c r="J223" s="175"/>
      <c r="K223" s="175"/>
      <c r="L223" s="175"/>
      <c r="M223" s="175"/>
      <c r="N223" s="159"/>
      <c r="O223" s="175"/>
    </row>
    <row r="224" spans="1:15" s="177" customFormat="1" ht="12.75" customHeight="1">
      <c r="A224" s="286"/>
      <c r="B224" s="243"/>
      <c r="C224" s="434" t="s">
        <v>367</v>
      </c>
      <c r="D224" s="426"/>
      <c r="E224" s="427">
        <v>1000</v>
      </c>
      <c r="F224" s="409">
        <v>700</v>
      </c>
      <c r="G224" s="409">
        <v>700</v>
      </c>
      <c r="H224" s="428">
        <v>700</v>
      </c>
      <c r="I224" s="175"/>
      <c r="J224" s="175"/>
      <c r="K224" s="175"/>
      <c r="L224" s="175"/>
      <c r="M224" s="175"/>
      <c r="N224" s="159"/>
      <c r="O224" s="175"/>
    </row>
    <row r="225" spans="1:15" s="177" customFormat="1" ht="12.75" customHeight="1">
      <c r="A225" s="286"/>
      <c r="B225" s="243"/>
      <c r="C225" s="434" t="s">
        <v>317</v>
      </c>
      <c r="D225" s="426"/>
      <c r="E225" s="427">
        <v>2800</v>
      </c>
      <c r="F225" s="409"/>
      <c r="G225" s="409"/>
      <c r="H225" s="428"/>
      <c r="I225" s="175"/>
      <c r="J225" s="175"/>
      <c r="K225" s="175"/>
      <c r="L225" s="175"/>
      <c r="M225" s="175"/>
      <c r="N225" s="159"/>
      <c r="O225" s="175"/>
    </row>
    <row r="226" spans="1:15" s="177" customFormat="1" ht="12.75" customHeight="1">
      <c r="A226" s="286"/>
      <c r="B226" s="243"/>
      <c r="C226" s="380"/>
      <c r="D226" s="191"/>
      <c r="E226" s="359"/>
      <c r="F226" s="178"/>
      <c r="G226" s="178"/>
      <c r="H226" s="299"/>
      <c r="I226" s="175"/>
      <c r="J226" s="175"/>
      <c r="K226" s="175"/>
      <c r="L226" s="175"/>
      <c r="M226" s="175"/>
      <c r="N226" s="159"/>
      <c r="O226" s="175"/>
    </row>
    <row r="227" spans="1:14" s="156" customFormat="1" ht="12.75">
      <c r="A227" s="286"/>
      <c r="B227" s="242" t="s">
        <v>59</v>
      </c>
      <c r="C227" s="155" t="s">
        <v>278</v>
      </c>
      <c r="D227" s="136">
        <f>D228</f>
        <v>23500</v>
      </c>
      <c r="E227" s="136">
        <f>E228</f>
        <v>0</v>
      </c>
      <c r="F227" s="136">
        <f>F228</f>
        <v>0</v>
      </c>
      <c r="G227" s="136">
        <f>G228</f>
        <v>0</v>
      </c>
      <c r="H227" s="288">
        <f>H228</f>
        <v>0</v>
      </c>
      <c r="N227" s="138"/>
    </row>
    <row r="228" spans="1:14" ht="11.25">
      <c r="A228" s="286"/>
      <c r="B228" s="340"/>
      <c r="C228" s="184" t="s">
        <v>136</v>
      </c>
      <c r="D228" s="133">
        <f>D229</f>
        <v>23500</v>
      </c>
      <c r="E228" s="356">
        <v>0</v>
      </c>
      <c r="F228" s="132">
        <v>0</v>
      </c>
      <c r="G228" s="132">
        <v>0</v>
      </c>
      <c r="H228" s="287">
        <v>0</v>
      </c>
      <c r="N228" s="169"/>
    </row>
    <row r="229" spans="1:14" s="177" customFormat="1" ht="12.75">
      <c r="A229" s="286"/>
      <c r="B229" s="340"/>
      <c r="C229" s="187" t="s">
        <v>327</v>
      </c>
      <c r="D229" s="188">
        <v>23500</v>
      </c>
      <c r="E229" s="364"/>
      <c r="F229" s="189"/>
      <c r="G229" s="189"/>
      <c r="H229" s="309"/>
      <c r="N229" s="190"/>
    </row>
    <row r="230" spans="1:14" s="156" customFormat="1" ht="12.75">
      <c r="A230" s="286"/>
      <c r="B230" s="242" t="s">
        <v>62</v>
      </c>
      <c r="C230" s="192" t="s">
        <v>287</v>
      </c>
      <c r="D230" s="164">
        <f>D231</f>
        <v>3700</v>
      </c>
      <c r="E230" s="164">
        <f>E231</f>
        <v>6960</v>
      </c>
      <c r="F230" s="164">
        <f>F231</f>
        <v>3000</v>
      </c>
      <c r="G230" s="164">
        <f>G231</f>
        <v>3000</v>
      </c>
      <c r="H230" s="310">
        <f>H231</f>
        <v>3000</v>
      </c>
      <c r="N230" s="182"/>
    </row>
    <row r="231" spans="1:14" ht="11.25">
      <c r="A231" s="286"/>
      <c r="B231" s="339"/>
      <c r="C231" s="184" t="s">
        <v>136</v>
      </c>
      <c r="D231" s="133">
        <v>3700</v>
      </c>
      <c r="E231" s="133">
        <v>6960</v>
      </c>
      <c r="F231" s="133">
        <v>3000</v>
      </c>
      <c r="G231" s="133">
        <v>3000</v>
      </c>
      <c r="H231" s="459">
        <v>3000</v>
      </c>
      <c r="N231" s="193"/>
    </row>
    <row r="232" spans="1:15" s="177" customFormat="1" ht="12.75" customHeight="1">
      <c r="A232" s="286"/>
      <c r="B232" s="243"/>
      <c r="C232" s="380" t="s">
        <v>268</v>
      </c>
      <c r="D232" s="191"/>
      <c r="E232" s="359"/>
      <c r="F232" s="178"/>
      <c r="G232" s="178"/>
      <c r="H232" s="299"/>
      <c r="I232" s="175"/>
      <c r="J232" s="175"/>
      <c r="K232" s="175"/>
      <c r="L232" s="175"/>
      <c r="M232" s="175"/>
      <c r="N232" s="159"/>
      <c r="O232" s="175"/>
    </row>
    <row r="233" spans="1:14" s="177" customFormat="1" ht="22.5">
      <c r="A233" s="286"/>
      <c r="B233" s="339"/>
      <c r="C233" s="410" t="s">
        <v>331</v>
      </c>
      <c r="D233" s="429"/>
      <c r="E233" s="430">
        <v>1500</v>
      </c>
      <c r="F233" s="431"/>
      <c r="G233" s="431"/>
      <c r="H233" s="432"/>
      <c r="N233" s="176"/>
    </row>
    <row r="234" spans="1:14" s="177" customFormat="1" ht="12.75">
      <c r="A234" s="286"/>
      <c r="B234" s="339"/>
      <c r="C234" s="411" t="s">
        <v>257</v>
      </c>
      <c r="D234" s="429"/>
      <c r="E234" s="430">
        <v>500</v>
      </c>
      <c r="F234" s="431"/>
      <c r="G234" s="431"/>
      <c r="H234" s="432"/>
      <c r="N234" s="176"/>
    </row>
    <row r="235" spans="1:14" s="177" customFormat="1" ht="12.75">
      <c r="A235" s="286"/>
      <c r="B235" s="339"/>
      <c r="C235" s="411" t="s">
        <v>258</v>
      </c>
      <c r="D235" s="484"/>
      <c r="E235" s="430">
        <v>750</v>
      </c>
      <c r="F235" s="431"/>
      <c r="G235" s="431"/>
      <c r="H235" s="432"/>
      <c r="N235" s="176"/>
    </row>
    <row r="236" spans="1:14" s="177" customFormat="1" ht="12.75">
      <c r="A236" s="286"/>
      <c r="B236" s="339"/>
      <c r="C236" s="411" t="s">
        <v>208</v>
      </c>
      <c r="D236" s="429"/>
      <c r="E236" s="430">
        <v>210</v>
      </c>
      <c r="F236" s="431"/>
      <c r="G236" s="431"/>
      <c r="H236" s="432"/>
      <c r="N236" s="176"/>
    </row>
    <row r="237" spans="1:14" s="177" customFormat="1" ht="12.75">
      <c r="A237" s="286"/>
      <c r="B237" s="339"/>
      <c r="C237" s="411" t="s">
        <v>259</v>
      </c>
      <c r="D237" s="429"/>
      <c r="E237" s="430">
        <v>500</v>
      </c>
      <c r="F237" s="431"/>
      <c r="G237" s="431"/>
      <c r="H237" s="432"/>
      <c r="N237" s="176"/>
    </row>
    <row r="238" spans="1:14" s="177" customFormat="1" ht="12.75">
      <c r="A238" s="286"/>
      <c r="B238" s="339"/>
      <c r="C238" s="411" t="s">
        <v>330</v>
      </c>
      <c r="D238" s="429">
        <v>500</v>
      </c>
      <c r="E238" s="430">
        <v>500</v>
      </c>
      <c r="F238" s="431">
        <v>500</v>
      </c>
      <c r="G238" s="431">
        <v>500</v>
      </c>
      <c r="H238" s="432">
        <v>500</v>
      </c>
      <c r="N238" s="176"/>
    </row>
    <row r="239" spans="1:14" s="177" customFormat="1" ht="12.75">
      <c r="A239" s="286"/>
      <c r="B239" s="339"/>
      <c r="C239" s="411" t="s">
        <v>209</v>
      </c>
      <c r="D239" s="429">
        <v>2000</v>
      </c>
      <c r="E239" s="430">
        <v>3000</v>
      </c>
      <c r="F239" s="431">
        <v>2500</v>
      </c>
      <c r="G239" s="431">
        <v>2500</v>
      </c>
      <c r="H239" s="432">
        <v>2500</v>
      </c>
      <c r="N239" s="176"/>
    </row>
    <row r="240" spans="1:15" s="177" customFormat="1" ht="12.75" customHeight="1" thickBot="1">
      <c r="A240" s="286"/>
      <c r="B240" s="243"/>
      <c r="C240" s="250"/>
      <c r="D240" s="133"/>
      <c r="E240" s="359"/>
      <c r="F240" s="178"/>
      <c r="G240" s="178"/>
      <c r="H240" s="299"/>
      <c r="I240" s="175"/>
      <c r="J240" s="175"/>
      <c r="K240" s="175"/>
      <c r="L240" s="175"/>
      <c r="M240" s="175"/>
      <c r="N240" s="159"/>
      <c r="O240" s="175"/>
    </row>
    <row r="241" spans="1:14" s="118" customFormat="1" ht="12" thickBot="1">
      <c r="A241" s="531">
        <v>923</v>
      </c>
      <c r="B241" s="532" t="s">
        <v>16</v>
      </c>
      <c r="C241" s="121" t="s">
        <v>138</v>
      </c>
      <c r="D241" s="122">
        <f>D242+D244+D249+D251+D253+D257+D259+D261+D263+D265</f>
        <v>142850.59999999998</v>
      </c>
      <c r="E241" s="122">
        <f>E242+E244+E249+E251+E253+E257+E259+E261+E263+E265</f>
        <v>157317</v>
      </c>
      <c r="F241" s="122">
        <v>148500</v>
      </c>
      <c r="G241" s="122">
        <v>148500</v>
      </c>
      <c r="H241" s="282">
        <v>148500</v>
      </c>
      <c r="N241" s="194"/>
    </row>
    <row r="242" spans="1:14" ht="11.25">
      <c r="A242" s="533"/>
      <c r="B242" s="534" t="s">
        <v>14</v>
      </c>
      <c r="C242" s="521" t="s">
        <v>112</v>
      </c>
      <c r="D242" s="136">
        <v>6337.4</v>
      </c>
      <c r="E242" s="136">
        <f>E243</f>
        <v>0</v>
      </c>
      <c r="F242" s="438" t="s">
        <v>16</v>
      </c>
      <c r="G242" s="438" t="s">
        <v>16</v>
      </c>
      <c r="H242" s="460" t="s">
        <v>16</v>
      </c>
      <c r="N242" s="138"/>
    </row>
    <row r="243" spans="1:14" ht="11.25">
      <c r="A243" s="286"/>
      <c r="B243" s="535"/>
      <c r="C243" s="522"/>
      <c r="D243" s="485"/>
      <c r="E243" s="381"/>
      <c r="F243" s="366"/>
      <c r="G243" s="366"/>
      <c r="H243" s="367"/>
      <c r="N243" s="138"/>
    </row>
    <row r="244" spans="1:14" s="170" customFormat="1" ht="12.75">
      <c r="A244" s="286"/>
      <c r="B244" s="536" t="s">
        <v>21</v>
      </c>
      <c r="C244" s="523" t="s">
        <v>115</v>
      </c>
      <c r="D244" s="152">
        <v>64690</v>
      </c>
      <c r="E244" s="152">
        <f>SUM(E245:E248)</f>
        <v>5750</v>
      </c>
      <c r="F244" s="438" t="s">
        <v>16</v>
      </c>
      <c r="G244" s="438" t="s">
        <v>16</v>
      </c>
      <c r="H244" s="460" t="s">
        <v>16</v>
      </c>
      <c r="N244" s="154"/>
    </row>
    <row r="245" spans="1:14" s="170" customFormat="1" ht="12.75">
      <c r="A245" s="286"/>
      <c r="B245" s="518"/>
      <c r="C245" s="524" t="s">
        <v>332</v>
      </c>
      <c r="D245" s="486"/>
      <c r="E245" s="430">
        <v>150</v>
      </c>
      <c r="F245" s="431"/>
      <c r="G245" s="431"/>
      <c r="H245" s="432"/>
      <c r="N245" s="154"/>
    </row>
    <row r="246" spans="1:14" ht="11.25">
      <c r="A246" s="286"/>
      <c r="B246" s="535"/>
      <c r="C246" s="524" t="s">
        <v>333</v>
      </c>
      <c r="D246" s="487"/>
      <c r="E246" s="427">
        <v>150</v>
      </c>
      <c r="F246" s="409"/>
      <c r="G246" s="409"/>
      <c r="H246" s="428"/>
      <c r="N246" s="138"/>
    </row>
    <row r="247" spans="1:14" ht="22.5">
      <c r="A247" s="286"/>
      <c r="B247" s="535"/>
      <c r="C247" s="524" t="s">
        <v>334</v>
      </c>
      <c r="D247" s="487"/>
      <c r="E247" s="427">
        <v>800</v>
      </c>
      <c r="F247" s="409"/>
      <c r="G247" s="409"/>
      <c r="H247" s="428"/>
      <c r="N247" s="138"/>
    </row>
    <row r="248" spans="1:14" s="170" customFormat="1" ht="12.75">
      <c r="A248" s="286"/>
      <c r="B248" s="518"/>
      <c r="C248" s="524" t="s">
        <v>260</v>
      </c>
      <c r="D248" s="486"/>
      <c r="E248" s="430">
        <v>4650</v>
      </c>
      <c r="F248" s="431"/>
      <c r="G248" s="431"/>
      <c r="H248" s="432"/>
      <c r="N248" s="154"/>
    </row>
    <row r="249" spans="1:15" s="137" customFormat="1" ht="12.75">
      <c r="A249" s="286"/>
      <c r="B249" s="537" t="s">
        <v>27</v>
      </c>
      <c r="C249" s="521" t="s">
        <v>119</v>
      </c>
      <c r="D249" s="136">
        <v>0</v>
      </c>
      <c r="E249" s="136">
        <f>E250</f>
        <v>0</v>
      </c>
      <c r="F249" s="438" t="s">
        <v>16</v>
      </c>
      <c r="G249" s="438" t="s">
        <v>16</v>
      </c>
      <c r="H249" s="460" t="s">
        <v>16</v>
      </c>
      <c r="I249" s="150"/>
      <c r="J249" s="150"/>
      <c r="K249" s="150"/>
      <c r="L249" s="150"/>
      <c r="M249" s="150"/>
      <c r="N249" s="138"/>
      <c r="O249" s="150"/>
    </row>
    <row r="250" spans="1:14" s="170" customFormat="1" ht="12.75">
      <c r="A250" s="286"/>
      <c r="B250" s="518"/>
      <c r="C250" s="525"/>
      <c r="D250" s="488"/>
      <c r="E250" s="357"/>
      <c r="F250" s="128"/>
      <c r="G250" s="128"/>
      <c r="H250" s="285"/>
      <c r="N250" s="154"/>
    </row>
    <row r="251" spans="1:14" s="195" customFormat="1" ht="12.75">
      <c r="A251" s="286"/>
      <c r="B251" s="537" t="s">
        <v>31</v>
      </c>
      <c r="C251" s="526" t="s">
        <v>137</v>
      </c>
      <c r="D251" s="185">
        <v>0</v>
      </c>
      <c r="E251" s="185">
        <f>SUM(E252:E252)</f>
        <v>100</v>
      </c>
      <c r="F251" s="438" t="s">
        <v>16</v>
      </c>
      <c r="G251" s="438" t="s">
        <v>16</v>
      </c>
      <c r="H251" s="460" t="s">
        <v>16</v>
      </c>
      <c r="N251" s="186"/>
    </row>
    <row r="252" spans="1:14" s="170" customFormat="1" ht="22.5">
      <c r="A252" s="286"/>
      <c r="B252" s="518"/>
      <c r="C252" s="524" t="s">
        <v>261</v>
      </c>
      <c r="D252" s="486"/>
      <c r="E252" s="430">
        <v>100</v>
      </c>
      <c r="F252" s="431"/>
      <c r="G252" s="431"/>
      <c r="H252" s="432"/>
      <c r="N252" s="154"/>
    </row>
    <row r="253" spans="1:14" s="196" customFormat="1" ht="12.75">
      <c r="A253" s="286"/>
      <c r="B253" s="537" t="s">
        <v>34</v>
      </c>
      <c r="C253" s="527" t="s">
        <v>124</v>
      </c>
      <c r="D253" s="185">
        <v>16362</v>
      </c>
      <c r="E253" s="185">
        <f>SUM(E254:E256)</f>
        <v>10000</v>
      </c>
      <c r="F253" s="438" t="s">
        <v>16</v>
      </c>
      <c r="G253" s="438" t="s">
        <v>16</v>
      </c>
      <c r="H253" s="460" t="s">
        <v>16</v>
      </c>
      <c r="N253" s="186"/>
    </row>
    <row r="254" spans="1:14" s="170" customFormat="1" ht="12.75">
      <c r="A254" s="286"/>
      <c r="B254" s="518"/>
      <c r="C254" s="528" t="s">
        <v>336</v>
      </c>
      <c r="D254" s="486"/>
      <c r="E254" s="430">
        <v>1500</v>
      </c>
      <c r="F254" s="431"/>
      <c r="G254" s="431"/>
      <c r="H254" s="432"/>
      <c r="N254" s="154"/>
    </row>
    <row r="255" spans="1:14" s="170" customFormat="1" ht="12.75">
      <c r="A255" s="286"/>
      <c r="B255" s="518"/>
      <c r="C255" s="528" t="s">
        <v>335</v>
      </c>
      <c r="D255" s="489"/>
      <c r="E255" s="436">
        <v>8500</v>
      </c>
      <c r="F255" s="435"/>
      <c r="G255" s="435"/>
      <c r="H255" s="437"/>
      <c r="N255" s="154"/>
    </row>
    <row r="256" spans="1:14" ht="11.25">
      <c r="A256" s="286"/>
      <c r="B256" s="535"/>
      <c r="C256" s="522"/>
      <c r="D256" s="490"/>
      <c r="E256" s="356"/>
      <c r="F256" s="132"/>
      <c r="G256" s="132"/>
      <c r="H256" s="287"/>
      <c r="N256" s="138"/>
    </row>
    <row r="257" spans="1:14" s="137" customFormat="1" ht="12.75">
      <c r="A257" s="286"/>
      <c r="B257" s="538" t="s">
        <v>37</v>
      </c>
      <c r="C257" s="529" t="s">
        <v>139</v>
      </c>
      <c r="D257" s="185">
        <v>1500</v>
      </c>
      <c r="E257" s="185">
        <f>E258</f>
        <v>0</v>
      </c>
      <c r="F257" s="438" t="s">
        <v>16</v>
      </c>
      <c r="G257" s="438" t="s">
        <v>16</v>
      </c>
      <c r="H257" s="460" t="s">
        <v>16</v>
      </c>
      <c r="N257" s="186"/>
    </row>
    <row r="258" spans="1:14" s="170" customFormat="1" ht="12.75">
      <c r="A258" s="286"/>
      <c r="B258" s="518"/>
      <c r="C258" s="525"/>
      <c r="D258" s="488"/>
      <c r="E258" s="357"/>
      <c r="F258" s="128"/>
      <c r="G258" s="128"/>
      <c r="H258" s="285"/>
      <c r="N258" s="154"/>
    </row>
    <row r="259" spans="1:14" s="137" customFormat="1" ht="12.75">
      <c r="A259" s="286"/>
      <c r="B259" s="537" t="s">
        <v>40</v>
      </c>
      <c r="C259" s="529" t="s">
        <v>140</v>
      </c>
      <c r="D259" s="185">
        <v>3684</v>
      </c>
      <c r="E259" s="185">
        <f>E260</f>
        <v>100</v>
      </c>
      <c r="F259" s="438" t="s">
        <v>16</v>
      </c>
      <c r="G259" s="438" t="s">
        <v>16</v>
      </c>
      <c r="H259" s="460" t="s">
        <v>16</v>
      </c>
      <c r="N259" s="186"/>
    </row>
    <row r="260" spans="1:14" s="170" customFormat="1" ht="22.5">
      <c r="A260" s="286"/>
      <c r="B260" s="518"/>
      <c r="C260" s="524" t="s">
        <v>337</v>
      </c>
      <c r="D260" s="486"/>
      <c r="E260" s="430">
        <v>100</v>
      </c>
      <c r="F260" s="431"/>
      <c r="G260" s="431"/>
      <c r="H260" s="432"/>
      <c r="N260" s="154"/>
    </row>
    <row r="261" spans="1:14" s="137" customFormat="1" ht="12.75">
      <c r="A261" s="286"/>
      <c r="B261" s="537" t="s">
        <v>44</v>
      </c>
      <c r="C261" s="529" t="s">
        <v>141</v>
      </c>
      <c r="D261" s="185">
        <v>0</v>
      </c>
      <c r="E261" s="185">
        <f>E262</f>
        <v>34000</v>
      </c>
      <c r="F261" s="438" t="s">
        <v>16</v>
      </c>
      <c r="G261" s="438" t="s">
        <v>16</v>
      </c>
      <c r="H261" s="460" t="s">
        <v>16</v>
      </c>
      <c r="N261" s="186"/>
    </row>
    <row r="262" spans="1:14" s="170" customFormat="1" ht="22.5">
      <c r="A262" s="286"/>
      <c r="B262" s="518"/>
      <c r="C262" s="530" t="s">
        <v>338</v>
      </c>
      <c r="D262" s="489"/>
      <c r="E262" s="436">
        <v>34000</v>
      </c>
      <c r="F262" s="435"/>
      <c r="G262" s="435"/>
      <c r="H262" s="437"/>
      <c r="N262" s="154"/>
    </row>
    <row r="263" spans="1:14" s="137" customFormat="1" ht="12.75">
      <c r="A263" s="286"/>
      <c r="B263" s="537" t="s">
        <v>53</v>
      </c>
      <c r="C263" s="521" t="s">
        <v>275</v>
      </c>
      <c r="D263" s="185">
        <v>0</v>
      </c>
      <c r="E263" s="185">
        <f>E264</f>
        <v>0</v>
      </c>
      <c r="F263" s="438" t="s">
        <v>16</v>
      </c>
      <c r="G263" s="438" t="s">
        <v>16</v>
      </c>
      <c r="H263" s="460" t="s">
        <v>16</v>
      </c>
      <c r="N263" s="186"/>
    </row>
    <row r="264" spans="1:14" s="170" customFormat="1" ht="12.75">
      <c r="A264" s="286"/>
      <c r="B264" s="518"/>
      <c r="C264" s="525"/>
      <c r="D264" s="488"/>
      <c r="E264" s="357"/>
      <c r="F264" s="128"/>
      <c r="G264" s="128"/>
      <c r="H264" s="285"/>
      <c r="N264" s="154"/>
    </row>
    <row r="265" spans="1:14" s="137" customFormat="1" ht="12.75">
      <c r="A265" s="286"/>
      <c r="B265" s="537" t="s">
        <v>59</v>
      </c>
      <c r="C265" s="521" t="s">
        <v>278</v>
      </c>
      <c r="D265" s="185">
        <v>50277.2</v>
      </c>
      <c r="E265" s="185">
        <f>SUM(E266:E282)</f>
        <v>107367</v>
      </c>
      <c r="F265" s="438" t="s">
        <v>16</v>
      </c>
      <c r="G265" s="438" t="s">
        <v>16</v>
      </c>
      <c r="H265" s="460" t="s">
        <v>16</v>
      </c>
      <c r="N265" s="186"/>
    </row>
    <row r="266" spans="1:14" s="170" customFormat="1" ht="22.5">
      <c r="A266" s="286"/>
      <c r="B266" s="518"/>
      <c r="C266" s="524" t="s">
        <v>340</v>
      </c>
      <c r="D266" s="488"/>
      <c r="E266" s="337">
        <v>8055</v>
      </c>
      <c r="F266" s="128"/>
      <c r="G266" s="128"/>
      <c r="H266" s="285"/>
      <c r="N266" s="154"/>
    </row>
    <row r="267" spans="1:14" s="170" customFormat="1" ht="22.5">
      <c r="A267" s="286"/>
      <c r="B267" s="518"/>
      <c r="C267" s="530" t="s">
        <v>341</v>
      </c>
      <c r="D267" s="488"/>
      <c r="E267" s="338">
        <v>2009.5</v>
      </c>
      <c r="F267" s="128"/>
      <c r="G267" s="128"/>
      <c r="H267" s="285"/>
      <c r="N267" s="154"/>
    </row>
    <row r="268" spans="1:14" ht="22.5">
      <c r="A268" s="286"/>
      <c r="B268" s="535"/>
      <c r="C268" s="530" t="s">
        <v>342</v>
      </c>
      <c r="D268" s="490"/>
      <c r="E268" s="337">
        <v>3006</v>
      </c>
      <c r="F268" s="132"/>
      <c r="G268" s="132"/>
      <c r="H268" s="287"/>
      <c r="N268" s="138"/>
    </row>
    <row r="269" spans="1:14" s="170" customFormat="1" ht="22.5">
      <c r="A269" s="286"/>
      <c r="B269" s="518"/>
      <c r="C269" s="530" t="s">
        <v>343</v>
      </c>
      <c r="D269" s="488"/>
      <c r="E269" s="338">
        <v>3073</v>
      </c>
      <c r="F269" s="128"/>
      <c r="G269" s="128"/>
      <c r="H269" s="285"/>
      <c r="N269" s="154"/>
    </row>
    <row r="270" spans="1:14" ht="33.75">
      <c r="A270" s="286"/>
      <c r="B270" s="535"/>
      <c r="C270" s="530" t="s">
        <v>344</v>
      </c>
      <c r="D270" s="490"/>
      <c r="E270" s="337">
        <v>100</v>
      </c>
      <c r="F270" s="132"/>
      <c r="G270" s="132"/>
      <c r="H270" s="287"/>
      <c r="N270" s="138"/>
    </row>
    <row r="271" spans="1:14" s="170" customFormat="1" ht="23.25" thickBot="1">
      <c r="A271" s="539"/>
      <c r="B271" s="520"/>
      <c r="C271" s="530" t="s">
        <v>345</v>
      </c>
      <c r="D271" s="488"/>
      <c r="E271" s="337">
        <v>9439</v>
      </c>
      <c r="F271" s="128"/>
      <c r="G271" s="128"/>
      <c r="H271" s="285"/>
      <c r="N271" s="154"/>
    </row>
    <row r="272" spans="1:14" s="170" customFormat="1" ht="22.5">
      <c r="A272" s="286"/>
      <c r="B272" s="339"/>
      <c r="C272" s="336" t="s">
        <v>346</v>
      </c>
      <c r="D272" s="488"/>
      <c r="E272" s="338">
        <v>4223</v>
      </c>
      <c r="F272" s="128"/>
      <c r="G272" s="128"/>
      <c r="H272" s="285"/>
      <c r="N272" s="154"/>
    </row>
    <row r="273" spans="1:14" ht="22.5">
      <c r="A273" s="286"/>
      <c r="B273" s="243"/>
      <c r="C273" s="334" t="s">
        <v>347</v>
      </c>
      <c r="D273" s="490"/>
      <c r="E273" s="337">
        <v>9867</v>
      </c>
      <c r="F273" s="132"/>
      <c r="G273" s="132"/>
      <c r="H273" s="287"/>
      <c r="N273" s="138"/>
    </row>
    <row r="274" spans="1:14" s="170" customFormat="1" ht="22.5">
      <c r="A274" s="286"/>
      <c r="B274" s="339"/>
      <c r="C274" s="336" t="s">
        <v>348</v>
      </c>
      <c r="D274" s="488"/>
      <c r="E274" s="338">
        <v>4648.5</v>
      </c>
      <c r="F274" s="128"/>
      <c r="G274" s="128"/>
      <c r="H274" s="285"/>
      <c r="N274" s="154"/>
    </row>
    <row r="275" spans="1:14" s="170" customFormat="1" ht="22.5">
      <c r="A275" s="286"/>
      <c r="B275" s="339"/>
      <c r="C275" s="336" t="s">
        <v>349</v>
      </c>
      <c r="D275" s="488"/>
      <c r="E275" s="337">
        <v>100</v>
      </c>
      <c r="F275" s="128"/>
      <c r="G275" s="128"/>
      <c r="H275" s="285"/>
      <c r="N275" s="154"/>
    </row>
    <row r="276" spans="1:14" s="170" customFormat="1" ht="33.75">
      <c r="A276" s="286"/>
      <c r="B276" s="339"/>
      <c r="C276" s="336" t="s">
        <v>350</v>
      </c>
      <c r="D276" s="488"/>
      <c r="E276" s="337">
        <v>4746</v>
      </c>
      <c r="F276" s="128"/>
      <c r="G276" s="128"/>
      <c r="H276" s="285"/>
      <c r="N276" s="154"/>
    </row>
    <row r="277" spans="1:14" ht="22.5">
      <c r="A277" s="286"/>
      <c r="B277" s="243"/>
      <c r="C277" s="336" t="s">
        <v>351</v>
      </c>
      <c r="D277" s="490"/>
      <c r="E277" s="337">
        <v>100</v>
      </c>
      <c r="F277" s="132"/>
      <c r="G277" s="132"/>
      <c r="H277" s="287"/>
      <c r="N277" s="138"/>
    </row>
    <row r="278" spans="1:14" ht="22.5">
      <c r="A278" s="286"/>
      <c r="B278" s="243"/>
      <c r="C278" s="336" t="s">
        <v>352</v>
      </c>
      <c r="D278" s="490"/>
      <c r="E278" s="337">
        <v>3000</v>
      </c>
      <c r="F278" s="132"/>
      <c r="G278" s="132"/>
      <c r="H278" s="287"/>
      <c r="N278" s="138"/>
    </row>
    <row r="279" spans="1:14" s="170" customFormat="1" ht="22.5">
      <c r="A279" s="286"/>
      <c r="B279" s="339"/>
      <c r="C279" s="336" t="s">
        <v>353</v>
      </c>
      <c r="D279" s="488"/>
      <c r="E279" s="337">
        <v>5000</v>
      </c>
      <c r="F279" s="128"/>
      <c r="G279" s="128"/>
      <c r="H279" s="285"/>
      <c r="N279" s="154"/>
    </row>
    <row r="280" spans="1:14" s="170" customFormat="1" ht="22.5">
      <c r="A280" s="286"/>
      <c r="B280" s="339"/>
      <c r="C280" s="336" t="s">
        <v>354</v>
      </c>
      <c r="D280" s="488"/>
      <c r="E280" s="337">
        <v>5846</v>
      </c>
      <c r="F280" s="128"/>
      <c r="G280" s="128"/>
      <c r="H280" s="285"/>
      <c r="N280" s="154"/>
    </row>
    <row r="281" spans="1:14" s="170" customFormat="1" ht="22.5">
      <c r="A281" s="286"/>
      <c r="B281" s="339"/>
      <c r="C281" s="336" t="s">
        <v>355</v>
      </c>
      <c r="D281" s="488"/>
      <c r="E281" s="338">
        <v>19154</v>
      </c>
      <c r="F281" s="128"/>
      <c r="G281" s="128"/>
      <c r="H281" s="285"/>
      <c r="N281" s="154"/>
    </row>
    <row r="282" spans="1:14" ht="12" thickBot="1">
      <c r="A282" s="286"/>
      <c r="B282" s="243"/>
      <c r="C282" s="334" t="s">
        <v>339</v>
      </c>
      <c r="D282" s="490"/>
      <c r="E282" s="427">
        <v>25000</v>
      </c>
      <c r="F282" s="409">
        <v>75000</v>
      </c>
      <c r="G282" s="409">
        <v>75000</v>
      </c>
      <c r="H282" s="287"/>
      <c r="N282" s="138"/>
    </row>
    <row r="283" spans="1:14" ht="12" thickBot="1">
      <c r="A283" s="289">
        <v>924</v>
      </c>
      <c r="B283" s="143" t="s">
        <v>16</v>
      </c>
      <c r="C283" s="144" t="s">
        <v>142</v>
      </c>
      <c r="D283" s="122">
        <f>D284</f>
        <v>140870</v>
      </c>
      <c r="E283" s="122">
        <f>E284</f>
        <v>118875</v>
      </c>
      <c r="F283" s="122">
        <f>F284</f>
        <v>116875</v>
      </c>
      <c r="G283" s="122">
        <f>G284</f>
        <v>114875</v>
      </c>
      <c r="H283" s="282">
        <f>H284</f>
        <v>112875</v>
      </c>
      <c r="N283" s="123"/>
    </row>
    <row r="284" spans="1:14" s="137" customFormat="1" ht="12.75">
      <c r="A284" s="286"/>
      <c r="B284" s="348" t="s">
        <v>23</v>
      </c>
      <c r="C284" s="197" t="s">
        <v>359</v>
      </c>
      <c r="D284" s="198">
        <f>SUM(D285:D290)</f>
        <v>140870</v>
      </c>
      <c r="E284" s="198">
        <f>SUM(E285:E290)</f>
        <v>118875</v>
      </c>
      <c r="F284" s="198">
        <f>SUM(F285:F290)</f>
        <v>116875</v>
      </c>
      <c r="G284" s="198">
        <f>SUM(G285:G290)</f>
        <v>114875</v>
      </c>
      <c r="H284" s="311">
        <f>SUM(H285:H290)</f>
        <v>112875</v>
      </c>
      <c r="N284" s="199"/>
    </row>
    <row r="285" spans="1:14" s="156" customFormat="1" ht="12.75">
      <c r="A285" s="286"/>
      <c r="B285" s="349"/>
      <c r="C285" s="200" t="s">
        <v>143</v>
      </c>
      <c r="D285" s="133">
        <v>46875</v>
      </c>
      <c r="E285" s="356">
        <v>46875</v>
      </c>
      <c r="F285" s="132">
        <v>46875</v>
      </c>
      <c r="G285" s="132">
        <v>46875</v>
      </c>
      <c r="H285" s="287">
        <v>46875</v>
      </c>
      <c r="N285" s="169"/>
    </row>
    <row r="286" spans="1:14" s="156" customFormat="1" ht="12.75">
      <c r="A286" s="286"/>
      <c r="B286" s="349"/>
      <c r="C286" s="200" t="s">
        <v>144</v>
      </c>
      <c r="D286" s="133">
        <v>14000</v>
      </c>
      <c r="E286" s="356">
        <v>13000</v>
      </c>
      <c r="F286" s="132">
        <v>12000</v>
      </c>
      <c r="G286" s="132">
        <v>11000</v>
      </c>
      <c r="H286" s="287">
        <v>10000</v>
      </c>
      <c r="N286" s="169"/>
    </row>
    <row r="287" spans="1:14" s="156" customFormat="1" ht="12.75">
      <c r="A287" s="286"/>
      <c r="B287" s="349"/>
      <c r="C287" s="200" t="s">
        <v>147</v>
      </c>
      <c r="D287" s="133">
        <v>50000</v>
      </c>
      <c r="E287" s="356">
        <v>50000</v>
      </c>
      <c r="F287" s="132">
        <v>50000</v>
      </c>
      <c r="G287" s="132">
        <v>50000</v>
      </c>
      <c r="H287" s="287">
        <v>50000</v>
      </c>
      <c r="N287" s="169"/>
    </row>
    <row r="288" spans="1:14" s="156" customFormat="1" ht="12.75">
      <c r="A288" s="286"/>
      <c r="B288" s="349"/>
      <c r="C288" s="201" t="s">
        <v>148</v>
      </c>
      <c r="D288" s="148">
        <v>10000</v>
      </c>
      <c r="E288" s="365">
        <v>9000</v>
      </c>
      <c r="F288" s="147">
        <v>8000</v>
      </c>
      <c r="G288" s="147">
        <v>7000</v>
      </c>
      <c r="H288" s="292">
        <v>6000</v>
      </c>
      <c r="N288" s="202"/>
    </row>
    <row r="289" spans="1:14" s="156" customFormat="1" ht="12.75">
      <c r="A289" s="286"/>
      <c r="B289" s="349"/>
      <c r="C289" s="200" t="s">
        <v>145</v>
      </c>
      <c r="D289" s="133">
        <v>19395</v>
      </c>
      <c r="E289" s="356"/>
      <c r="F289" s="132"/>
      <c r="G289" s="132"/>
      <c r="H289" s="287"/>
      <c r="N289" s="169"/>
    </row>
    <row r="290" spans="1:14" s="156" customFormat="1" ht="13.5" thickBot="1">
      <c r="A290" s="286"/>
      <c r="B290" s="349"/>
      <c r="C290" s="200" t="s">
        <v>146</v>
      </c>
      <c r="D290" s="133">
        <v>600</v>
      </c>
      <c r="E290" s="356"/>
      <c r="F290" s="132"/>
      <c r="G290" s="132"/>
      <c r="H290" s="287"/>
      <c r="N290" s="169"/>
    </row>
    <row r="291" spans="1:14" ht="12" thickBot="1">
      <c r="A291" s="368">
        <v>925</v>
      </c>
      <c r="B291" s="369" t="s">
        <v>16</v>
      </c>
      <c r="C291" s="370" t="s">
        <v>149</v>
      </c>
      <c r="D291" s="122">
        <f>D292</f>
        <v>3375</v>
      </c>
      <c r="E291" s="122">
        <f>E292</f>
        <v>3635</v>
      </c>
      <c r="F291" s="122">
        <f>F292</f>
        <v>3560</v>
      </c>
      <c r="G291" s="122">
        <f>G292</f>
        <v>3585</v>
      </c>
      <c r="H291" s="282">
        <f>H292</f>
        <v>3610</v>
      </c>
      <c r="N291" s="123"/>
    </row>
    <row r="292" spans="1:14" s="137" customFormat="1" ht="13.5" thickBot="1">
      <c r="A292" s="371"/>
      <c r="B292" s="372" t="s">
        <v>62</v>
      </c>
      <c r="C292" s="373" t="s">
        <v>150</v>
      </c>
      <c r="D292" s="204">
        <v>3375</v>
      </c>
      <c r="E292" s="204">
        <v>3635</v>
      </c>
      <c r="F292" s="204">
        <v>3560</v>
      </c>
      <c r="G292" s="204">
        <v>3585</v>
      </c>
      <c r="H292" s="313">
        <v>3610</v>
      </c>
      <c r="N292" s="205"/>
    </row>
    <row r="293" spans="1:14" ht="12" thickBot="1">
      <c r="A293" s="368">
        <v>926</v>
      </c>
      <c r="B293" s="369" t="s">
        <v>16</v>
      </c>
      <c r="C293" s="370" t="s">
        <v>192</v>
      </c>
      <c r="D293" s="122">
        <f>SUM(D294:D301)</f>
        <v>0</v>
      </c>
      <c r="E293" s="122">
        <f>SUM(E294:E302)</f>
        <v>50000</v>
      </c>
      <c r="F293" s="122">
        <f>SUM(F294:F302)</f>
        <v>50000</v>
      </c>
      <c r="G293" s="122">
        <f>SUM(G294:G302)</f>
        <v>30000</v>
      </c>
      <c r="H293" s="282">
        <f>SUM(H294:H302)</f>
        <v>30000</v>
      </c>
      <c r="N293" s="123"/>
    </row>
    <row r="294" spans="1:14" ht="11.25">
      <c r="A294" s="371"/>
      <c r="B294" s="402" t="s">
        <v>14</v>
      </c>
      <c r="C294" s="403" t="s">
        <v>288</v>
      </c>
      <c r="D294" s="404">
        <v>0</v>
      </c>
      <c r="E294" s="404">
        <v>15000</v>
      </c>
      <c r="F294" s="404">
        <v>0</v>
      </c>
      <c r="G294" s="404">
        <v>0</v>
      </c>
      <c r="H294" s="405">
        <v>0</v>
      </c>
      <c r="N294" s="206"/>
    </row>
    <row r="295" spans="1:14" ht="11.25">
      <c r="A295" s="371"/>
      <c r="B295" s="406" t="s">
        <v>21</v>
      </c>
      <c r="C295" s="407" t="s">
        <v>289</v>
      </c>
      <c r="D295" s="185">
        <v>0</v>
      </c>
      <c r="E295" s="185">
        <v>0</v>
      </c>
      <c r="F295" s="185">
        <v>0</v>
      </c>
      <c r="G295" s="185">
        <v>0</v>
      </c>
      <c r="H295" s="308">
        <v>0</v>
      </c>
      <c r="N295" s="206"/>
    </row>
    <row r="296" spans="1:14" ht="11.25">
      <c r="A296" s="371"/>
      <c r="B296" s="406" t="s">
        <v>27</v>
      </c>
      <c r="C296" s="407" t="s">
        <v>295</v>
      </c>
      <c r="D296" s="185">
        <v>0</v>
      </c>
      <c r="E296" s="185">
        <v>15000</v>
      </c>
      <c r="F296" s="185">
        <v>0</v>
      </c>
      <c r="G296" s="185">
        <v>0</v>
      </c>
      <c r="H296" s="308">
        <v>0</v>
      </c>
      <c r="N296" s="206"/>
    </row>
    <row r="297" spans="1:14" ht="11.25">
      <c r="A297" s="371"/>
      <c r="B297" s="406" t="s">
        <v>31</v>
      </c>
      <c r="C297" s="407" t="s">
        <v>290</v>
      </c>
      <c r="D297" s="185">
        <v>0</v>
      </c>
      <c r="E297" s="185">
        <v>0</v>
      </c>
      <c r="F297" s="185">
        <v>0</v>
      </c>
      <c r="G297" s="185">
        <v>0</v>
      </c>
      <c r="H297" s="308">
        <v>0</v>
      </c>
      <c r="N297" s="206"/>
    </row>
    <row r="298" spans="1:14" ht="11.25">
      <c r="A298" s="371"/>
      <c r="B298" s="406" t="s">
        <v>34</v>
      </c>
      <c r="C298" s="407" t="s">
        <v>291</v>
      </c>
      <c r="D298" s="185">
        <v>0</v>
      </c>
      <c r="E298" s="185">
        <v>0</v>
      </c>
      <c r="F298" s="185">
        <v>0</v>
      </c>
      <c r="G298" s="185">
        <v>0</v>
      </c>
      <c r="H298" s="308">
        <v>0</v>
      </c>
      <c r="N298" s="206"/>
    </row>
    <row r="299" spans="1:14" ht="11.25">
      <c r="A299" s="371"/>
      <c r="B299" s="406" t="s">
        <v>37</v>
      </c>
      <c r="C299" s="407" t="s">
        <v>292</v>
      </c>
      <c r="D299" s="185">
        <v>0</v>
      </c>
      <c r="E299" s="185">
        <v>0</v>
      </c>
      <c r="F299" s="185">
        <v>0</v>
      </c>
      <c r="G299" s="185">
        <v>0</v>
      </c>
      <c r="H299" s="308">
        <v>0</v>
      </c>
      <c r="N299" s="206"/>
    </row>
    <row r="300" spans="1:14" ht="11.25">
      <c r="A300" s="371"/>
      <c r="B300" s="406" t="s">
        <v>40</v>
      </c>
      <c r="C300" s="407" t="s">
        <v>293</v>
      </c>
      <c r="D300" s="185">
        <v>0</v>
      </c>
      <c r="E300" s="185">
        <v>0</v>
      </c>
      <c r="F300" s="185">
        <v>0</v>
      </c>
      <c r="G300" s="185">
        <v>0</v>
      </c>
      <c r="H300" s="308">
        <v>0</v>
      </c>
      <c r="N300" s="206"/>
    </row>
    <row r="301" spans="1:14" ht="11.25">
      <c r="A301" s="371"/>
      <c r="B301" s="501" t="s">
        <v>44</v>
      </c>
      <c r="C301" s="502" t="s">
        <v>294</v>
      </c>
      <c r="D301" s="503">
        <v>0</v>
      </c>
      <c r="E301" s="503">
        <v>0</v>
      </c>
      <c r="F301" s="503">
        <v>0</v>
      </c>
      <c r="G301" s="503">
        <v>0</v>
      </c>
      <c r="H301" s="504">
        <v>0</v>
      </c>
      <c r="N301" s="206"/>
    </row>
    <row r="302" spans="1:14" ht="12" thickBot="1">
      <c r="A302" s="371"/>
      <c r="B302" s="497" t="s">
        <v>23</v>
      </c>
      <c r="C302" s="498" t="s">
        <v>370</v>
      </c>
      <c r="D302" s="499">
        <v>0</v>
      </c>
      <c r="E302" s="499">
        <v>20000</v>
      </c>
      <c r="F302" s="499">
        <v>50000</v>
      </c>
      <c r="G302" s="499">
        <v>30000</v>
      </c>
      <c r="H302" s="500">
        <v>30000</v>
      </c>
      <c r="N302" s="206"/>
    </row>
    <row r="303" spans="1:14" ht="12" thickBot="1">
      <c r="A303" s="368">
        <v>931</v>
      </c>
      <c r="B303" s="369" t="s">
        <v>16</v>
      </c>
      <c r="C303" s="370" t="s">
        <v>263</v>
      </c>
      <c r="D303" s="122">
        <f>D304</f>
        <v>0</v>
      </c>
      <c r="E303" s="122">
        <f>E304</f>
        <v>0</v>
      </c>
      <c r="F303" s="122">
        <f>F304</f>
        <v>0</v>
      </c>
      <c r="G303" s="122">
        <f>G304</f>
        <v>0</v>
      </c>
      <c r="H303" s="282">
        <f>H304</f>
        <v>0</v>
      </c>
      <c r="N303" s="123"/>
    </row>
    <row r="304" spans="1:14" ht="12" thickBot="1">
      <c r="A304" s="371"/>
      <c r="B304" s="372" t="s">
        <v>14</v>
      </c>
      <c r="C304" s="373" t="s">
        <v>265</v>
      </c>
      <c r="D304" s="204">
        <v>0</v>
      </c>
      <c r="E304" s="204">
        <v>0</v>
      </c>
      <c r="F304" s="204">
        <v>0</v>
      </c>
      <c r="G304" s="204">
        <v>0</v>
      </c>
      <c r="H304" s="313">
        <v>0</v>
      </c>
      <c r="N304" s="206"/>
    </row>
    <row r="305" spans="1:14" ht="12" thickBot="1">
      <c r="A305" s="368">
        <v>932</v>
      </c>
      <c r="B305" s="369" t="s">
        <v>16</v>
      </c>
      <c r="C305" s="370" t="s">
        <v>151</v>
      </c>
      <c r="D305" s="122">
        <f>D306</f>
        <v>18000</v>
      </c>
      <c r="E305" s="122">
        <f>E306</f>
        <v>18000</v>
      </c>
      <c r="F305" s="122">
        <f>F306</f>
        <v>18000</v>
      </c>
      <c r="G305" s="122">
        <f>G306</f>
        <v>18000</v>
      </c>
      <c r="H305" s="282">
        <f>H306</f>
        <v>18000</v>
      </c>
      <c r="N305" s="123"/>
    </row>
    <row r="306" spans="1:14" s="137" customFormat="1" ht="13.5" thickBot="1">
      <c r="A306" s="371"/>
      <c r="B306" s="374" t="s">
        <v>40</v>
      </c>
      <c r="C306" s="373" t="s">
        <v>152</v>
      </c>
      <c r="D306" s="204">
        <v>18000</v>
      </c>
      <c r="E306" s="204">
        <v>18000</v>
      </c>
      <c r="F306" s="204">
        <v>18000</v>
      </c>
      <c r="G306" s="204">
        <v>18000</v>
      </c>
      <c r="H306" s="313">
        <v>18000</v>
      </c>
      <c r="N306" s="205"/>
    </row>
    <row r="307" spans="1:14" ht="12" thickBot="1">
      <c r="A307" s="368">
        <v>934</v>
      </c>
      <c r="B307" s="369" t="s">
        <v>16</v>
      </c>
      <c r="C307" s="370" t="s">
        <v>266</v>
      </c>
      <c r="D307" s="122">
        <f>D308</f>
        <v>0</v>
      </c>
      <c r="E307" s="122">
        <f>E308</f>
        <v>4000</v>
      </c>
      <c r="F307" s="122">
        <f>F308</f>
        <v>4000</v>
      </c>
      <c r="G307" s="122">
        <f>G308</f>
        <v>4000</v>
      </c>
      <c r="H307" s="282">
        <f>H308</f>
        <v>4000</v>
      </c>
      <c r="N307" s="123"/>
    </row>
    <row r="308" spans="1:14" ht="12" thickBot="1">
      <c r="A308" s="312"/>
      <c r="B308" s="244" t="s">
        <v>40</v>
      </c>
      <c r="C308" s="203" t="s">
        <v>267</v>
      </c>
      <c r="D308" s="204">
        <v>0</v>
      </c>
      <c r="E308" s="204">
        <v>4000</v>
      </c>
      <c r="F308" s="204">
        <v>4000</v>
      </c>
      <c r="G308" s="204">
        <v>4000</v>
      </c>
      <c r="H308" s="313">
        <v>4000</v>
      </c>
      <c r="N308" s="206"/>
    </row>
    <row r="309" spans="1:14" s="207" customFormat="1" ht="16.5" thickBot="1">
      <c r="A309" s="314" t="s">
        <v>153</v>
      </c>
      <c r="B309" s="315"/>
      <c r="C309" s="316"/>
      <c r="D309" s="317">
        <f>D9+D16+D20+D30+D105+D165+D172+D241+D283+D291+D293+D303+D305+D307</f>
        <v>2265774</v>
      </c>
      <c r="E309" s="317">
        <f>E9+E16+E20+E30+E105+E165+E172+E241+E283+E291+E293+E303+E305+E307</f>
        <v>2355629.9986</v>
      </c>
      <c r="F309" s="317">
        <f>F9+F16+F20+F30+F105+F165+F172+F241+F283+F291+F293+F303+F305+F307</f>
        <v>2225741.1185</v>
      </c>
      <c r="G309" s="317">
        <f>G9+G16+G20+G30+G105+G165+G172+G241+G283+G291+G293+G303+G305+G307</f>
        <v>2190648.135675</v>
      </c>
      <c r="H309" s="461">
        <f>H9+H16+H20+H30+H105+H165+H172+H241+H283+H291+H293+H303+H305+H307</f>
        <v>2199240.34190175</v>
      </c>
      <c r="N309" s="208"/>
    </row>
    <row r="312" ht="11.25">
      <c r="G312" s="209"/>
    </row>
    <row r="313" ht="11.25">
      <c r="G313" s="209"/>
    </row>
    <row r="314" ht="11.25">
      <c r="H314" s="209"/>
    </row>
  </sheetData>
  <sheetProtection selectLockedCells="1" selectUnlockedCells="1"/>
  <mergeCells count="3">
    <mergeCell ref="A1:H1"/>
    <mergeCell ref="A3:H3"/>
    <mergeCell ref="A5:H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3" r:id="rId1"/>
  <headerFooter alignWithMargins="0">
    <oddFooter>&amp;CStránka &amp;P</oddFooter>
  </headerFooter>
  <rowBreaks count="4" manualBreakCount="4">
    <brk id="57" max="7" man="1"/>
    <brk id="112" max="7" man="1"/>
    <brk id="164" max="7" man="1"/>
    <brk id="220" max="7" man="1"/>
  </rowBreaks>
  <ignoredErrors>
    <ignoredError sqref="F13:H13" formula="1"/>
    <ignoredError sqref="B177 B18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00"/>
  </sheetPr>
  <dimension ref="A1:H94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2" width="3.00390625" style="594" bestFit="1" customWidth="1"/>
    <col min="3" max="3" width="10.57421875" style="594" customWidth="1"/>
    <col min="4" max="4" width="4.8515625" style="594" customWidth="1"/>
    <col min="5" max="5" width="43.8515625" style="594" customWidth="1"/>
    <col min="6" max="6" width="11.421875" style="594" customWidth="1"/>
    <col min="7" max="7" width="12.28125" style="594" customWidth="1"/>
    <col min="8" max="8" width="12.421875" style="594" bestFit="1" customWidth="1"/>
    <col min="9" max="16384" width="9.140625" style="594" customWidth="1"/>
  </cols>
  <sheetData>
    <row r="1" spans="1:8" ht="36" customHeight="1">
      <c r="A1" s="706" t="s">
        <v>371</v>
      </c>
      <c r="B1" s="706"/>
      <c r="C1" s="706"/>
      <c r="D1" s="706"/>
      <c r="E1" s="706"/>
      <c r="F1" s="706"/>
      <c r="G1" s="706"/>
      <c r="H1" s="706"/>
    </row>
    <row r="2" spans="1:8" ht="13.5" customHeight="1" thickBot="1">
      <c r="A2" s="595"/>
      <c r="B2" s="596"/>
      <c r="C2" s="595"/>
      <c r="D2" s="597"/>
      <c r="E2" s="595"/>
      <c r="F2" s="595"/>
      <c r="G2" s="595"/>
      <c r="H2" s="598" t="s">
        <v>372</v>
      </c>
    </row>
    <row r="3" spans="1:8" ht="23.25" thickBot="1">
      <c r="A3" s="599" t="s">
        <v>373</v>
      </c>
      <c r="B3" s="600" t="s">
        <v>374</v>
      </c>
      <c r="C3" s="601" t="s">
        <v>375</v>
      </c>
      <c r="D3" s="602" t="s">
        <v>10</v>
      </c>
      <c r="E3" s="603" t="s">
        <v>376</v>
      </c>
      <c r="F3" s="604" t="s">
        <v>213</v>
      </c>
      <c r="G3" s="605" t="s">
        <v>377</v>
      </c>
      <c r="H3" s="606" t="s">
        <v>419</v>
      </c>
    </row>
    <row r="4" spans="1:8" ht="13.5" thickBot="1">
      <c r="A4" s="607" t="s">
        <v>373</v>
      </c>
      <c r="B4" s="608" t="s">
        <v>16</v>
      </c>
      <c r="C4" s="609">
        <v>910</v>
      </c>
      <c r="D4" s="610" t="s">
        <v>16</v>
      </c>
      <c r="E4" s="611" t="s">
        <v>378</v>
      </c>
      <c r="F4" s="612">
        <f>SUM(F5:F6)</f>
        <v>27594</v>
      </c>
      <c r="G4" s="613">
        <f>SUM(G5:G6)</f>
        <v>27579</v>
      </c>
      <c r="H4" s="614">
        <f>SUM(H5:H6)</f>
        <v>26192.5</v>
      </c>
    </row>
    <row r="5" spans="1:8" ht="12.75">
      <c r="A5" s="615"/>
      <c r="B5" s="616" t="s">
        <v>374</v>
      </c>
      <c r="C5" s="617">
        <v>91001</v>
      </c>
      <c r="D5" s="618" t="s">
        <v>14</v>
      </c>
      <c r="E5" s="619" t="s">
        <v>379</v>
      </c>
      <c r="F5" s="620">
        <v>5750</v>
      </c>
      <c r="G5" s="621">
        <v>5750</v>
      </c>
      <c r="H5" s="622">
        <v>5444</v>
      </c>
    </row>
    <row r="6" spans="1:8" ht="13.5" thickBot="1">
      <c r="A6" s="623"/>
      <c r="B6" s="624" t="s">
        <v>374</v>
      </c>
      <c r="C6" s="625">
        <v>91015</v>
      </c>
      <c r="D6" s="626" t="s">
        <v>62</v>
      </c>
      <c r="E6" s="627" t="s">
        <v>380</v>
      </c>
      <c r="F6" s="628">
        <v>21844</v>
      </c>
      <c r="G6" s="629">
        <v>21829</v>
      </c>
      <c r="H6" s="630">
        <v>20748.5</v>
      </c>
    </row>
    <row r="7" spans="1:8" ht="13.5" thickBot="1">
      <c r="A7" s="631" t="s">
        <v>373</v>
      </c>
      <c r="B7" s="632" t="s">
        <v>16</v>
      </c>
      <c r="C7" s="633">
        <v>911</v>
      </c>
      <c r="D7" s="634" t="s">
        <v>16</v>
      </c>
      <c r="E7" s="635" t="s">
        <v>381</v>
      </c>
      <c r="F7" s="612">
        <f>SUM(F8)</f>
        <v>213133.25</v>
      </c>
      <c r="G7" s="613">
        <f>SUM(G8)</f>
        <v>226926.25</v>
      </c>
      <c r="H7" s="614">
        <f>SUM(H8)</f>
        <v>226926.25</v>
      </c>
    </row>
    <row r="8" spans="1:8" ht="13.5" thickBot="1">
      <c r="A8" s="623"/>
      <c r="B8" s="624" t="s">
        <v>374</v>
      </c>
      <c r="C8" s="625">
        <v>91115</v>
      </c>
      <c r="D8" s="626" t="s">
        <v>62</v>
      </c>
      <c r="E8" s="627" t="s">
        <v>380</v>
      </c>
      <c r="F8" s="628">
        <v>213133.25</v>
      </c>
      <c r="G8" s="629">
        <v>226926.25</v>
      </c>
      <c r="H8" s="630">
        <v>226926.25</v>
      </c>
    </row>
    <row r="9" spans="1:8" ht="13.5" customHeight="1" thickBot="1">
      <c r="A9" s="631" t="s">
        <v>373</v>
      </c>
      <c r="B9" s="632" t="s">
        <v>16</v>
      </c>
      <c r="C9" s="633">
        <v>913</v>
      </c>
      <c r="D9" s="634" t="s">
        <v>16</v>
      </c>
      <c r="E9" s="635" t="s">
        <v>382</v>
      </c>
      <c r="F9" s="636">
        <f>SUM(F10:F16)</f>
        <v>869718.6</v>
      </c>
      <c r="G9" s="613">
        <f>SUM(G10:G16)</f>
        <v>948477</v>
      </c>
      <c r="H9" s="614">
        <f>SUM(H10:H16)</f>
        <v>891158</v>
      </c>
    </row>
    <row r="10" spans="1:8" ht="12.75">
      <c r="A10" s="637"/>
      <c r="B10" s="638" t="s">
        <v>374</v>
      </c>
      <c r="C10" s="639">
        <v>91304</v>
      </c>
      <c r="D10" s="640" t="s">
        <v>27</v>
      </c>
      <c r="E10" s="641" t="s">
        <v>383</v>
      </c>
      <c r="F10" s="620">
        <v>274566</v>
      </c>
      <c r="G10" s="621">
        <v>302021</v>
      </c>
      <c r="H10" s="622">
        <v>275066</v>
      </c>
    </row>
    <row r="11" spans="1:8" ht="12.75">
      <c r="A11" s="642"/>
      <c r="B11" s="643" t="s">
        <v>374</v>
      </c>
      <c r="C11" s="644">
        <v>91305</v>
      </c>
      <c r="D11" s="645" t="s">
        <v>31</v>
      </c>
      <c r="E11" s="646" t="s">
        <v>384</v>
      </c>
      <c r="F11" s="647">
        <v>93216</v>
      </c>
      <c r="G11" s="648">
        <v>100016</v>
      </c>
      <c r="H11" s="649">
        <v>100016</v>
      </c>
    </row>
    <row r="12" spans="1:8" ht="12.75">
      <c r="A12" s="642"/>
      <c r="B12" s="643" t="s">
        <v>374</v>
      </c>
      <c r="C12" s="644">
        <v>91306</v>
      </c>
      <c r="D12" s="645" t="s">
        <v>34</v>
      </c>
      <c r="E12" s="646" t="s">
        <v>385</v>
      </c>
      <c r="F12" s="647">
        <v>256230</v>
      </c>
      <c r="G12" s="648">
        <v>286453</v>
      </c>
      <c r="H12" s="649">
        <v>257400</v>
      </c>
    </row>
    <row r="13" spans="1:8" ht="12.75">
      <c r="A13" s="642"/>
      <c r="B13" s="643" t="s">
        <v>374</v>
      </c>
      <c r="C13" s="644">
        <v>91307</v>
      </c>
      <c r="D13" s="645" t="s">
        <v>37</v>
      </c>
      <c r="E13" s="646" t="s">
        <v>386</v>
      </c>
      <c r="F13" s="647">
        <v>90000</v>
      </c>
      <c r="G13" s="648">
        <v>96500</v>
      </c>
      <c r="H13" s="649">
        <v>95450</v>
      </c>
    </row>
    <row r="14" spans="1:8" ht="12.75">
      <c r="A14" s="642"/>
      <c r="B14" s="643" t="s">
        <v>374</v>
      </c>
      <c r="C14" s="644">
        <v>91308</v>
      </c>
      <c r="D14" s="645" t="s">
        <v>40</v>
      </c>
      <c r="E14" s="646" t="s">
        <v>387</v>
      </c>
      <c r="F14" s="647">
        <v>5536.6</v>
      </c>
      <c r="G14" s="648">
        <v>6500</v>
      </c>
      <c r="H14" s="649">
        <v>6236</v>
      </c>
    </row>
    <row r="15" spans="1:8" ht="12.75">
      <c r="A15" s="642"/>
      <c r="B15" s="643" t="s">
        <v>374</v>
      </c>
      <c r="C15" s="644">
        <v>91309</v>
      </c>
      <c r="D15" s="645" t="s">
        <v>44</v>
      </c>
      <c r="E15" s="646" t="s">
        <v>388</v>
      </c>
      <c r="F15" s="647">
        <v>150170</v>
      </c>
      <c r="G15" s="648">
        <v>156987</v>
      </c>
      <c r="H15" s="649">
        <v>156990</v>
      </c>
    </row>
    <row r="16" spans="1:8" ht="13.5" thickBot="1">
      <c r="A16" s="650"/>
      <c r="B16" s="651" t="s">
        <v>374</v>
      </c>
      <c r="C16" s="652">
        <v>91903</v>
      </c>
      <c r="D16" s="653" t="s">
        <v>162</v>
      </c>
      <c r="E16" s="627" t="s">
        <v>389</v>
      </c>
      <c r="F16" s="628"/>
      <c r="G16" s="629"/>
      <c r="H16" s="630">
        <v>0</v>
      </c>
    </row>
    <row r="17" spans="1:8" ht="13.5" thickBot="1">
      <c r="A17" s="631" t="s">
        <v>373</v>
      </c>
      <c r="B17" s="632" t="s">
        <v>16</v>
      </c>
      <c r="C17" s="633">
        <v>914</v>
      </c>
      <c r="D17" s="634" t="s">
        <v>16</v>
      </c>
      <c r="E17" s="635" t="s">
        <v>390</v>
      </c>
      <c r="F17" s="612">
        <f>SUM(F18:F31)</f>
        <v>588335.55</v>
      </c>
      <c r="G17" s="613">
        <f>SUM(G18:G31)</f>
        <v>626343.6516</v>
      </c>
      <c r="H17" s="614">
        <f>SUM(H18:H31)</f>
        <v>611508.2916</v>
      </c>
    </row>
    <row r="18" spans="1:8" ht="12.75">
      <c r="A18" s="654"/>
      <c r="B18" s="655" t="s">
        <v>374</v>
      </c>
      <c r="C18" s="656">
        <v>91401</v>
      </c>
      <c r="D18" s="657" t="s">
        <v>14</v>
      </c>
      <c r="E18" s="658" t="s">
        <v>379</v>
      </c>
      <c r="F18" s="659">
        <v>11665</v>
      </c>
      <c r="G18" s="660">
        <v>11797</v>
      </c>
      <c r="H18" s="661">
        <v>11797</v>
      </c>
    </row>
    <row r="19" spans="1:8" ht="12.75">
      <c r="A19" s="642"/>
      <c r="B19" s="643" t="s">
        <v>374</v>
      </c>
      <c r="C19" s="644">
        <v>91402</v>
      </c>
      <c r="D19" s="645" t="s">
        <v>21</v>
      </c>
      <c r="E19" s="646" t="s">
        <v>391</v>
      </c>
      <c r="F19" s="647">
        <v>5117.8</v>
      </c>
      <c r="G19" s="648">
        <v>4895</v>
      </c>
      <c r="H19" s="649">
        <v>3845</v>
      </c>
    </row>
    <row r="20" spans="1:8" ht="12.75">
      <c r="A20" s="642"/>
      <c r="B20" s="643" t="s">
        <v>374</v>
      </c>
      <c r="C20" s="644">
        <v>91403</v>
      </c>
      <c r="D20" s="645" t="s">
        <v>23</v>
      </c>
      <c r="E20" s="646" t="s">
        <v>392</v>
      </c>
      <c r="F20" s="647">
        <v>11500</v>
      </c>
      <c r="G20" s="648">
        <v>11350</v>
      </c>
      <c r="H20" s="649">
        <v>11350</v>
      </c>
    </row>
    <row r="21" spans="1:8" ht="12.75">
      <c r="A21" s="642"/>
      <c r="B21" s="643" t="s">
        <v>374</v>
      </c>
      <c r="C21" s="644">
        <v>91404</v>
      </c>
      <c r="D21" s="645" t="s">
        <v>27</v>
      </c>
      <c r="E21" s="646" t="s">
        <v>383</v>
      </c>
      <c r="F21" s="647">
        <v>4570</v>
      </c>
      <c r="G21" s="648">
        <v>6920</v>
      </c>
      <c r="H21" s="649">
        <v>5360</v>
      </c>
    </row>
    <row r="22" spans="1:8" ht="12.75">
      <c r="A22" s="642"/>
      <c r="B22" s="643" t="s">
        <v>374</v>
      </c>
      <c r="C22" s="644">
        <v>91405</v>
      </c>
      <c r="D22" s="645" t="s">
        <v>31</v>
      </c>
      <c r="E22" s="646" t="s">
        <v>384</v>
      </c>
      <c r="F22" s="647">
        <v>2965</v>
      </c>
      <c r="G22" s="648">
        <v>2827</v>
      </c>
      <c r="H22" s="649">
        <v>2427</v>
      </c>
    </row>
    <row r="23" spans="1:8" ht="12.75">
      <c r="A23" s="642"/>
      <c r="B23" s="643" t="s">
        <v>374</v>
      </c>
      <c r="C23" s="644">
        <v>91406</v>
      </c>
      <c r="D23" s="645" t="s">
        <v>34</v>
      </c>
      <c r="E23" s="646" t="s">
        <v>385</v>
      </c>
      <c r="F23" s="647">
        <v>518202.06</v>
      </c>
      <c r="G23" s="648">
        <v>543756.59115</v>
      </c>
      <c r="H23" s="649">
        <v>537446.59115</v>
      </c>
    </row>
    <row r="24" spans="1:8" ht="12.75">
      <c r="A24" s="642"/>
      <c r="B24" s="643" t="s">
        <v>374</v>
      </c>
      <c r="C24" s="644">
        <v>91407</v>
      </c>
      <c r="D24" s="645" t="s">
        <v>37</v>
      </c>
      <c r="E24" s="646" t="s">
        <v>386</v>
      </c>
      <c r="F24" s="647">
        <v>2884.17</v>
      </c>
      <c r="G24" s="648">
        <v>2813.4889999999996</v>
      </c>
      <c r="H24" s="649">
        <v>2663.489</v>
      </c>
    </row>
    <row r="25" spans="1:8" ht="12.75">
      <c r="A25" s="642"/>
      <c r="B25" s="643" t="s">
        <v>374</v>
      </c>
      <c r="C25" s="644">
        <v>91408</v>
      </c>
      <c r="D25" s="645" t="s">
        <v>40</v>
      </c>
      <c r="E25" s="646" t="s">
        <v>387</v>
      </c>
      <c r="F25" s="647">
        <v>5949</v>
      </c>
      <c r="G25" s="648">
        <f>15555-8250</f>
        <v>7305</v>
      </c>
      <c r="H25" s="649">
        <v>5765</v>
      </c>
    </row>
    <row r="26" spans="1:8" ht="12.75">
      <c r="A26" s="642"/>
      <c r="B26" s="643" t="s">
        <v>374</v>
      </c>
      <c r="C26" s="644">
        <v>91409</v>
      </c>
      <c r="D26" s="645" t="s">
        <v>44</v>
      </c>
      <c r="E26" s="646" t="s">
        <v>388</v>
      </c>
      <c r="F26" s="647">
        <v>1689.52</v>
      </c>
      <c r="G26" s="648">
        <v>3364.88</v>
      </c>
      <c r="H26" s="649">
        <v>2489.52</v>
      </c>
    </row>
    <row r="27" spans="1:8" ht="12.75">
      <c r="A27" s="642"/>
      <c r="B27" s="643" t="s">
        <v>374</v>
      </c>
      <c r="C27" s="644">
        <v>91410</v>
      </c>
      <c r="D27" s="645" t="s">
        <v>47</v>
      </c>
      <c r="E27" s="646" t="s">
        <v>393</v>
      </c>
      <c r="F27" s="647">
        <v>1500</v>
      </c>
      <c r="G27" s="648">
        <v>1500</v>
      </c>
      <c r="H27" s="649">
        <v>1500</v>
      </c>
    </row>
    <row r="28" spans="1:8" ht="12.75">
      <c r="A28" s="642"/>
      <c r="B28" s="643" t="s">
        <v>374</v>
      </c>
      <c r="C28" s="644">
        <v>91411</v>
      </c>
      <c r="D28" s="645" t="s">
        <v>50</v>
      </c>
      <c r="E28" s="646" t="s">
        <v>394</v>
      </c>
      <c r="F28" s="647">
        <v>695</v>
      </c>
      <c r="G28" s="648">
        <v>745</v>
      </c>
      <c r="H28" s="649">
        <v>595</v>
      </c>
    </row>
    <row r="29" spans="1:8" ht="12.75">
      <c r="A29" s="642"/>
      <c r="B29" s="643" t="s">
        <v>374</v>
      </c>
      <c r="C29" s="644">
        <v>91412</v>
      </c>
      <c r="D29" s="645" t="s">
        <v>53</v>
      </c>
      <c r="E29" s="646" t="s">
        <v>395</v>
      </c>
      <c r="F29" s="647">
        <v>17198</v>
      </c>
      <c r="G29" s="648">
        <v>25169.69145</v>
      </c>
      <c r="H29" s="649">
        <v>22369.69145</v>
      </c>
    </row>
    <row r="30" spans="1:8" ht="12.75">
      <c r="A30" s="642"/>
      <c r="B30" s="643" t="s">
        <v>374</v>
      </c>
      <c r="C30" s="644">
        <v>91414</v>
      </c>
      <c r="D30" s="645" t="s">
        <v>59</v>
      </c>
      <c r="E30" s="646" t="s">
        <v>396</v>
      </c>
      <c r="F30" s="647">
        <v>4400</v>
      </c>
      <c r="G30" s="648">
        <v>3699.9999999999995</v>
      </c>
      <c r="H30" s="649">
        <v>3699.9999999999995</v>
      </c>
    </row>
    <row r="31" spans="1:8" ht="13.5" thickBot="1">
      <c r="A31" s="642"/>
      <c r="B31" s="643" t="s">
        <v>374</v>
      </c>
      <c r="C31" s="644">
        <v>91418</v>
      </c>
      <c r="D31" s="645" t="s">
        <v>264</v>
      </c>
      <c r="E31" s="646" t="s">
        <v>397</v>
      </c>
      <c r="F31" s="647">
        <v>0</v>
      </c>
      <c r="G31" s="648">
        <v>200</v>
      </c>
      <c r="H31" s="649">
        <v>200</v>
      </c>
    </row>
    <row r="32" spans="1:8" ht="13.5" thickBot="1">
      <c r="A32" s="631" t="s">
        <v>373</v>
      </c>
      <c r="B32" s="632" t="s">
        <v>16</v>
      </c>
      <c r="C32" s="633">
        <v>917</v>
      </c>
      <c r="D32" s="634" t="s">
        <v>16</v>
      </c>
      <c r="E32" s="635" t="s">
        <v>398</v>
      </c>
      <c r="F32" s="612">
        <f>SUM(F33:F40)</f>
        <v>40637</v>
      </c>
      <c r="G32" s="613">
        <f>SUM(G33:G40)</f>
        <v>84500.777</v>
      </c>
      <c r="H32" s="614">
        <f>SUM(H33:H40)</f>
        <v>77839.977</v>
      </c>
    </row>
    <row r="33" spans="1:8" ht="12.75">
      <c r="A33" s="654"/>
      <c r="B33" s="655" t="s">
        <v>374</v>
      </c>
      <c r="C33" s="656">
        <v>91701</v>
      </c>
      <c r="D33" s="657" t="s">
        <v>14</v>
      </c>
      <c r="E33" s="658" t="s">
        <v>379</v>
      </c>
      <c r="F33" s="659">
        <v>2900</v>
      </c>
      <c r="G33" s="660">
        <v>3400</v>
      </c>
      <c r="H33" s="661">
        <v>3400</v>
      </c>
    </row>
    <row r="34" spans="1:8" ht="12.75">
      <c r="A34" s="642"/>
      <c r="B34" s="643" t="s">
        <v>374</v>
      </c>
      <c r="C34" s="644">
        <v>91702</v>
      </c>
      <c r="D34" s="645" t="s">
        <v>21</v>
      </c>
      <c r="E34" s="646" t="s">
        <v>391</v>
      </c>
      <c r="F34" s="647">
        <v>545</v>
      </c>
      <c r="G34" s="648">
        <v>1701</v>
      </c>
      <c r="H34" s="649">
        <v>1471</v>
      </c>
    </row>
    <row r="35" spans="1:8" ht="12.75">
      <c r="A35" s="642"/>
      <c r="B35" s="643" t="s">
        <v>374</v>
      </c>
      <c r="C35" s="644">
        <v>91704</v>
      </c>
      <c r="D35" s="645" t="s">
        <v>27</v>
      </c>
      <c r="E35" s="646" t="s">
        <v>383</v>
      </c>
      <c r="F35" s="647">
        <v>9450</v>
      </c>
      <c r="G35" s="648">
        <v>23258.977000000003</v>
      </c>
      <c r="H35" s="649">
        <v>20998.977000000003</v>
      </c>
    </row>
    <row r="36" spans="1:8" ht="12.75">
      <c r="A36" s="642"/>
      <c r="B36" s="643" t="s">
        <v>374</v>
      </c>
      <c r="C36" s="644">
        <v>91705</v>
      </c>
      <c r="D36" s="645" t="s">
        <v>31</v>
      </c>
      <c r="E36" s="646" t="s">
        <v>384</v>
      </c>
      <c r="F36" s="647">
        <v>3200</v>
      </c>
      <c r="G36" s="648">
        <v>5200</v>
      </c>
      <c r="H36" s="649">
        <v>3700</v>
      </c>
    </row>
    <row r="37" spans="1:8" ht="12.75">
      <c r="A37" s="642"/>
      <c r="B37" s="643" t="s">
        <v>374</v>
      </c>
      <c r="C37" s="644">
        <v>91706</v>
      </c>
      <c r="D37" s="645" t="s">
        <v>34</v>
      </c>
      <c r="E37" s="646" t="s">
        <v>385</v>
      </c>
      <c r="F37" s="647">
        <v>0</v>
      </c>
      <c r="G37" s="648">
        <v>17120</v>
      </c>
      <c r="H37" s="649">
        <v>17000</v>
      </c>
    </row>
    <row r="38" spans="1:8" ht="12.75">
      <c r="A38" s="642"/>
      <c r="B38" s="643" t="s">
        <v>374</v>
      </c>
      <c r="C38" s="644">
        <v>91707</v>
      </c>
      <c r="D38" s="645" t="s">
        <v>37</v>
      </c>
      <c r="E38" s="646" t="s">
        <v>386</v>
      </c>
      <c r="F38" s="647">
        <v>7200</v>
      </c>
      <c r="G38" s="648">
        <v>11200</v>
      </c>
      <c r="H38" s="649">
        <v>10700</v>
      </c>
    </row>
    <row r="39" spans="1:8" ht="12.75">
      <c r="A39" s="642"/>
      <c r="B39" s="643" t="s">
        <v>374</v>
      </c>
      <c r="C39" s="644">
        <v>91708</v>
      </c>
      <c r="D39" s="645" t="s">
        <v>40</v>
      </c>
      <c r="E39" s="646" t="s">
        <v>387</v>
      </c>
      <c r="F39" s="647">
        <v>542</v>
      </c>
      <c r="G39" s="648">
        <v>862</v>
      </c>
      <c r="H39" s="649">
        <v>612</v>
      </c>
    </row>
    <row r="40" spans="1:8" ht="13.5" thickBot="1">
      <c r="A40" s="642"/>
      <c r="B40" s="643" t="s">
        <v>374</v>
      </c>
      <c r="C40" s="644">
        <v>91709</v>
      </c>
      <c r="D40" s="645" t="s">
        <v>44</v>
      </c>
      <c r="E40" s="646" t="s">
        <v>388</v>
      </c>
      <c r="F40" s="647">
        <v>16800</v>
      </c>
      <c r="G40" s="648">
        <v>21758.8</v>
      </c>
      <c r="H40" s="649">
        <v>19958</v>
      </c>
    </row>
    <row r="41" spans="1:8" ht="13.5" thickBot="1">
      <c r="A41" s="631" t="s">
        <v>373</v>
      </c>
      <c r="B41" s="632" t="s">
        <v>16</v>
      </c>
      <c r="C41" s="633">
        <v>920</v>
      </c>
      <c r="D41" s="634" t="s">
        <v>16</v>
      </c>
      <c r="E41" s="635" t="s">
        <v>399</v>
      </c>
      <c r="F41" s="612">
        <f>SUM(F42:F53)</f>
        <v>191745</v>
      </c>
      <c r="G41" s="613">
        <f>SUM(G42:G53)</f>
        <v>415738</v>
      </c>
      <c r="H41" s="614">
        <f>SUM(H42:H53)</f>
        <v>123157</v>
      </c>
    </row>
    <row r="42" spans="1:8" ht="12.75">
      <c r="A42" s="642"/>
      <c r="B42" s="643" t="s">
        <v>374</v>
      </c>
      <c r="C42" s="644">
        <v>92001</v>
      </c>
      <c r="D42" s="645" t="s">
        <v>14</v>
      </c>
      <c r="E42" s="646" t="s">
        <v>379</v>
      </c>
      <c r="F42" s="647">
        <v>0</v>
      </c>
      <c r="G42" s="648">
        <v>235</v>
      </c>
      <c r="H42" s="649">
        <v>235</v>
      </c>
    </row>
    <row r="43" spans="1:8" ht="12.75">
      <c r="A43" s="642"/>
      <c r="B43" s="643" t="s">
        <v>374</v>
      </c>
      <c r="C43" s="644">
        <v>92002</v>
      </c>
      <c r="D43" s="645" t="s">
        <v>21</v>
      </c>
      <c r="E43" s="646" t="s">
        <v>391</v>
      </c>
      <c r="F43" s="647">
        <v>0</v>
      </c>
      <c r="G43" s="648">
        <v>0</v>
      </c>
      <c r="H43" s="649"/>
    </row>
    <row r="44" spans="1:8" ht="12.75">
      <c r="A44" s="642"/>
      <c r="B44" s="643" t="s">
        <v>374</v>
      </c>
      <c r="C44" s="644">
        <v>92004</v>
      </c>
      <c r="D44" s="645" t="s">
        <v>27</v>
      </c>
      <c r="E44" s="646" t="s">
        <v>383</v>
      </c>
      <c r="F44" s="647">
        <v>15200</v>
      </c>
      <c r="G44" s="648">
        <v>54650</v>
      </c>
      <c r="H44" s="649">
        <v>26900</v>
      </c>
    </row>
    <row r="45" spans="1:8" ht="12.75">
      <c r="A45" s="642"/>
      <c r="B45" s="643" t="s">
        <v>374</v>
      </c>
      <c r="C45" s="644">
        <v>92005</v>
      </c>
      <c r="D45" s="645" t="s">
        <v>31</v>
      </c>
      <c r="E45" s="646" t="s">
        <v>384</v>
      </c>
      <c r="F45" s="647">
        <v>0</v>
      </c>
      <c r="G45" s="648">
        <v>32020</v>
      </c>
      <c r="H45" s="649">
        <v>11500</v>
      </c>
    </row>
    <row r="46" spans="1:8" ht="12.75">
      <c r="A46" s="642"/>
      <c r="B46" s="643" t="s">
        <v>374</v>
      </c>
      <c r="C46" s="644">
        <v>92006</v>
      </c>
      <c r="D46" s="645" t="s">
        <v>34</v>
      </c>
      <c r="E46" s="646" t="s">
        <v>385</v>
      </c>
      <c r="F46" s="647">
        <v>125605</v>
      </c>
      <c r="G46" s="648">
        <v>298702</v>
      </c>
      <c r="H46" s="649">
        <v>69902</v>
      </c>
    </row>
    <row r="47" spans="1:8" ht="12.75">
      <c r="A47" s="642"/>
      <c r="B47" s="643" t="s">
        <v>374</v>
      </c>
      <c r="C47" s="644">
        <v>92007</v>
      </c>
      <c r="D47" s="645" t="s">
        <v>37</v>
      </c>
      <c r="E47" s="646" t="s">
        <v>386</v>
      </c>
      <c r="F47" s="647">
        <v>0</v>
      </c>
      <c r="G47" s="648">
        <v>0</v>
      </c>
      <c r="H47" s="649"/>
    </row>
    <row r="48" spans="1:8" ht="12.75">
      <c r="A48" s="642"/>
      <c r="B48" s="643" t="s">
        <v>374</v>
      </c>
      <c r="C48" s="644">
        <v>92008</v>
      </c>
      <c r="D48" s="645" t="s">
        <v>40</v>
      </c>
      <c r="E48" s="646" t="s">
        <v>387</v>
      </c>
      <c r="F48" s="647">
        <v>500</v>
      </c>
      <c r="G48" s="648">
        <v>1610</v>
      </c>
      <c r="H48" s="649">
        <v>1110</v>
      </c>
    </row>
    <row r="49" spans="1:8" ht="12.75">
      <c r="A49" s="642"/>
      <c r="B49" s="643" t="s">
        <v>374</v>
      </c>
      <c r="C49" s="644">
        <v>92009</v>
      </c>
      <c r="D49" s="645" t="s">
        <v>44</v>
      </c>
      <c r="E49" s="646" t="s">
        <v>388</v>
      </c>
      <c r="F49" s="647">
        <v>22740</v>
      </c>
      <c r="G49" s="648">
        <v>11600</v>
      </c>
      <c r="H49" s="649">
        <v>1500</v>
      </c>
    </row>
    <row r="50" spans="1:8" ht="12.75">
      <c r="A50" s="642"/>
      <c r="B50" s="643" t="s">
        <v>374</v>
      </c>
      <c r="C50" s="644">
        <v>92011</v>
      </c>
      <c r="D50" s="645" t="s">
        <v>50</v>
      </c>
      <c r="E50" s="646" t="s">
        <v>394</v>
      </c>
      <c r="F50" s="647">
        <v>500</v>
      </c>
      <c r="G50" s="648">
        <v>2361</v>
      </c>
      <c r="H50" s="649">
        <v>1250</v>
      </c>
    </row>
    <row r="51" spans="1:8" ht="12.75">
      <c r="A51" s="642"/>
      <c r="B51" s="643" t="s">
        <v>374</v>
      </c>
      <c r="C51" s="644">
        <v>92012</v>
      </c>
      <c r="D51" s="645" t="s">
        <v>53</v>
      </c>
      <c r="E51" s="646" t="s">
        <v>395</v>
      </c>
      <c r="F51" s="647">
        <v>0</v>
      </c>
      <c r="G51" s="648">
        <v>7300</v>
      </c>
      <c r="H51" s="649">
        <v>3800</v>
      </c>
    </row>
    <row r="52" spans="1:8" ht="12.75">
      <c r="A52" s="642"/>
      <c r="B52" s="643" t="s">
        <v>374</v>
      </c>
      <c r="C52" s="644">
        <v>92014</v>
      </c>
      <c r="D52" s="645" t="s">
        <v>59</v>
      </c>
      <c r="E52" s="646" t="s">
        <v>396</v>
      </c>
      <c r="F52" s="647">
        <v>23500</v>
      </c>
      <c r="G52" s="648"/>
      <c r="H52" s="649"/>
    </row>
    <row r="53" spans="1:8" ht="13.5" thickBot="1">
      <c r="A53" s="650"/>
      <c r="B53" s="651" t="s">
        <v>374</v>
      </c>
      <c r="C53" s="652">
        <v>92015</v>
      </c>
      <c r="D53" s="653" t="s">
        <v>62</v>
      </c>
      <c r="E53" s="627" t="s">
        <v>380</v>
      </c>
      <c r="F53" s="628">
        <v>3700</v>
      </c>
      <c r="G53" s="629">
        <v>7260</v>
      </c>
      <c r="H53" s="630">
        <v>6960</v>
      </c>
    </row>
    <row r="54" spans="1:8" ht="13.5" thickBot="1">
      <c r="A54" s="631" t="s">
        <v>373</v>
      </c>
      <c r="B54" s="632" t="s">
        <v>16</v>
      </c>
      <c r="C54" s="633">
        <v>919</v>
      </c>
      <c r="D54" s="610" t="s">
        <v>16</v>
      </c>
      <c r="E54" s="635" t="s">
        <v>400</v>
      </c>
      <c r="F54" s="612">
        <v>29515</v>
      </c>
      <c r="G54" s="613">
        <f>SUM(G55:G58)</f>
        <v>23250</v>
      </c>
      <c r="H54" s="614">
        <f>SUM(H55:H58)</f>
        <v>47020.98</v>
      </c>
    </row>
    <row r="55" spans="1:8" ht="12.75">
      <c r="A55" s="637"/>
      <c r="B55" s="638" t="s">
        <v>374</v>
      </c>
      <c r="C55" s="639">
        <v>91903</v>
      </c>
      <c r="D55" s="640" t="s">
        <v>23</v>
      </c>
      <c r="E55" s="641" t="s">
        <v>401</v>
      </c>
      <c r="F55" s="620">
        <v>21210</v>
      </c>
      <c r="G55" s="621">
        <v>0</v>
      </c>
      <c r="H55" s="622">
        <v>22100</v>
      </c>
    </row>
    <row r="56" spans="1:8" ht="12.75">
      <c r="A56" s="642"/>
      <c r="B56" s="643" t="s">
        <v>374</v>
      </c>
      <c r="C56" s="644">
        <v>91903</v>
      </c>
      <c r="D56" s="645" t="s">
        <v>31</v>
      </c>
      <c r="E56" s="646" t="s">
        <v>402</v>
      </c>
      <c r="F56" s="647"/>
      <c r="G56" s="648">
        <v>15000</v>
      </c>
      <c r="H56" s="649">
        <v>15000</v>
      </c>
    </row>
    <row r="57" spans="1:8" ht="12.75">
      <c r="A57" s="642"/>
      <c r="B57" s="643" t="s">
        <v>374</v>
      </c>
      <c r="C57" s="644">
        <v>91903</v>
      </c>
      <c r="D57" s="645" t="s">
        <v>31</v>
      </c>
      <c r="E57" s="646" t="s">
        <v>301</v>
      </c>
      <c r="F57" s="647"/>
      <c r="G57" s="648">
        <v>8250</v>
      </c>
      <c r="H57" s="649">
        <v>6000</v>
      </c>
    </row>
    <row r="58" spans="1:8" ht="13.5" thickBot="1">
      <c r="A58" s="650"/>
      <c r="B58" s="651" t="s">
        <v>374</v>
      </c>
      <c r="C58" s="652">
        <v>91903</v>
      </c>
      <c r="D58" s="653" t="s">
        <v>23</v>
      </c>
      <c r="E58" s="627" t="s">
        <v>403</v>
      </c>
      <c r="F58" s="628"/>
      <c r="G58" s="629"/>
      <c r="H58" s="630">
        <v>3920.98</v>
      </c>
    </row>
    <row r="59" spans="1:8" ht="13.5" thickBot="1">
      <c r="A59" s="631" t="s">
        <v>373</v>
      </c>
      <c r="B59" s="632" t="s">
        <v>16</v>
      </c>
      <c r="C59" s="633">
        <v>923</v>
      </c>
      <c r="D59" s="634" t="s">
        <v>16</v>
      </c>
      <c r="E59" s="635" t="s">
        <v>404</v>
      </c>
      <c r="F59" s="612">
        <f>SUM(F60:F68)</f>
        <v>142850.59999999998</v>
      </c>
      <c r="G59" s="613">
        <f>SUM(G60:G68)</f>
        <v>777939.652</v>
      </c>
      <c r="H59" s="614">
        <f>SUM(H60:H68)</f>
        <v>157317</v>
      </c>
    </row>
    <row r="60" spans="1:8" ht="12.75">
      <c r="A60" s="642"/>
      <c r="B60" s="643" t="s">
        <v>374</v>
      </c>
      <c r="C60" s="662">
        <v>92301</v>
      </c>
      <c r="D60" s="663" t="s">
        <v>14</v>
      </c>
      <c r="E60" s="658" t="s">
        <v>379</v>
      </c>
      <c r="F60" s="647">
        <v>6337.4</v>
      </c>
      <c r="G60" s="648">
        <v>6055.37</v>
      </c>
      <c r="H60" s="649">
        <v>0</v>
      </c>
    </row>
    <row r="61" spans="1:8" ht="12.75">
      <c r="A61" s="642"/>
      <c r="B61" s="643" t="s">
        <v>374</v>
      </c>
      <c r="C61" s="662">
        <v>92302</v>
      </c>
      <c r="D61" s="663" t="s">
        <v>21</v>
      </c>
      <c r="E61" s="664" t="s">
        <v>405</v>
      </c>
      <c r="F61" s="647">
        <v>64690</v>
      </c>
      <c r="G61" s="648">
        <v>243794</v>
      </c>
      <c r="H61" s="649">
        <v>5750</v>
      </c>
    </row>
    <row r="62" spans="1:8" ht="12.75">
      <c r="A62" s="642"/>
      <c r="B62" s="643" t="s">
        <v>374</v>
      </c>
      <c r="C62" s="662">
        <v>92304</v>
      </c>
      <c r="D62" s="663" t="s">
        <v>27</v>
      </c>
      <c r="E62" s="664" t="s">
        <v>383</v>
      </c>
      <c r="F62" s="647">
        <v>0</v>
      </c>
      <c r="G62" s="648">
        <v>7500</v>
      </c>
      <c r="H62" s="649">
        <v>0</v>
      </c>
    </row>
    <row r="63" spans="1:8" ht="12.75">
      <c r="A63" s="642"/>
      <c r="B63" s="643" t="s">
        <v>374</v>
      </c>
      <c r="C63" s="662">
        <v>92305</v>
      </c>
      <c r="D63" s="663" t="s">
        <v>31</v>
      </c>
      <c r="E63" s="664" t="s">
        <v>384</v>
      </c>
      <c r="F63" s="647">
        <v>0</v>
      </c>
      <c r="G63" s="648">
        <v>100</v>
      </c>
      <c r="H63" s="649">
        <v>100</v>
      </c>
    </row>
    <row r="64" spans="1:8" ht="12.75">
      <c r="A64" s="642"/>
      <c r="B64" s="643" t="s">
        <v>374</v>
      </c>
      <c r="C64" s="662">
        <v>92306</v>
      </c>
      <c r="D64" s="663" t="s">
        <v>34</v>
      </c>
      <c r="E64" s="664" t="s">
        <v>385</v>
      </c>
      <c r="F64" s="647">
        <v>16362</v>
      </c>
      <c r="G64" s="648">
        <v>387056.02</v>
      </c>
      <c r="H64" s="649">
        <v>10000</v>
      </c>
    </row>
    <row r="65" spans="1:8" ht="12.75">
      <c r="A65" s="642"/>
      <c r="B65" s="643" t="s">
        <v>374</v>
      </c>
      <c r="C65" s="662">
        <v>92307</v>
      </c>
      <c r="D65" s="663" t="s">
        <v>37</v>
      </c>
      <c r="E65" s="664" t="s">
        <v>406</v>
      </c>
      <c r="F65" s="647">
        <v>1500</v>
      </c>
      <c r="G65" s="648">
        <v>29500</v>
      </c>
      <c r="H65" s="649">
        <v>0</v>
      </c>
    </row>
    <row r="66" spans="1:8" ht="12.75">
      <c r="A66" s="642"/>
      <c r="B66" s="643" t="s">
        <v>374</v>
      </c>
      <c r="C66" s="662">
        <v>92308</v>
      </c>
      <c r="D66" s="663" t="s">
        <v>40</v>
      </c>
      <c r="E66" s="664" t="s">
        <v>387</v>
      </c>
      <c r="F66" s="647">
        <v>3684</v>
      </c>
      <c r="G66" s="648">
        <v>3132.1220000000003</v>
      </c>
      <c r="H66" s="649">
        <v>100</v>
      </c>
    </row>
    <row r="67" spans="1:8" ht="12.75">
      <c r="A67" s="642"/>
      <c r="B67" s="643" t="s">
        <v>374</v>
      </c>
      <c r="C67" s="662">
        <v>92309</v>
      </c>
      <c r="D67" s="663" t="s">
        <v>44</v>
      </c>
      <c r="E67" s="664" t="s">
        <v>388</v>
      </c>
      <c r="F67" s="647">
        <v>0</v>
      </c>
      <c r="G67" s="648">
        <v>100802.14000000001</v>
      </c>
      <c r="H67" s="649">
        <v>34000</v>
      </c>
    </row>
    <row r="68" spans="1:8" ht="13.5" thickBot="1">
      <c r="A68" s="665"/>
      <c r="B68" s="643" t="s">
        <v>374</v>
      </c>
      <c r="C68" s="644">
        <v>92314</v>
      </c>
      <c r="D68" s="645" t="s">
        <v>59</v>
      </c>
      <c r="E68" s="646" t="s">
        <v>407</v>
      </c>
      <c r="F68" s="666">
        <v>50277.2</v>
      </c>
      <c r="G68" s="667">
        <v>0</v>
      </c>
      <c r="H68" s="668">
        <v>107367</v>
      </c>
    </row>
    <row r="69" spans="1:8" ht="13.5" thickBot="1">
      <c r="A69" s="631" t="s">
        <v>373</v>
      </c>
      <c r="B69" s="632" t="s">
        <v>16</v>
      </c>
      <c r="C69" s="633">
        <v>924</v>
      </c>
      <c r="D69" s="610" t="s">
        <v>16</v>
      </c>
      <c r="E69" s="635" t="s">
        <v>408</v>
      </c>
      <c r="F69" s="612">
        <f>SUM(F70:F70)</f>
        <v>140870</v>
      </c>
      <c r="G69" s="613">
        <f>SUM(G70:G70)</f>
        <v>118875</v>
      </c>
      <c r="H69" s="614">
        <f>SUM(H70:H70)</f>
        <v>118875</v>
      </c>
    </row>
    <row r="70" spans="1:8" ht="13.5" thickBot="1">
      <c r="A70" s="637"/>
      <c r="B70" s="638" t="s">
        <v>374</v>
      </c>
      <c r="C70" s="639">
        <v>92403</v>
      </c>
      <c r="D70" s="640" t="s">
        <v>23</v>
      </c>
      <c r="E70" s="641" t="s">
        <v>392</v>
      </c>
      <c r="F70" s="620">
        <v>140870</v>
      </c>
      <c r="G70" s="621">
        <v>118875</v>
      </c>
      <c r="H70" s="622">
        <v>118875</v>
      </c>
    </row>
    <row r="71" spans="1:8" ht="13.5" thickBot="1">
      <c r="A71" s="607" t="s">
        <v>373</v>
      </c>
      <c r="B71" s="608" t="s">
        <v>16</v>
      </c>
      <c r="C71" s="609">
        <v>925</v>
      </c>
      <c r="D71" s="610" t="s">
        <v>16</v>
      </c>
      <c r="E71" s="611" t="s">
        <v>409</v>
      </c>
      <c r="F71" s="612">
        <f>F72</f>
        <v>3375</v>
      </c>
      <c r="G71" s="613">
        <f>G72</f>
        <v>3635</v>
      </c>
      <c r="H71" s="614">
        <f>H72</f>
        <v>3635</v>
      </c>
    </row>
    <row r="72" spans="1:8" ht="13.5" thickBot="1">
      <c r="A72" s="623"/>
      <c r="B72" s="624" t="s">
        <v>374</v>
      </c>
      <c r="C72" s="625">
        <v>92515</v>
      </c>
      <c r="D72" s="626" t="s">
        <v>62</v>
      </c>
      <c r="E72" s="627" t="s">
        <v>380</v>
      </c>
      <c r="F72" s="628">
        <v>3375</v>
      </c>
      <c r="G72" s="629">
        <v>3635</v>
      </c>
      <c r="H72" s="630">
        <v>3635</v>
      </c>
    </row>
    <row r="73" spans="1:8" ht="13.5" thickBot="1">
      <c r="A73" s="607" t="s">
        <v>373</v>
      </c>
      <c r="B73" s="608" t="s">
        <v>16</v>
      </c>
      <c r="C73" s="609">
        <v>931</v>
      </c>
      <c r="D73" s="610" t="s">
        <v>16</v>
      </c>
      <c r="E73" s="611" t="s">
        <v>410</v>
      </c>
      <c r="F73" s="612">
        <f>F74</f>
        <v>0</v>
      </c>
      <c r="G73" s="613">
        <f>G74</f>
        <v>15000</v>
      </c>
      <c r="H73" s="614">
        <f>H74</f>
        <v>0</v>
      </c>
    </row>
    <row r="74" spans="1:8" ht="13.5" thickBot="1">
      <c r="A74" s="615"/>
      <c r="B74" s="616" t="s">
        <v>374</v>
      </c>
      <c r="C74" s="617">
        <v>93101</v>
      </c>
      <c r="D74" s="618" t="s">
        <v>14</v>
      </c>
      <c r="E74" s="658" t="s">
        <v>379</v>
      </c>
      <c r="F74" s="620">
        <v>0</v>
      </c>
      <c r="G74" s="621">
        <v>15000</v>
      </c>
      <c r="H74" s="622">
        <v>0</v>
      </c>
    </row>
    <row r="75" spans="1:8" ht="13.5" thickBot="1">
      <c r="A75" s="607" t="s">
        <v>373</v>
      </c>
      <c r="B75" s="608" t="s">
        <v>16</v>
      </c>
      <c r="C75" s="609">
        <v>932</v>
      </c>
      <c r="D75" s="610" t="s">
        <v>16</v>
      </c>
      <c r="E75" s="611" t="s">
        <v>411</v>
      </c>
      <c r="F75" s="612">
        <f>F76</f>
        <v>18000</v>
      </c>
      <c r="G75" s="613">
        <f>G76</f>
        <v>18000</v>
      </c>
      <c r="H75" s="614">
        <f>H76</f>
        <v>18000</v>
      </c>
    </row>
    <row r="76" spans="1:8" ht="13.5" thickBot="1">
      <c r="A76" s="615"/>
      <c r="B76" s="616" t="s">
        <v>374</v>
      </c>
      <c r="C76" s="617">
        <v>93208</v>
      </c>
      <c r="D76" s="618" t="s">
        <v>40</v>
      </c>
      <c r="E76" s="646" t="s">
        <v>387</v>
      </c>
      <c r="F76" s="620">
        <v>18000</v>
      </c>
      <c r="G76" s="621">
        <v>18000</v>
      </c>
      <c r="H76" s="622">
        <v>18000</v>
      </c>
    </row>
    <row r="77" spans="1:8" ht="13.5" thickBot="1">
      <c r="A77" s="607" t="s">
        <v>373</v>
      </c>
      <c r="B77" s="608" t="s">
        <v>16</v>
      </c>
      <c r="C77" s="609">
        <v>934</v>
      </c>
      <c r="D77" s="610" t="s">
        <v>16</v>
      </c>
      <c r="E77" s="611" t="s">
        <v>412</v>
      </c>
      <c r="F77" s="612">
        <f>F78</f>
        <v>0</v>
      </c>
      <c r="G77" s="613">
        <f>G78</f>
        <v>7000</v>
      </c>
      <c r="H77" s="614">
        <f>H78</f>
        <v>4000</v>
      </c>
    </row>
    <row r="78" spans="1:8" ht="13.5" thickBot="1">
      <c r="A78" s="623"/>
      <c r="B78" s="624" t="s">
        <v>374</v>
      </c>
      <c r="C78" s="625">
        <v>93408</v>
      </c>
      <c r="D78" s="626" t="s">
        <v>40</v>
      </c>
      <c r="E78" s="646" t="s">
        <v>387</v>
      </c>
      <c r="F78" s="628">
        <v>0</v>
      </c>
      <c r="G78" s="629">
        <v>7000</v>
      </c>
      <c r="H78" s="630">
        <v>4000</v>
      </c>
    </row>
    <row r="79" spans="1:8" ht="13.5" thickBot="1">
      <c r="A79" s="607" t="s">
        <v>373</v>
      </c>
      <c r="B79" s="608" t="s">
        <v>16</v>
      </c>
      <c r="C79" s="609">
        <v>926</v>
      </c>
      <c r="D79" s="610" t="s">
        <v>16</v>
      </c>
      <c r="E79" s="611" t="s">
        <v>413</v>
      </c>
      <c r="F79" s="612">
        <f>SUM(F81:F89)</f>
        <v>0</v>
      </c>
      <c r="G79" s="613">
        <f>SUM(G81:G89)</f>
        <v>117300</v>
      </c>
      <c r="H79" s="614">
        <f>SUM(H80:H89)</f>
        <v>50000</v>
      </c>
    </row>
    <row r="80" spans="1:8" ht="12.75">
      <c r="A80" s="654"/>
      <c r="B80" s="655" t="s">
        <v>374</v>
      </c>
      <c r="C80" s="669" t="s">
        <v>414</v>
      </c>
      <c r="D80" s="670" t="s">
        <v>16</v>
      </c>
      <c r="E80" s="658" t="s">
        <v>415</v>
      </c>
      <c r="F80" s="659">
        <f>SUM(F81:F89)</f>
        <v>0</v>
      </c>
      <c r="G80" s="660">
        <v>0</v>
      </c>
      <c r="H80" s="661">
        <v>20000</v>
      </c>
    </row>
    <row r="81" spans="1:8" ht="12.75">
      <c r="A81" s="654"/>
      <c r="B81" s="655" t="s">
        <v>374</v>
      </c>
      <c r="C81" s="669">
        <v>92301</v>
      </c>
      <c r="D81" s="670" t="s">
        <v>14</v>
      </c>
      <c r="E81" s="658" t="s">
        <v>379</v>
      </c>
      <c r="F81" s="659">
        <v>0</v>
      </c>
      <c r="G81" s="660">
        <v>17000</v>
      </c>
      <c r="H81" s="661">
        <v>15000</v>
      </c>
    </row>
    <row r="82" spans="1:8" ht="12.75">
      <c r="A82" s="642"/>
      <c r="B82" s="643" t="s">
        <v>374</v>
      </c>
      <c r="C82" s="662">
        <v>92302</v>
      </c>
      <c r="D82" s="663" t="s">
        <v>21</v>
      </c>
      <c r="E82" s="664" t="s">
        <v>391</v>
      </c>
      <c r="F82" s="647">
        <v>0</v>
      </c>
      <c r="G82" s="648">
        <v>30300</v>
      </c>
      <c r="H82" s="649">
        <v>0</v>
      </c>
    </row>
    <row r="83" spans="1:8" ht="12.75">
      <c r="A83" s="642"/>
      <c r="B83" s="643" t="s">
        <v>374</v>
      </c>
      <c r="C83" s="662">
        <v>92304</v>
      </c>
      <c r="D83" s="663" t="s">
        <v>27</v>
      </c>
      <c r="E83" s="664" t="s">
        <v>383</v>
      </c>
      <c r="F83" s="647">
        <v>0</v>
      </c>
      <c r="G83" s="648">
        <v>23000</v>
      </c>
      <c r="H83" s="649">
        <v>15000</v>
      </c>
    </row>
    <row r="84" spans="1:8" ht="12.75">
      <c r="A84" s="642"/>
      <c r="B84" s="643" t="s">
        <v>374</v>
      </c>
      <c r="C84" s="662">
        <v>92305</v>
      </c>
      <c r="D84" s="663" t="s">
        <v>31</v>
      </c>
      <c r="E84" s="664" t="s">
        <v>384</v>
      </c>
      <c r="F84" s="647">
        <v>0</v>
      </c>
      <c r="G84" s="648">
        <v>7500</v>
      </c>
      <c r="H84" s="649">
        <v>0</v>
      </c>
    </row>
    <row r="85" spans="1:8" ht="12.75">
      <c r="A85" s="642"/>
      <c r="B85" s="643" t="s">
        <v>374</v>
      </c>
      <c r="C85" s="662">
        <v>92306</v>
      </c>
      <c r="D85" s="663" t="s">
        <v>34</v>
      </c>
      <c r="E85" s="664" t="s">
        <v>385</v>
      </c>
      <c r="F85" s="647">
        <v>0</v>
      </c>
      <c r="G85" s="648">
        <v>19700</v>
      </c>
      <c r="H85" s="649">
        <v>0</v>
      </c>
    </row>
    <row r="86" spans="1:8" ht="12.75">
      <c r="A86" s="642"/>
      <c r="B86" s="643" t="s">
        <v>374</v>
      </c>
      <c r="C86" s="662">
        <v>92307</v>
      </c>
      <c r="D86" s="663" t="s">
        <v>37</v>
      </c>
      <c r="E86" s="664" t="s">
        <v>406</v>
      </c>
      <c r="F86" s="647">
        <v>0</v>
      </c>
      <c r="G86" s="648">
        <v>7800</v>
      </c>
      <c r="H86" s="649">
        <v>0</v>
      </c>
    </row>
    <row r="87" spans="1:8" ht="12.75">
      <c r="A87" s="642"/>
      <c r="B87" s="643" t="s">
        <v>374</v>
      </c>
      <c r="C87" s="662">
        <v>92308</v>
      </c>
      <c r="D87" s="663" t="s">
        <v>40</v>
      </c>
      <c r="E87" s="664" t="s">
        <v>387</v>
      </c>
      <c r="F87" s="647">
        <v>0</v>
      </c>
      <c r="G87" s="648">
        <v>5000</v>
      </c>
      <c r="H87" s="649">
        <v>0</v>
      </c>
    </row>
    <row r="88" spans="1:8" ht="12.75">
      <c r="A88" s="642"/>
      <c r="B88" s="643" t="s">
        <v>374</v>
      </c>
      <c r="C88" s="662">
        <v>92309</v>
      </c>
      <c r="D88" s="663" t="s">
        <v>44</v>
      </c>
      <c r="E88" s="664" t="s">
        <v>388</v>
      </c>
      <c r="F88" s="647">
        <v>0</v>
      </c>
      <c r="G88" s="648">
        <v>2000</v>
      </c>
      <c r="H88" s="649">
        <v>0</v>
      </c>
    </row>
    <row r="89" spans="1:8" ht="13.5" thickBot="1">
      <c r="A89" s="642"/>
      <c r="B89" s="643" t="s">
        <v>374</v>
      </c>
      <c r="C89" s="662">
        <v>92311</v>
      </c>
      <c r="D89" s="663" t="s">
        <v>50</v>
      </c>
      <c r="E89" s="664" t="s">
        <v>394</v>
      </c>
      <c r="F89" s="647">
        <v>0</v>
      </c>
      <c r="G89" s="648">
        <v>5000</v>
      </c>
      <c r="H89" s="649">
        <v>0</v>
      </c>
    </row>
    <row r="90" spans="1:8" s="673" customFormat="1" ht="24.75" thickBot="1">
      <c r="A90" s="671" t="s">
        <v>373</v>
      </c>
      <c r="B90" s="707" t="s">
        <v>416</v>
      </c>
      <c r="C90" s="708"/>
      <c r="D90" s="708"/>
      <c r="E90" s="708"/>
      <c r="F90" s="672">
        <f>F4+F7+F9+F17+F32+F41+F54+F59+F69+F71+F73+F75+F77+F79</f>
        <v>2265774</v>
      </c>
      <c r="G90" s="672">
        <f>G4+G7+G9+G17+G32+G41+G54+G59+G69+G71+G73+G75+G77+G79</f>
        <v>3410564.3306</v>
      </c>
      <c r="H90" s="672">
        <f>H4+H7+H9+H17+H32+H41+H54+H59+H69+H71+H73+H75+H77+H79</f>
        <v>2355629.9986</v>
      </c>
    </row>
    <row r="91" ht="13.5" thickBot="1">
      <c r="F91" s="674"/>
    </row>
    <row r="92" spans="1:8" s="673" customFormat="1" ht="24.75" thickBot="1">
      <c r="A92" s="675" t="s">
        <v>373</v>
      </c>
      <c r="B92" s="709" t="s">
        <v>417</v>
      </c>
      <c r="C92" s="710"/>
      <c r="D92" s="710"/>
      <c r="E92" s="710"/>
      <c r="F92" s="676">
        <v>2265774</v>
      </c>
      <c r="G92" s="676">
        <v>2355630</v>
      </c>
      <c r="H92" s="676">
        <v>2355630</v>
      </c>
    </row>
    <row r="93" ht="13.5" thickBot="1"/>
    <row r="94" spans="1:8" s="673" customFormat="1" ht="24.75" thickBot="1">
      <c r="A94" s="677" t="s">
        <v>373</v>
      </c>
      <c r="B94" s="711" t="s">
        <v>418</v>
      </c>
      <c r="C94" s="712"/>
      <c r="D94" s="712"/>
      <c r="E94" s="712"/>
      <c r="F94" s="678">
        <f>F92-F90</f>
        <v>0</v>
      </c>
      <c r="G94" s="678">
        <f>G92-G90</f>
        <v>-1054934.3306</v>
      </c>
      <c r="H94" s="678">
        <f>H92-H90</f>
        <v>0.00139999995008111</v>
      </c>
    </row>
  </sheetData>
  <sheetProtection/>
  <mergeCells count="4">
    <mergeCell ref="A1:H1"/>
    <mergeCell ref="B90:E90"/>
    <mergeCell ref="B92:E92"/>
    <mergeCell ref="B94:E9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Klima Jan</cp:lastModifiedBy>
  <cp:lastPrinted>2014-09-03T11:14:20Z</cp:lastPrinted>
  <dcterms:created xsi:type="dcterms:W3CDTF">2012-08-08T17:47:29Z</dcterms:created>
  <dcterms:modified xsi:type="dcterms:W3CDTF">2014-09-03T11:17:16Z</dcterms:modified>
  <cp:category/>
  <cp:version/>
  <cp:contentType/>
  <cp:contentStatus/>
</cp:coreProperties>
</file>