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20_14" sheetId="2" r:id="rId2"/>
    <sheet name="List2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<sst xmlns="http://schemas.openxmlformats.org/spreadsheetml/2006/main" count="223" uniqueCount="131">
  <si>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</si>
  <si>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</si>
  <si>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</si>
  <si>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</si>
  <si>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</si>
  <si>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</si>
  <si>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</si>
  <si>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</si>
  <si>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</si>
  <si>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</si>
  <si>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</si>
  <si>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</si>
  <si>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</si>
  <si>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</si>
  <si>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</si>
  <si>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</si>
  <si>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</si>
  <si>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</si>
  <si>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</si>
  <si>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</si>
  <si>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</si>
  <si>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</si>
  <si>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</si>
  <si>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</si>
  <si>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</si>
  <si>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</si>
  <si>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</si>
  <si>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</si>
  <si>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</si>
  <si>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</si>
  <si>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</si>
  <si>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</si>
  <si>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</si>
  <si>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</si>
  <si>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</si>
  <si>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</si>
  <si>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</si>
  <si>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</si>
  <si>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</si>
  <si>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</si>
  <si>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</si>
  <si>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</si>
  <si>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</si>
  <si>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</si>
  <si>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</si>
  <si>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</si>
  <si>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</si>
  <si>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</si>
  <si>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</si>
  <si>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</si>
  <si>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</si>
  <si>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</si>
  <si>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</si>
  <si>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</si>
  <si>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</si>
  <si>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</si>
  <si>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</si>
  <si>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</si>
  <si>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</si>
  <si>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</si>
  <si>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</si>
  <si>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</si>
  <si>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</si>
  <si>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</si>
  <si>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ZR-RO č. 227/14</t>
  </si>
  <si>
    <t>ROZPIS ROZPOČTU LIBERECKÉHO KRAJE 2013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</si>
  <si>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</si>
  <si>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</si>
  <si>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</si>
  <si>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</si>
  <si>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</si>
  <si>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</si>
  <si>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2014</t>
  </si>
  <si>
    <t>ZR 22/14</t>
  </si>
  <si>
    <t>ZR 21/14</t>
  </si>
  <si>
    <t>UR 2014</t>
  </si>
  <si>
    <t>IS 6.3.2014</t>
  </si>
  <si>
    <t>ZR-RO 100/14</t>
  </si>
  <si>
    <t>ZR-RO 114/14</t>
  </si>
  <si>
    <t>ZR-RO 120/14</t>
  </si>
  <si>
    <t>ZR_RO 187/14</t>
  </si>
  <si>
    <t>ZR-RO 216/14</t>
  </si>
  <si>
    <t>SU</t>
  </si>
  <si>
    <t>x</t>
  </si>
  <si>
    <t>Kapitálové (investiční) výdaje resortu celkem</t>
  </si>
  <si>
    <t>149035</t>
  </si>
  <si>
    <t>1521</t>
  </si>
  <si>
    <t>DCA Hodkovice nad Mohelkou - přístavba výtahu, rekonstrukce střechy, půdních prostor a přízemí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</si>
  <si>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</si>
  <si>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</si>
  <si>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</si>
  <si>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</si>
  <si>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</si>
  <si>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</si>
  <si>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149042</t>
  </si>
  <si>
    <t>1502</t>
  </si>
  <si>
    <t>CIPS LK, napojení kalizace u obj. Tanvaldská</t>
  </si>
  <si>
    <t>149053</t>
  </si>
  <si>
    <t>1409</t>
  </si>
  <si>
    <t>Gymnázium Jbc, Dr. Randy - kotelna</t>
  </si>
  <si>
    <t>149054</t>
  </si>
  <si>
    <t>1420</t>
  </si>
  <si>
    <t>Statické zajištění konstrukce -  SPŠS Liberec</t>
  </si>
  <si>
    <t>049144</t>
  </si>
  <si>
    <t>1433</t>
  </si>
  <si>
    <t>Pořízení kotelny SŠSSD Liberec</t>
  </si>
  <si>
    <t>149055</t>
  </si>
  <si>
    <t>1413</t>
  </si>
  <si>
    <t>VOŠMO - zastřešení a úprava vstupu do objektu</t>
  </si>
  <si>
    <t>049117</t>
  </si>
  <si>
    <t>1410</t>
  </si>
  <si>
    <t>Gymnázium a SOŠ Jilemnice - stavební úpravy pbjektu Tkacovská</t>
  </si>
  <si>
    <t>049145</t>
  </si>
  <si>
    <t>1430</t>
  </si>
  <si>
    <t>Střední zdravotnická škola Turnov - Rekonstrukce laboratoře a kabinetu</t>
  </si>
  <si>
    <t>049146</t>
  </si>
  <si>
    <t>1492</t>
  </si>
  <si>
    <t>Pedagogicko-psychologická poradna, Jbc - úpravy nových prostor</t>
  </si>
  <si>
    <t>049147</t>
  </si>
  <si>
    <t>1443</t>
  </si>
  <si>
    <t>Střední škola Lomnice nad Popelkou - rekonstrukce topného systému</t>
  </si>
  <si>
    <t>149056</t>
  </si>
  <si>
    <t>DD Veké Hamry - revitalizace zahrady, vybudování cesty</t>
  </si>
  <si>
    <t>149057</t>
  </si>
  <si>
    <t>1705</t>
  </si>
  <si>
    <t>Muzeum v České ráji Turnov - kamenářský dům - oprava spár</t>
  </si>
  <si>
    <t>149058</t>
  </si>
  <si>
    <t>1414</t>
  </si>
  <si>
    <t>Rekonstrukce počítačové učebny M1 - OA a JŠ Šamánkova Liberec"</t>
  </si>
  <si>
    <t>149059</t>
  </si>
  <si>
    <t>Obnova omítky a fasády DCA Hodkovice nad Mohelkou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</si>
</sst>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#,##0.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9" fillId="0" borderId="0" xfId="48" applyFont="1" applyAlignment="1">
      <alignment horizontal="center"/>
      <protection/>
    </xf>
    <xf numFmtId="0" fontId="8" fillId="0" borderId="0" xfId="48">
      <alignment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23" xfId="49" applyFont="1" applyFill="1" applyBorder="1" applyAlignment="1">
      <alignment vertical="center"/>
      <protection/>
    </xf>
    <xf numFmtId="0" fontId="11" fillId="0" borderId="24" xfId="49" applyFont="1" applyFill="1" applyBorder="1" applyAlignment="1">
      <alignment horizontal="center" vertical="center"/>
      <protection/>
    </xf>
    <xf numFmtId="0" fontId="11" fillId="0" borderId="25" xfId="49" applyFont="1" applyFill="1" applyBorder="1" applyAlignment="1">
      <alignment horizontal="center" vertical="center"/>
      <protection/>
    </xf>
    <xf numFmtId="0" fontId="11" fillId="0" borderId="26" xfId="49" applyFont="1" applyFill="1" applyBorder="1" applyAlignment="1">
      <alignment horizontal="center" vertical="center"/>
      <protection/>
    </xf>
    <xf numFmtId="0" fontId="11" fillId="0" borderId="27" xfId="0" applyFont="1" applyFill="1" applyBorder="1" applyAlignment="1">
      <alignment horizontal="center" vertical="center"/>
    </xf>
    <xf numFmtId="0" fontId="12" fillId="0" borderId="28" xfId="49" applyFont="1" applyFill="1" applyBorder="1" applyAlignment="1">
      <alignment horizontal="center"/>
      <protection/>
    </xf>
    <xf numFmtId="0" fontId="12" fillId="0" borderId="24" xfId="49" applyFont="1" applyFill="1" applyBorder="1" applyAlignment="1">
      <alignment horizontal="center"/>
      <protection/>
    </xf>
    <xf numFmtId="0" fontId="12" fillId="0" borderId="25" xfId="49" applyFont="1" applyFill="1" applyBorder="1" applyAlignment="1">
      <alignment horizontal="center"/>
      <protection/>
    </xf>
    <xf numFmtId="0" fontId="12" fillId="0" borderId="26" xfId="49" applyFont="1" applyFill="1" applyBorder="1" applyAlignment="1">
      <alignment horizontal="left"/>
      <protection/>
    </xf>
    <xf numFmtId="4" fontId="12" fillId="0" borderId="27" xfId="49" applyNumberFormat="1" applyFont="1" applyFill="1" applyBorder="1">
      <alignment/>
      <protection/>
    </xf>
    <xf numFmtId="165" fontId="12" fillId="0" borderId="27" xfId="49" applyNumberFormat="1" applyFont="1" applyFill="1" applyBorder="1">
      <alignment/>
      <protection/>
    </xf>
    <xf numFmtId="166" fontId="12" fillId="0" borderId="27" xfId="49" applyNumberFormat="1" applyFont="1" applyFill="1" applyBorder="1">
      <alignment/>
      <protection/>
    </xf>
    <xf numFmtId="0" fontId="13" fillId="0" borderId="29" xfId="50" applyFont="1" applyFill="1" applyBorder="1" applyAlignment="1">
      <alignment horizontal="center"/>
      <protection/>
    </xf>
    <xf numFmtId="49" fontId="13" fillId="0" borderId="30" xfId="50" applyNumberFormat="1" applyFont="1" applyFill="1" applyBorder="1" applyAlignment="1">
      <alignment horizontal="center"/>
      <protection/>
    </xf>
    <xf numFmtId="49" fontId="13" fillId="0" borderId="31" xfId="50" applyNumberFormat="1" applyFont="1" applyFill="1" applyBorder="1" applyAlignment="1">
      <alignment horizontal="center"/>
      <protection/>
    </xf>
    <xf numFmtId="49" fontId="13" fillId="0" borderId="32" xfId="50" applyNumberFormat="1" applyFont="1" applyFill="1" applyBorder="1" applyAlignment="1">
      <alignment horizontal="center"/>
      <protection/>
    </xf>
    <xf numFmtId="0" fontId="13" fillId="0" borderId="33" xfId="50" applyFont="1" applyFill="1" applyBorder="1" applyAlignment="1">
      <alignment horizontal="center"/>
      <protection/>
    </xf>
    <xf numFmtId="0" fontId="13" fillId="0" borderId="32" xfId="50" applyFont="1" applyFill="1" applyBorder="1">
      <alignment/>
      <protection/>
    </xf>
    <xf numFmtId="4" fontId="13" fillId="0" borderId="31" xfId="50" applyNumberFormat="1" applyFont="1" applyFill="1" applyBorder="1" applyAlignment="1">
      <alignment horizontal="right"/>
      <protection/>
    </xf>
    <xf numFmtId="165" fontId="13" fillId="0" borderId="31" xfId="50" applyNumberFormat="1" applyFont="1" applyFill="1" applyBorder="1" applyAlignment="1">
      <alignment horizontal="right"/>
      <protection/>
    </xf>
    <xf numFmtId="4" fontId="13" fillId="0" borderId="34" xfId="50" applyNumberFormat="1" applyFont="1" applyFill="1" applyBorder="1">
      <alignment/>
      <protection/>
    </xf>
    <xf numFmtId="165" fontId="51" fillId="0" borderId="31" xfId="50" applyNumberFormat="1" applyFont="1" applyFill="1" applyBorder="1" applyAlignment="1">
      <alignment horizontal="right"/>
      <protection/>
    </xf>
    <xf numFmtId="4" fontId="13" fillId="0" borderId="33" xfId="50" applyNumberFormat="1" applyFont="1" applyFill="1" applyBorder="1">
      <alignment/>
      <protection/>
    </xf>
    <xf numFmtId="166" fontId="13" fillId="0" borderId="31" xfId="50" applyNumberFormat="1" applyFont="1" applyFill="1" applyBorder="1" applyAlignment="1">
      <alignment horizontal="right"/>
      <protection/>
    </xf>
    <xf numFmtId="166" fontId="13" fillId="0" borderId="34" xfId="50" applyNumberFormat="1" applyFont="1" applyFill="1" applyBorder="1">
      <alignment/>
      <protection/>
    </xf>
    <xf numFmtId="0" fontId="14" fillId="0" borderId="13" xfId="50" applyFont="1" applyFill="1" applyBorder="1" applyAlignment="1">
      <alignment horizontal="center"/>
      <protection/>
    </xf>
    <xf numFmtId="49" fontId="14" fillId="0" borderId="35" xfId="50" applyNumberFormat="1" applyFont="1" applyFill="1" applyBorder="1" applyAlignment="1">
      <alignment horizontal="center"/>
      <protection/>
    </xf>
    <xf numFmtId="49" fontId="14" fillId="0" borderId="36" xfId="50" applyNumberFormat="1" applyFont="1" applyFill="1" applyBorder="1" applyAlignment="1">
      <alignment horizontal="center"/>
      <protection/>
    </xf>
    <xf numFmtId="0" fontId="14" fillId="0" borderId="14" xfId="50" applyFont="1" applyFill="1" applyBorder="1" applyAlignment="1">
      <alignment horizontal="center"/>
      <protection/>
    </xf>
    <xf numFmtId="0" fontId="14" fillId="0" borderId="35" xfId="50" applyFont="1" applyFill="1" applyBorder="1" applyAlignment="1">
      <alignment horizontal="center"/>
      <protection/>
    </xf>
    <xf numFmtId="0" fontId="14" fillId="0" borderId="14" xfId="50" applyFont="1" applyFill="1" applyBorder="1">
      <alignment/>
      <protection/>
    </xf>
    <xf numFmtId="4" fontId="14" fillId="0" borderId="36" xfId="35" applyNumberFormat="1" applyFont="1" applyFill="1" applyBorder="1" applyAlignment="1">
      <alignment horizontal="right"/>
    </xf>
    <xf numFmtId="165" fontId="14" fillId="0" borderId="36" xfId="35" applyNumberFormat="1" applyFont="1" applyFill="1" applyBorder="1" applyAlignment="1">
      <alignment horizontal="right"/>
    </xf>
    <xf numFmtId="4" fontId="14" fillId="0" borderId="15" xfId="50" applyNumberFormat="1" applyFont="1" applyFill="1" applyBorder="1">
      <alignment/>
      <protection/>
    </xf>
    <xf numFmtId="165" fontId="52" fillId="0" borderId="36" xfId="35" applyNumberFormat="1" applyFont="1" applyFill="1" applyBorder="1" applyAlignment="1">
      <alignment horizontal="right"/>
    </xf>
    <xf numFmtId="4" fontId="14" fillId="0" borderId="37" xfId="50" applyNumberFormat="1" applyFont="1" applyFill="1" applyBorder="1">
      <alignment/>
      <protection/>
    </xf>
    <xf numFmtId="166" fontId="14" fillId="0" borderId="36" xfId="35" applyNumberFormat="1" applyFont="1" applyFill="1" applyBorder="1" applyAlignment="1">
      <alignment horizontal="right"/>
    </xf>
    <xf numFmtId="166" fontId="14" fillId="0" borderId="15" xfId="50" applyNumberFormat="1" applyFont="1" applyFill="1" applyBorder="1">
      <alignment/>
      <protection/>
    </xf>
    <xf numFmtId="0" fontId="14" fillId="0" borderId="38" xfId="50" applyFont="1" applyFill="1" applyBorder="1" applyAlignment="1">
      <alignment horizontal="center"/>
      <protection/>
    </xf>
    <xf numFmtId="49" fontId="14" fillId="0" borderId="39" xfId="50" applyNumberFormat="1" applyFont="1" applyFill="1" applyBorder="1" applyAlignment="1">
      <alignment horizontal="center"/>
      <protection/>
    </xf>
    <xf numFmtId="49" fontId="14" fillId="0" borderId="40" xfId="50" applyNumberFormat="1" applyFont="1" applyFill="1" applyBorder="1" applyAlignment="1">
      <alignment horizontal="center"/>
      <protection/>
    </xf>
    <xf numFmtId="0" fontId="14" fillId="0" borderId="41" xfId="50" applyFont="1" applyFill="1" applyBorder="1" applyAlignment="1">
      <alignment horizontal="center"/>
      <protection/>
    </xf>
    <xf numFmtId="0" fontId="14" fillId="0" borderId="39" xfId="50" applyFont="1" applyFill="1" applyBorder="1" applyAlignment="1">
      <alignment horizontal="center"/>
      <protection/>
    </xf>
    <xf numFmtId="0" fontId="14" fillId="0" borderId="41" xfId="50" applyFont="1" applyFill="1" applyBorder="1">
      <alignment/>
      <protection/>
    </xf>
    <xf numFmtId="4" fontId="14" fillId="0" borderId="40" xfId="35" applyNumberFormat="1" applyFont="1" applyFill="1" applyBorder="1" applyAlignment="1">
      <alignment horizontal="right"/>
    </xf>
    <xf numFmtId="165" fontId="14" fillId="0" borderId="40" xfId="35" applyNumberFormat="1" applyFont="1" applyFill="1" applyBorder="1" applyAlignment="1">
      <alignment horizontal="right"/>
    </xf>
    <xf numFmtId="4" fontId="14" fillId="0" borderId="42" xfId="50" applyNumberFormat="1" applyFont="1" applyFill="1" applyBorder="1">
      <alignment/>
      <protection/>
    </xf>
    <xf numFmtId="4" fontId="14" fillId="0" borderId="43" xfId="50" applyNumberFormat="1" applyFont="1" applyFill="1" applyBorder="1">
      <alignment/>
      <protection/>
    </xf>
    <xf numFmtId="166" fontId="14" fillId="0" borderId="40" xfId="35" applyNumberFormat="1" applyFont="1" applyFill="1" applyBorder="1" applyAlignment="1">
      <alignment horizontal="right"/>
    </xf>
    <xf numFmtId="166" fontId="14" fillId="0" borderId="42" xfId="50" applyNumberFormat="1" applyFont="1" applyFill="1" applyBorder="1">
      <alignment/>
      <protection/>
    </xf>
    <xf numFmtId="165" fontId="13" fillId="0" borderId="33" xfId="50" applyNumberFormat="1" applyFont="1" applyFill="1" applyBorder="1">
      <alignment/>
      <protection/>
    </xf>
    <xf numFmtId="165" fontId="14" fillId="0" borderId="43" xfId="50" applyNumberFormat="1" applyFont="1" applyFill="1" applyBorder="1">
      <alignment/>
      <protection/>
    </xf>
    <xf numFmtId="49" fontId="13" fillId="34" borderId="30" xfId="50" applyNumberFormat="1" applyFont="1" applyFill="1" applyBorder="1" applyAlignment="1">
      <alignment horizontal="center"/>
      <protection/>
    </xf>
    <xf numFmtId="49" fontId="13" fillId="34" borderId="31" xfId="50" applyNumberFormat="1" applyFont="1" applyFill="1" applyBorder="1" applyAlignment="1">
      <alignment horizontal="center"/>
      <protection/>
    </xf>
    <xf numFmtId="49" fontId="13" fillId="34" borderId="32" xfId="50" applyNumberFormat="1" applyFont="1" applyFill="1" applyBorder="1" applyAlignment="1">
      <alignment horizontal="center"/>
      <protection/>
    </xf>
    <xf numFmtId="0" fontId="13" fillId="34" borderId="33" xfId="50" applyFont="1" applyFill="1" applyBorder="1" applyAlignment="1">
      <alignment horizontal="center"/>
      <protection/>
    </xf>
    <xf numFmtId="0" fontId="13" fillId="34" borderId="32" xfId="50" applyFont="1" applyFill="1" applyBorder="1">
      <alignment/>
      <protection/>
    </xf>
    <xf numFmtId="4" fontId="13" fillId="34" borderId="31" xfId="50" applyNumberFormat="1" applyFont="1" applyFill="1" applyBorder="1" applyAlignment="1">
      <alignment horizontal="right"/>
      <protection/>
    </xf>
    <xf numFmtId="165" fontId="13" fillId="34" borderId="31" xfId="50" applyNumberFormat="1" applyFont="1" applyFill="1" applyBorder="1" applyAlignment="1">
      <alignment horizontal="right"/>
      <protection/>
    </xf>
    <xf numFmtId="4" fontId="13" fillId="34" borderId="34" xfId="50" applyNumberFormat="1" applyFont="1" applyFill="1" applyBorder="1">
      <alignment/>
      <protection/>
    </xf>
    <xf numFmtId="4" fontId="13" fillId="34" borderId="33" xfId="50" applyNumberFormat="1" applyFont="1" applyFill="1" applyBorder="1">
      <alignment/>
      <protection/>
    </xf>
    <xf numFmtId="166" fontId="13" fillId="34" borderId="31" xfId="50" applyNumberFormat="1" applyFont="1" applyFill="1" applyBorder="1" applyAlignment="1">
      <alignment horizontal="right"/>
      <protection/>
    </xf>
    <xf numFmtId="166" fontId="13" fillId="34" borderId="34" xfId="50" applyNumberFormat="1" applyFont="1" applyFill="1" applyBorder="1">
      <alignment/>
      <protection/>
    </xf>
    <xf numFmtId="49" fontId="14" fillId="34" borderId="39" xfId="50" applyNumberFormat="1" applyFont="1" applyFill="1" applyBorder="1" applyAlignment="1">
      <alignment horizontal="center"/>
      <protection/>
    </xf>
    <xf numFmtId="49" fontId="14" fillId="34" borderId="40" xfId="50" applyNumberFormat="1" applyFont="1" applyFill="1" applyBorder="1" applyAlignment="1">
      <alignment horizontal="center"/>
      <protection/>
    </xf>
    <xf numFmtId="0" fontId="14" fillId="34" borderId="41" xfId="50" applyFont="1" applyFill="1" applyBorder="1" applyAlignment="1">
      <alignment horizontal="center"/>
      <protection/>
    </xf>
    <xf numFmtId="0" fontId="14" fillId="34" borderId="39" xfId="50" applyFont="1" applyFill="1" applyBorder="1" applyAlignment="1">
      <alignment horizontal="center"/>
      <protection/>
    </xf>
    <xf numFmtId="0" fontId="14" fillId="34" borderId="41" xfId="50" applyFont="1" applyFill="1" applyBorder="1">
      <alignment/>
      <protection/>
    </xf>
    <xf numFmtId="4" fontId="14" fillId="34" borderId="40" xfId="35" applyNumberFormat="1" applyFont="1" applyFill="1" applyBorder="1" applyAlignment="1">
      <alignment horizontal="right"/>
    </xf>
    <xf numFmtId="165" fontId="14" fillId="34" borderId="40" xfId="35" applyNumberFormat="1" applyFont="1" applyFill="1" applyBorder="1" applyAlignment="1">
      <alignment horizontal="right"/>
    </xf>
    <xf numFmtId="4" fontId="14" fillId="34" borderId="42" xfId="50" applyNumberFormat="1" applyFont="1" applyFill="1" applyBorder="1">
      <alignment/>
      <protection/>
    </xf>
    <xf numFmtId="4" fontId="14" fillId="34" borderId="43" xfId="50" applyNumberFormat="1" applyFont="1" applyFill="1" applyBorder="1">
      <alignment/>
      <protection/>
    </xf>
    <xf numFmtId="166" fontId="14" fillId="34" borderId="40" xfId="35" applyNumberFormat="1" applyFont="1" applyFill="1" applyBorder="1" applyAlignment="1">
      <alignment horizontal="right"/>
    </xf>
    <xf numFmtId="166" fontId="14" fillId="34" borderId="42" xfId="50" applyNumberFormat="1" applyFont="1" applyFill="1" applyBorder="1">
      <alignment/>
      <protection/>
    </xf>
    <xf numFmtId="0" fontId="6" fillId="33" borderId="22" xfId="0" applyFont="1" applyFill="1" applyBorder="1" applyAlignment="1">
      <alignment horizontal="center"/>
    </xf>
    <xf numFmtId="0" fontId="9" fillId="0" borderId="0" xfId="48" applyFont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44" xfId="0" applyFont="1" applyBorder="1" applyAlignment="1">
      <alignment horizontal="center" vertical="center" textRotation="90"/>
    </xf>
    <xf numFmtId="0" fontId="11" fillId="0" borderId="45" xfId="0" applyFont="1" applyBorder="1" applyAlignment="1">
      <alignment horizontal="center" vertical="center" textRotation="90"/>
    </xf>
    <xf numFmtId="0" fontId="11" fillId="0" borderId="46" xfId="0" applyFont="1" applyBorder="1" applyAlignment="1">
      <alignment horizontal="center" vertical="center" textRotation="90"/>
    </xf>
    <xf numFmtId="0" fontId="11" fillId="0" borderId="47" xfId="49" applyFont="1" applyFill="1" applyBorder="1" applyAlignment="1">
      <alignment horizontal="center" vertical="center"/>
      <protection/>
    </xf>
    <xf numFmtId="0" fontId="11" fillId="0" borderId="48" xfId="49" applyFont="1" applyFill="1" applyBorder="1" applyAlignment="1">
      <alignment horizontal="center" vertical="center"/>
      <protection/>
    </xf>
    <xf numFmtId="0" fontId="12" fillId="0" borderId="47" xfId="49" applyFont="1" applyFill="1" applyBorder="1" applyAlignment="1">
      <alignment horizontal="center"/>
      <protection/>
    </xf>
    <xf numFmtId="0" fontId="12" fillId="0" borderId="48" xfId="49" applyFont="1" applyFill="1" applyBorder="1" applyAlignment="1">
      <alignment horizontal="center"/>
      <protection/>
    </xf>
    <xf numFmtId="0" fontId="13" fillId="35" borderId="29" xfId="50" applyFont="1" applyFill="1" applyBorder="1" applyAlignment="1">
      <alignment horizontal="center"/>
      <protection/>
    </xf>
    <xf numFmtId="49" fontId="13" fillId="35" borderId="30" xfId="50" applyNumberFormat="1" applyFont="1" applyFill="1" applyBorder="1" applyAlignment="1">
      <alignment horizontal="center"/>
      <protection/>
    </xf>
    <xf numFmtId="49" fontId="13" fillId="35" borderId="31" xfId="50" applyNumberFormat="1" applyFont="1" applyFill="1" applyBorder="1" applyAlignment="1">
      <alignment horizontal="center"/>
      <protection/>
    </xf>
    <xf numFmtId="49" fontId="13" fillId="35" borderId="32" xfId="50" applyNumberFormat="1" applyFont="1" applyFill="1" applyBorder="1" applyAlignment="1">
      <alignment horizontal="center"/>
      <protection/>
    </xf>
    <xf numFmtId="0" fontId="13" fillId="35" borderId="33" xfId="50" applyFont="1" applyFill="1" applyBorder="1" applyAlignment="1">
      <alignment horizontal="center"/>
      <protection/>
    </xf>
    <xf numFmtId="0" fontId="13" fillId="35" borderId="32" xfId="50" applyFont="1" applyFill="1" applyBorder="1">
      <alignment/>
      <protection/>
    </xf>
    <xf numFmtId="4" fontId="13" fillId="35" borderId="31" xfId="50" applyNumberFormat="1" applyFont="1" applyFill="1" applyBorder="1" applyAlignment="1">
      <alignment horizontal="right"/>
      <protection/>
    </xf>
    <xf numFmtId="165" fontId="13" fillId="35" borderId="31" xfId="50" applyNumberFormat="1" applyFont="1" applyFill="1" applyBorder="1" applyAlignment="1">
      <alignment horizontal="right"/>
      <protection/>
    </xf>
    <xf numFmtId="4" fontId="13" fillId="35" borderId="34" xfId="50" applyNumberFormat="1" applyFont="1" applyFill="1" applyBorder="1">
      <alignment/>
      <protection/>
    </xf>
    <xf numFmtId="4" fontId="13" fillId="35" borderId="33" xfId="50" applyNumberFormat="1" applyFont="1" applyFill="1" applyBorder="1">
      <alignment/>
      <protection/>
    </xf>
    <xf numFmtId="166" fontId="13" fillId="35" borderId="31" xfId="50" applyNumberFormat="1" applyFont="1" applyFill="1" applyBorder="1" applyAlignment="1">
      <alignment horizontal="right"/>
      <protection/>
    </xf>
    <xf numFmtId="166" fontId="13" fillId="35" borderId="34" xfId="50" applyNumberFormat="1" applyFont="1" applyFill="1" applyBorder="1">
      <alignment/>
      <protection/>
    </xf>
    <xf numFmtId="0" fontId="0" fillId="35" borderId="0" xfId="0" applyFill="1" applyAlignment="1">
      <alignment/>
    </xf>
    <xf numFmtId="0" fontId="14" fillId="35" borderId="38" xfId="50" applyFont="1" applyFill="1" applyBorder="1" applyAlignment="1">
      <alignment horizontal="center"/>
      <protection/>
    </xf>
    <xf numFmtId="49" fontId="14" fillId="35" borderId="39" xfId="50" applyNumberFormat="1" applyFont="1" applyFill="1" applyBorder="1" applyAlignment="1">
      <alignment horizontal="center"/>
      <protection/>
    </xf>
    <xf numFmtId="49" fontId="14" fillId="35" borderId="40" xfId="50" applyNumberFormat="1" applyFont="1" applyFill="1" applyBorder="1" applyAlignment="1">
      <alignment horizontal="center"/>
      <protection/>
    </xf>
    <xf numFmtId="0" fontId="14" fillId="35" borderId="41" xfId="50" applyFont="1" applyFill="1" applyBorder="1" applyAlignment="1">
      <alignment horizontal="center"/>
      <protection/>
    </xf>
    <xf numFmtId="0" fontId="14" fillId="35" borderId="39" xfId="50" applyFont="1" applyFill="1" applyBorder="1" applyAlignment="1">
      <alignment horizontal="center"/>
      <protection/>
    </xf>
    <xf numFmtId="0" fontId="14" fillId="35" borderId="41" xfId="50" applyFont="1" applyFill="1" applyBorder="1">
      <alignment/>
      <protection/>
    </xf>
    <xf numFmtId="4" fontId="14" fillId="35" borderId="40" xfId="35" applyNumberFormat="1" applyFont="1" applyFill="1" applyBorder="1" applyAlignment="1">
      <alignment horizontal="right"/>
    </xf>
    <xf numFmtId="165" fontId="14" fillId="35" borderId="40" xfId="35" applyNumberFormat="1" applyFont="1" applyFill="1" applyBorder="1" applyAlignment="1">
      <alignment horizontal="right"/>
    </xf>
    <xf numFmtId="4" fontId="14" fillId="35" borderId="42" xfId="50" applyNumberFormat="1" applyFont="1" applyFill="1" applyBorder="1">
      <alignment/>
      <protection/>
    </xf>
    <xf numFmtId="4" fontId="14" fillId="35" borderId="43" xfId="50" applyNumberFormat="1" applyFont="1" applyFill="1" applyBorder="1">
      <alignment/>
      <protection/>
    </xf>
    <xf numFmtId="166" fontId="14" fillId="35" borderId="40" xfId="35" applyNumberFormat="1" applyFont="1" applyFill="1" applyBorder="1" applyAlignment="1">
      <alignment horizontal="right"/>
    </xf>
    <xf numFmtId="166" fontId="14" fillId="35" borderId="42" xfId="50" applyNumberFormat="1" applyFont="1" applyFill="1" applyBorder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. Rozpočet 2007 - tabulky" xfId="48"/>
    <cellStyle name="normální_Rozpis výdajů 03 bez PO" xfId="49"/>
    <cellStyle name="normální_Rozpis výdajů 03 bez PO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180">
          <cell r="O180">
            <v>88242.1</v>
          </cell>
          <cell r="P180">
            <v>202563.47</v>
          </cell>
        </row>
        <row r="225">
          <cell r="F225">
            <v>24770</v>
          </cell>
          <cell r="I225">
            <v>3809.66</v>
          </cell>
          <cell r="K225">
            <v>0</v>
          </cell>
          <cell r="L225">
            <v>3738</v>
          </cell>
          <cell r="M225">
            <v>61072</v>
          </cell>
        </row>
        <row r="270">
          <cell r="C270">
            <v>2129186.97</v>
          </cell>
          <cell r="D270">
            <v>149275.3974</v>
          </cell>
          <cell r="E270">
            <v>11050.11</v>
          </cell>
          <cell r="G270">
            <v>1178.49</v>
          </cell>
          <cell r="H270">
            <v>3906948.158589999</v>
          </cell>
          <cell r="J270">
            <v>83964.04000000001</v>
          </cell>
          <cell r="N270">
            <v>9005.32</v>
          </cell>
          <cell r="Q270">
            <v>878159.9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C225">
            <v>215664.09</v>
          </cell>
          <cell r="L225">
            <v>43995</v>
          </cell>
          <cell r="M225">
            <v>5278.1900000000005</v>
          </cell>
          <cell r="N225">
            <v>76679.09</v>
          </cell>
        </row>
        <row r="270">
          <cell r="D270">
            <v>878542.94</v>
          </cell>
          <cell r="E270">
            <v>734778.03</v>
          </cell>
          <cell r="F270">
            <v>3496652.0100000007</v>
          </cell>
          <cell r="G270">
            <v>194585.4</v>
          </cell>
          <cell r="H270">
            <v>22394.15</v>
          </cell>
          <cell r="I270">
            <v>690417.37</v>
          </cell>
          <cell r="K270">
            <v>987667.912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3">
      <selection activeCell="D35" sqref="D35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15" t="s">
        <v>57</v>
      </c>
      <c r="B1" s="115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54</v>
      </c>
      <c r="D2" s="32" t="s">
        <v>64</v>
      </c>
      <c r="E2" s="32" t="s">
        <v>62</v>
      </c>
    </row>
    <row r="3" spans="1:5" ht="15" customHeight="1">
      <c r="A3" s="2" t="s">
        <v>3</v>
      </c>
      <c r="B3" s="29" t="s">
        <v>38</v>
      </c>
      <c r="C3" s="26">
        <f>C4+C5+C6</f>
        <v>2289512.4774</v>
      </c>
      <c r="D3" s="26">
        <v>894.64</v>
      </c>
      <c r="E3" s="27">
        <f aca="true" t="shared" si="0" ref="E3:E24">C3+D3</f>
        <v>2290407.1174000003</v>
      </c>
    </row>
    <row r="4" spans="1:10" ht="15" customHeight="1">
      <c r="A4" s="6" t="s">
        <v>4</v>
      </c>
      <c r="B4" s="7" t="s">
        <v>5</v>
      </c>
      <c r="C4" s="8">
        <f>'[3]příjmy'!$C$270</f>
        <v>2129186.97</v>
      </c>
      <c r="D4" s="9">
        <f>'[1]příjmy'!$C$31</f>
        <v>0</v>
      </c>
      <c r="E4" s="10">
        <f t="shared" si="0"/>
        <v>2129186.97</v>
      </c>
      <c r="J4" s="1"/>
    </row>
    <row r="5" spans="1:5" ht="15" customHeight="1">
      <c r="A5" s="6" t="s">
        <v>6</v>
      </c>
      <c r="B5" s="7" t="s">
        <v>7</v>
      </c>
      <c r="C5" s="8">
        <f>'[3]příjmy'!$D$270</f>
        <v>149275.3974</v>
      </c>
      <c r="D5" s="4">
        <v>0</v>
      </c>
      <c r="E5" s="10">
        <f t="shared" si="0"/>
        <v>149275.3974</v>
      </c>
    </row>
    <row r="6" spans="1:5" ht="15" customHeight="1">
      <c r="A6" s="6" t="s">
        <v>8</v>
      </c>
      <c r="B6" s="7" t="s">
        <v>9</v>
      </c>
      <c r="C6" s="8">
        <f>'[3]příjmy'!$E$270</f>
        <v>11050.11</v>
      </c>
      <c r="D6" s="8">
        <f>'[1]příjmy'!$E$31</f>
        <v>0</v>
      </c>
      <c r="E6" s="10">
        <f t="shared" si="0"/>
        <v>11050.11</v>
      </c>
    </row>
    <row r="7" spans="1:5" ht="15" customHeight="1">
      <c r="A7" s="12" t="s">
        <v>41</v>
      </c>
      <c r="B7" s="7" t="s">
        <v>10</v>
      </c>
      <c r="C7" s="13">
        <f>C8+C13</f>
        <v>4094485.6685899994</v>
      </c>
      <c r="D7" s="13">
        <f>D8+D13</f>
        <v>0</v>
      </c>
      <c r="E7" s="14">
        <f t="shared" si="0"/>
        <v>4094485.6685899994</v>
      </c>
    </row>
    <row r="8" spans="1:5" ht="15" customHeight="1">
      <c r="A8" s="6" t="s">
        <v>46</v>
      </c>
      <c r="B8" s="7" t="s">
        <v>11</v>
      </c>
      <c r="C8" s="8">
        <f>C9+C10+C11+C12</f>
        <v>3997778.3085899996</v>
      </c>
      <c r="D8" s="8">
        <f>D9+D10+D11+D12</f>
        <v>0</v>
      </c>
      <c r="E8" s="11">
        <f t="shared" si="0"/>
        <v>3997778.3085899996</v>
      </c>
    </row>
    <row r="9" spans="1:5" ht="15" customHeight="1">
      <c r="A9" s="6" t="s">
        <v>42</v>
      </c>
      <c r="B9" s="7" t="s">
        <v>12</v>
      </c>
      <c r="C9" s="8">
        <f>'[3]příjmy'!$M$225</f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53</v>
      </c>
      <c r="B10" s="7" t="s">
        <v>11</v>
      </c>
      <c r="C10" s="8">
        <f>'[3]příjmy'!$G$270+'[3]příjmy'!$H$270</f>
        <v>3908126.6485899994</v>
      </c>
      <c r="D10" s="8">
        <v>0</v>
      </c>
      <c r="E10" s="11">
        <f t="shared" si="0"/>
        <v>3908126.6485899994</v>
      </c>
    </row>
    <row r="11" spans="1:5" ht="15" customHeight="1">
      <c r="A11" s="6" t="s">
        <v>43</v>
      </c>
      <c r="B11" s="7" t="s">
        <v>45</v>
      </c>
      <c r="C11" s="8">
        <f>'[3]příjmy'!$I$225</f>
        <v>3809.66</v>
      </c>
      <c r="D11" s="8">
        <v>0</v>
      </c>
      <c r="E11" s="11">
        <f>SUM(C11:D11)</f>
        <v>3809.66</v>
      </c>
    </row>
    <row r="12" spans="1:5" ht="15" customHeight="1">
      <c r="A12" s="6" t="s">
        <v>47</v>
      </c>
      <c r="B12" s="7">
        <v>4121</v>
      </c>
      <c r="C12" s="8">
        <f>'[3]příjmy'!$F$225</f>
        <v>24770</v>
      </c>
      <c r="D12" s="8">
        <v>0</v>
      </c>
      <c r="E12" s="11">
        <f>SUM(C12:D12)</f>
        <v>24770</v>
      </c>
    </row>
    <row r="13" spans="1:5" ht="15" customHeight="1">
      <c r="A13" s="6" t="s">
        <v>48</v>
      </c>
      <c r="B13" s="7" t="s">
        <v>13</v>
      </c>
      <c r="C13" s="8">
        <f>C14+C15+C16</f>
        <v>96707.36000000002</v>
      </c>
      <c r="D13" s="8">
        <f>D14+D15+D16</f>
        <v>0</v>
      </c>
      <c r="E13" s="11">
        <f t="shared" si="0"/>
        <v>96707.36000000002</v>
      </c>
    </row>
    <row r="14" spans="1:5" ht="15" customHeight="1">
      <c r="A14" s="6" t="s">
        <v>44</v>
      </c>
      <c r="B14" s="7" t="s">
        <v>13</v>
      </c>
      <c r="C14" s="8">
        <f>'[3]příjmy'!$N$270+'[3]příjmy'!$J$270</f>
        <v>92969.36000000002</v>
      </c>
      <c r="D14" s="8">
        <f>'[1]příjmy'!$H$16</f>
        <v>0</v>
      </c>
      <c r="E14" s="11">
        <f t="shared" si="0"/>
        <v>92969.36000000002</v>
      </c>
    </row>
    <row r="15" spans="1:5" ht="15" customHeight="1">
      <c r="A15" s="6" t="s">
        <v>49</v>
      </c>
      <c r="B15" s="7">
        <v>4221</v>
      </c>
      <c r="C15" s="8">
        <f>'[3]příjmy'!$L$225</f>
        <v>3738</v>
      </c>
      <c r="D15" s="8">
        <v>0</v>
      </c>
      <c r="E15" s="11">
        <f>SUM(C15:D15)</f>
        <v>3738</v>
      </c>
    </row>
    <row r="16" spans="1:5" ht="15" customHeight="1">
      <c r="A16" s="6" t="s">
        <v>50</v>
      </c>
      <c r="B16" s="7">
        <v>4232</v>
      </c>
      <c r="C16" s="8">
        <f>'[3]příjmy'!$K$225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39</v>
      </c>
      <c r="C17" s="13">
        <f>C3+C7</f>
        <v>6383998.145989999</v>
      </c>
      <c r="D17" s="13">
        <f>D3+D7</f>
        <v>894.64</v>
      </c>
      <c r="E17" s="14">
        <f t="shared" si="0"/>
        <v>6384892.785989999</v>
      </c>
    </row>
    <row r="18" spans="1:5" ht="15" customHeight="1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>
      <c r="A19" s="6" t="s">
        <v>59</v>
      </c>
      <c r="B19" s="7" t="s">
        <v>17</v>
      </c>
      <c r="C19" s="8">
        <f>'[3]příjmy'!$O$180</f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60</v>
      </c>
      <c r="B20" s="7">
        <v>8115</v>
      </c>
      <c r="C20" s="8">
        <f>'[3]příjmy'!$P$180</f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61</v>
      </c>
      <c r="B21" s="7" t="s">
        <v>17</v>
      </c>
      <c r="C21" s="8">
        <f>'[3]příjmy'!$Q$270</f>
        <v>878159.9</v>
      </c>
      <c r="D21" s="8">
        <v>0</v>
      </c>
      <c r="E21" s="11">
        <f t="shared" si="0"/>
        <v>878159.9</v>
      </c>
    </row>
    <row r="22" spans="1:5" ht="15" customHeight="1">
      <c r="A22" s="6" t="s">
        <v>51</v>
      </c>
      <c r="B22" s="7">
        <v>8123</v>
      </c>
      <c r="C22" s="8">
        <f>'[3]příjmy'!$R$167</f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52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27</v>
      </c>
      <c r="B24" s="21"/>
      <c r="C24" s="22">
        <f>C3+C7+C18</f>
        <v>7456088.615989999</v>
      </c>
      <c r="D24" s="22">
        <f>D17+D18</f>
        <v>894.64</v>
      </c>
      <c r="E24" s="23">
        <f t="shared" si="0"/>
        <v>7456983.255989999</v>
      </c>
    </row>
    <row r="25" spans="1:5" ht="13.5" thickBot="1">
      <c r="A25" s="115" t="s">
        <v>58</v>
      </c>
      <c r="B25" s="115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54</v>
      </c>
      <c r="D26" s="32" t="s">
        <v>64</v>
      </c>
      <c r="E26" s="32" t="s">
        <v>62</v>
      </c>
    </row>
    <row r="27" spans="1:5" ht="15" customHeight="1">
      <c r="A27" s="24" t="s">
        <v>26</v>
      </c>
      <c r="B27" s="3" t="s">
        <v>20</v>
      </c>
      <c r="C27" s="4">
        <f>'[3]výdaje'!$B$225</f>
        <v>27594</v>
      </c>
      <c r="D27" s="4">
        <v>0</v>
      </c>
      <c r="E27" s="5">
        <f>C27+D27</f>
        <v>27594</v>
      </c>
    </row>
    <row r="28" spans="1:5" ht="15" customHeight="1">
      <c r="A28" s="25" t="s">
        <v>21</v>
      </c>
      <c r="B28" s="7" t="s">
        <v>20</v>
      </c>
      <c r="C28" s="8">
        <f>'[3]výdaje'!$C$225</f>
        <v>215664.09</v>
      </c>
      <c r="D28" s="4">
        <v>0</v>
      </c>
      <c r="E28" s="5">
        <f aca="true" t="shared" si="1" ref="E28:E43">C28+D28</f>
        <v>215664.09</v>
      </c>
    </row>
    <row r="29" spans="1:5" ht="15" customHeight="1">
      <c r="A29" s="25" t="s">
        <v>28</v>
      </c>
      <c r="B29" s="7" t="s">
        <v>20</v>
      </c>
      <c r="C29" s="8">
        <f>'[3]výdaje'!$D$270</f>
        <v>878542.94</v>
      </c>
      <c r="D29" s="4">
        <v>0</v>
      </c>
      <c r="E29" s="5">
        <f t="shared" si="1"/>
        <v>878542.94</v>
      </c>
    </row>
    <row r="30" spans="1:5" ht="15" customHeight="1">
      <c r="A30" s="25" t="s">
        <v>22</v>
      </c>
      <c r="B30" s="7" t="s">
        <v>20</v>
      </c>
      <c r="C30" s="8">
        <f>'[3]výdaje'!$E$270</f>
        <v>734778.03</v>
      </c>
      <c r="D30" s="4">
        <v>0</v>
      </c>
      <c r="E30" s="5">
        <f t="shared" si="1"/>
        <v>734778.03</v>
      </c>
    </row>
    <row r="31" spans="1:5" ht="15" customHeight="1">
      <c r="A31" s="25" t="s">
        <v>40</v>
      </c>
      <c r="B31" s="7" t="s">
        <v>20</v>
      </c>
      <c r="C31" s="8">
        <f>'[3]výdaje'!$F$270</f>
        <v>3496652.0100000007</v>
      </c>
      <c r="D31" s="4">
        <v>0</v>
      </c>
      <c r="E31" s="5">
        <f>C31+D31</f>
        <v>3496652.0100000007</v>
      </c>
    </row>
    <row r="32" spans="1:5" ht="15" customHeight="1">
      <c r="A32" s="25" t="s">
        <v>56</v>
      </c>
      <c r="B32" s="7" t="s">
        <v>24</v>
      </c>
      <c r="C32" s="8">
        <f>'[3]výdaje'!$G$270</f>
        <v>194585.4</v>
      </c>
      <c r="D32" s="4">
        <v>0</v>
      </c>
      <c r="E32" s="5">
        <f t="shared" si="1"/>
        <v>194585.4</v>
      </c>
    </row>
    <row r="33" spans="1:5" ht="15" customHeight="1">
      <c r="A33" s="25" t="s">
        <v>63</v>
      </c>
      <c r="B33" s="7" t="s">
        <v>20</v>
      </c>
      <c r="C33" s="8">
        <f>'[3]výdaje'!$H$270</f>
        <v>22394.15</v>
      </c>
      <c r="D33" s="4">
        <f>'[1]výdaje'!$G$16</f>
        <v>0</v>
      </c>
      <c r="E33" s="5">
        <f t="shared" si="1"/>
        <v>22394.15</v>
      </c>
    </row>
    <row r="34" spans="1:5" ht="15" customHeight="1">
      <c r="A34" s="25" t="s">
        <v>29</v>
      </c>
      <c r="B34" s="7" t="s">
        <v>23</v>
      </c>
      <c r="C34" s="8">
        <f>'[3]výdaje'!$I$270</f>
        <v>690417.37</v>
      </c>
      <c r="D34" s="4">
        <v>894.64</v>
      </c>
      <c r="E34" s="5">
        <f t="shared" si="1"/>
        <v>691312.01</v>
      </c>
    </row>
    <row r="35" spans="1:5" ht="15" customHeight="1">
      <c r="A35" s="25" t="s">
        <v>30</v>
      </c>
      <c r="B35" s="7" t="s">
        <v>23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f>'[3]výdaje'!$K$270</f>
        <v>987667.912</v>
      </c>
      <c r="D36" s="4">
        <f>'[1]výdaje'!$J$16</f>
        <v>0</v>
      </c>
      <c r="E36" s="5">
        <f t="shared" si="1"/>
        <v>987667.912</v>
      </c>
    </row>
    <row r="37" spans="1:5" ht="15" customHeight="1">
      <c r="A37" s="25" t="s">
        <v>33</v>
      </c>
      <c r="B37" s="7" t="s">
        <v>24</v>
      </c>
      <c r="C37" s="8">
        <f>'[3]výdaje'!$L$225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32</v>
      </c>
      <c r="B38" s="7" t="s">
        <v>20</v>
      </c>
      <c r="C38" s="8">
        <f>'[3]výdaje'!$M$225</f>
        <v>5278.1900000000005</v>
      </c>
      <c r="D38" s="4">
        <f>'[1]výdaje'!$L$16</f>
        <v>0</v>
      </c>
      <c r="E38" s="5">
        <f t="shared" si="1"/>
        <v>5278.1900000000005</v>
      </c>
    </row>
    <row r="39" spans="1:5" ht="15" customHeight="1">
      <c r="A39" s="25" t="s">
        <v>55</v>
      </c>
      <c r="B39" s="7" t="s">
        <v>24</v>
      </c>
      <c r="C39" s="8">
        <f>'[3]výdaje'!$N$225</f>
        <v>76679.09</v>
      </c>
      <c r="D39" s="4">
        <v>0</v>
      </c>
      <c r="E39" s="5">
        <f>C39+D39</f>
        <v>76679.09</v>
      </c>
    </row>
    <row r="40" spans="1:5" ht="15" customHeight="1">
      <c r="A40" s="25" t="s">
        <v>34</v>
      </c>
      <c r="B40" s="7" t="s">
        <v>24</v>
      </c>
      <c r="C40" s="8">
        <f>'[3]výdaje'!$O$180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35</v>
      </c>
      <c r="B41" s="7" t="s">
        <v>24</v>
      </c>
      <c r="C41" s="8">
        <f>'[3]výdaje'!$P$180</f>
        <v>72712.56</v>
      </c>
      <c r="D41" s="4">
        <f>'[1]výdaje'!$N$16</f>
        <v>0</v>
      </c>
      <c r="E41" s="5">
        <f t="shared" si="1"/>
        <v>72712.56</v>
      </c>
    </row>
    <row r="42" spans="1:5" ht="15" customHeight="1">
      <c r="A42" s="25" t="s">
        <v>36</v>
      </c>
      <c r="B42" s="7" t="s">
        <v>24</v>
      </c>
      <c r="C42" s="8">
        <f>'[3]výdaje'!$R$180</f>
        <v>4006.28</v>
      </c>
      <c r="D42" s="4">
        <f>'[1]výdaje'!$P$16</f>
        <v>0</v>
      </c>
      <c r="E42" s="5">
        <f t="shared" si="1"/>
        <v>4006.28</v>
      </c>
    </row>
    <row r="43" spans="1:5" ht="15" customHeight="1" thickBot="1">
      <c r="A43" s="25" t="s">
        <v>37</v>
      </c>
      <c r="B43" s="7" t="s">
        <v>24</v>
      </c>
      <c r="C43" s="8">
        <f>'[3]výdaje'!$S$180</f>
        <v>121.6</v>
      </c>
      <c r="D43" s="4">
        <f>'[1]výdaje'!$Q$16</f>
        <v>0</v>
      </c>
      <c r="E43" s="5">
        <f t="shared" si="1"/>
        <v>121.6</v>
      </c>
    </row>
    <row r="44" spans="1:5" ht="15" customHeight="1" thickBot="1">
      <c r="A44" s="28" t="s">
        <v>25</v>
      </c>
      <c r="B44" s="21"/>
      <c r="C44" s="22">
        <f>C27+C28+C29+C30+C31+C32+C33+C34+C35+C36+C37+C38+C39+C40+C41+C42+C43</f>
        <v>7456088.622</v>
      </c>
      <c r="D44" s="22">
        <f>SUM(D27:D43)</f>
        <v>894.64</v>
      </c>
      <c r="E44" s="23">
        <f>SUM(E27:E43)</f>
        <v>7456983.262000001</v>
      </c>
    </row>
    <row r="45" spans="3:5" ht="12.75">
      <c r="C45" s="1"/>
      <c r="E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1"/>
  <sheetViews>
    <sheetView tabSelected="1" zoomScalePageLayoutView="0" workbookViewId="0" topLeftCell="A7">
      <selection activeCell="G29" sqref="G29"/>
    </sheetView>
  </sheetViews>
  <sheetFormatPr defaultColWidth="9.14062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2.140625" style="0" customWidth="1"/>
    <col min="8" max="8" width="7.57421875" style="0" customWidth="1"/>
    <col min="9" max="9" width="7.57421875" style="0" hidden="1" customWidth="1"/>
    <col min="10" max="10" width="10.140625" style="0" hidden="1" customWidth="1"/>
    <col min="11" max="11" width="0" style="0" hidden="1" customWidth="1"/>
    <col min="12" max="12" width="9.140625" style="0" hidden="1" customWidth="1"/>
    <col min="13" max="13" width="0" style="0" hidden="1" customWidth="1"/>
    <col min="14" max="15" width="12.8515625" style="0" hidden="1" customWidth="1"/>
    <col min="16" max="16" width="11.7109375" style="0" hidden="1" customWidth="1"/>
    <col min="17" max="17" width="12.28125" style="0" customWidth="1"/>
    <col min="18" max="18" width="10.7109375" style="0" hidden="1" customWidth="1"/>
    <col min="19" max="19" width="10.7109375" style="0" customWidth="1"/>
    <col min="20" max="20" width="12.7109375" style="0" customWidth="1"/>
  </cols>
  <sheetData>
    <row r="2" spans="1:16" ht="18">
      <c r="A2" s="116" t="s">
        <v>65</v>
      </c>
      <c r="B2" s="116"/>
      <c r="C2" s="116"/>
      <c r="D2" s="116"/>
      <c r="E2" s="116"/>
      <c r="F2" s="116"/>
      <c r="G2" s="116"/>
      <c r="H2" s="116"/>
      <c r="I2" s="37"/>
      <c r="P2" s="37"/>
    </row>
    <row r="3" spans="1:16" ht="12.75">
      <c r="A3" s="38"/>
      <c r="B3" s="38"/>
      <c r="C3" s="38"/>
      <c r="D3" s="38"/>
      <c r="E3" s="38"/>
      <c r="F3" s="38"/>
      <c r="G3" s="38"/>
      <c r="H3" s="38"/>
      <c r="I3" s="38"/>
      <c r="P3" s="38"/>
    </row>
    <row r="4" spans="1:16" ht="15.75">
      <c r="A4" s="117" t="s">
        <v>66</v>
      </c>
      <c r="B4" s="117"/>
      <c r="C4" s="117"/>
      <c r="D4" s="117"/>
      <c r="E4" s="117"/>
      <c r="F4" s="117"/>
      <c r="G4" s="117"/>
      <c r="H4" s="117"/>
      <c r="I4" s="39"/>
      <c r="P4" s="39"/>
    </row>
    <row r="5" spans="1:16" ht="12.75">
      <c r="A5" s="38"/>
      <c r="B5" s="38"/>
      <c r="C5" s="38"/>
      <c r="D5" s="38"/>
      <c r="E5" s="38"/>
      <c r="F5" s="38"/>
      <c r="G5" s="38"/>
      <c r="H5" s="38"/>
      <c r="I5" s="38"/>
      <c r="P5" s="38"/>
    </row>
    <row r="6" spans="1:16" ht="15.75">
      <c r="A6" s="118" t="s">
        <v>67</v>
      </c>
      <c r="B6" s="118"/>
      <c r="C6" s="118"/>
      <c r="D6" s="118"/>
      <c r="E6" s="118"/>
      <c r="F6" s="118"/>
      <c r="G6" s="118"/>
      <c r="H6" s="118"/>
      <c r="I6" s="40"/>
      <c r="P6" s="40"/>
    </row>
    <row r="7" spans="1:16" ht="16.5" thickBot="1">
      <c r="A7" s="40"/>
      <c r="B7" s="40"/>
      <c r="C7" s="40"/>
      <c r="D7" s="40"/>
      <c r="E7" s="40"/>
      <c r="F7" s="40"/>
      <c r="G7" s="40"/>
      <c r="H7" s="40"/>
      <c r="I7" s="40"/>
      <c r="P7" s="40"/>
    </row>
    <row r="8" spans="1:20" ht="13.5" customHeight="1" thickBot="1">
      <c r="A8" s="119"/>
      <c r="B8" s="41" t="s">
        <v>68</v>
      </c>
      <c r="C8" s="122" t="s">
        <v>69</v>
      </c>
      <c r="D8" s="123"/>
      <c r="E8" s="42" t="s">
        <v>70</v>
      </c>
      <c r="F8" s="43" t="s">
        <v>19</v>
      </c>
      <c r="G8" s="44" t="s">
        <v>71</v>
      </c>
      <c r="H8" s="45" t="s">
        <v>72</v>
      </c>
      <c r="I8" s="45" t="s">
        <v>73</v>
      </c>
      <c r="J8" s="45" t="s">
        <v>74</v>
      </c>
      <c r="K8" s="45" t="s">
        <v>75</v>
      </c>
      <c r="L8" s="45" t="s">
        <v>76</v>
      </c>
      <c r="M8" s="45" t="s">
        <v>75</v>
      </c>
      <c r="N8" s="45" t="s">
        <v>77</v>
      </c>
      <c r="O8" s="45" t="s">
        <v>78</v>
      </c>
      <c r="P8" s="45" t="s">
        <v>79</v>
      </c>
      <c r="Q8" s="45" t="s">
        <v>75</v>
      </c>
      <c r="R8" s="45" t="s">
        <v>80</v>
      </c>
      <c r="S8" s="45" t="s">
        <v>81</v>
      </c>
      <c r="T8" s="45" t="s">
        <v>75</v>
      </c>
    </row>
    <row r="9" spans="1:20" ht="13.5" thickBot="1">
      <c r="A9" s="120"/>
      <c r="B9" s="46" t="s">
        <v>82</v>
      </c>
      <c r="C9" s="124" t="s">
        <v>83</v>
      </c>
      <c r="D9" s="125"/>
      <c r="E9" s="47" t="s">
        <v>83</v>
      </c>
      <c r="F9" s="48" t="s">
        <v>83</v>
      </c>
      <c r="G9" s="49" t="s">
        <v>84</v>
      </c>
      <c r="H9" s="50">
        <f aca="true" t="shared" si="0" ref="H9:M9">H10+H12+H14+H16+H18+H20+H22+H24</f>
        <v>43525.6357</v>
      </c>
      <c r="I9" s="50">
        <f t="shared" si="0"/>
        <v>8048.57</v>
      </c>
      <c r="J9" s="51">
        <f t="shared" si="0"/>
        <v>6788.9794999999995</v>
      </c>
      <c r="K9" s="50">
        <f t="shared" si="0"/>
        <v>58363.18520000001</v>
      </c>
      <c r="L9" s="51">
        <f t="shared" si="0"/>
        <v>0</v>
      </c>
      <c r="M9" s="50">
        <f t="shared" si="0"/>
        <v>58363.18520000001</v>
      </c>
      <c r="N9" s="52">
        <v>39.976</v>
      </c>
      <c r="O9" s="52">
        <v>475</v>
      </c>
      <c r="P9" s="50">
        <f>P10+P12+P14+P16+P18+P20+P22+P24+P26+P28+P30+P32</f>
        <v>6700</v>
      </c>
      <c r="Q9" s="50">
        <f>Q10+Q12+Q14+Q16+Q18+Q20+Q22+Q24+Q26+Q28+Q30+Q32+Q34</f>
        <v>65578.1612</v>
      </c>
      <c r="R9" s="52">
        <f>R10+R12+R14+R16+R18+R20+R22+R24+R26+R28+R30+R32+R34+R36+R38</f>
        <v>53.8</v>
      </c>
      <c r="S9" s="52">
        <f>S10+S12+S14+S16+S18+S20+S22+S24+S26+S28+S30+S32+S34+S36+S38+S40</f>
        <v>1094.638</v>
      </c>
      <c r="T9" s="52">
        <f>T10+T12+T14+T16+T18+T20+T22+T24+T26+T28+T30+T32+T34+T36+T38+T40</f>
        <v>66726.59920000001</v>
      </c>
    </row>
    <row r="10" spans="1:20" ht="12.75">
      <c r="A10" s="120"/>
      <c r="B10" s="53" t="s">
        <v>82</v>
      </c>
      <c r="C10" s="54" t="s">
        <v>85</v>
      </c>
      <c r="D10" s="55" t="s">
        <v>86</v>
      </c>
      <c r="E10" s="56" t="s">
        <v>83</v>
      </c>
      <c r="F10" s="57" t="s">
        <v>83</v>
      </c>
      <c r="G10" s="58" t="s">
        <v>87</v>
      </c>
      <c r="H10" s="59">
        <f aca="true" t="shared" si="1" ref="H10:T10">H11</f>
        <v>7286.8672</v>
      </c>
      <c r="I10" s="59">
        <f t="shared" si="1"/>
        <v>0</v>
      </c>
      <c r="J10" s="60">
        <f t="shared" si="1"/>
        <v>5788.0355</v>
      </c>
      <c r="K10" s="61">
        <f t="shared" si="1"/>
        <v>13074.902699999999</v>
      </c>
      <c r="L10" s="62">
        <f t="shared" si="1"/>
        <v>-5788.0355</v>
      </c>
      <c r="M10" s="61">
        <f t="shared" si="1"/>
        <v>7286.867199999999</v>
      </c>
      <c r="N10" s="63"/>
      <c r="O10" s="63"/>
      <c r="P10" s="59">
        <f t="shared" si="1"/>
        <v>0</v>
      </c>
      <c r="Q10" s="61">
        <f t="shared" si="1"/>
        <v>7286.867199999999</v>
      </c>
      <c r="R10" s="64">
        <f t="shared" si="1"/>
        <v>0</v>
      </c>
      <c r="S10" s="64">
        <f t="shared" si="1"/>
        <v>0</v>
      </c>
      <c r="T10" s="65">
        <f t="shared" si="1"/>
        <v>7286.867199999999</v>
      </c>
    </row>
    <row r="11" spans="1:20" ht="13.5" thickBot="1">
      <c r="A11" s="120"/>
      <c r="B11" s="66"/>
      <c r="C11" s="67"/>
      <c r="D11" s="68"/>
      <c r="E11" s="69">
        <v>4357</v>
      </c>
      <c r="F11" s="70">
        <v>6121</v>
      </c>
      <c r="G11" s="71" t="s">
        <v>88</v>
      </c>
      <c r="H11" s="72">
        <v>7286.8672</v>
      </c>
      <c r="I11" s="72">
        <v>0</v>
      </c>
      <c r="J11" s="73">
        <v>5788.0355</v>
      </c>
      <c r="K11" s="74">
        <f>H11+J11</f>
        <v>13074.902699999999</v>
      </c>
      <c r="L11" s="75">
        <v>-5788.0355</v>
      </c>
      <c r="M11" s="74">
        <f>SUM(K11:L11)</f>
        <v>7286.867199999999</v>
      </c>
      <c r="N11" s="76"/>
      <c r="O11" s="76"/>
      <c r="P11" s="72">
        <v>0</v>
      </c>
      <c r="Q11" s="74">
        <f>SUM(M11:P11)</f>
        <v>7286.867199999999</v>
      </c>
      <c r="R11" s="77">
        <v>0</v>
      </c>
      <c r="S11" s="77">
        <v>0</v>
      </c>
      <c r="T11" s="78">
        <f>Q11+R11</f>
        <v>7286.867199999999</v>
      </c>
    </row>
    <row r="12" spans="1:20" ht="12.75">
      <c r="A12" s="120"/>
      <c r="B12" s="53" t="s">
        <v>82</v>
      </c>
      <c r="C12" s="54" t="s">
        <v>89</v>
      </c>
      <c r="D12" s="55" t="s">
        <v>86</v>
      </c>
      <c r="E12" s="56" t="s">
        <v>83</v>
      </c>
      <c r="F12" s="57" t="s">
        <v>83</v>
      </c>
      <c r="G12" s="58" t="s">
        <v>90</v>
      </c>
      <c r="H12" s="59">
        <f aca="true" t="shared" si="2" ref="H12:T12">H13</f>
        <v>806.2295</v>
      </c>
      <c r="I12" s="59">
        <f t="shared" si="2"/>
        <v>0</v>
      </c>
      <c r="J12" s="60">
        <f t="shared" si="2"/>
        <v>0</v>
      </c>
      <c r="K12" s="61">
        <f t="shared" si="2"/>
        <v>806.2295</v>
      </c>
      <c r="L12" s="62">
        <f t="shared" si="2"/>
        <v>5788.0355</v>
      </c>
      <c r="M12" s="61">
        <f t="shared" si="2"/>
        <v>6594.265</v>
      </c>
      <c r="N12" s="63"/>
      <c r="O12" s="63"/>
      <c r="P12" s="59">
        <f t="shared" si="2"/>
        <v>0</v>
      </c>
      <c r="Q12" s="61">
        <f t="shared" si="2"/>
        <v>6594.265</v>
      </c>
      <c r="R12" s="64">
        <f t="shared" si="2"/>
        <v>0</v>
      </c>
      <c r="S12" s="64">
        <f t="shared" si="2"/>
        <v>0</v>
      </c>
      <c r="T12" s="65">
        <f t="shared" si="2"/>
        <v>6594.265</v>
      </c>
    </row>
    <row r="13" spans="1:20" ht="13.5" thickBot="1">
      <c r="A13" s="120"/>
      <c r="B13" s="66"/>
      <c r="C13" s="67"/>
      <c r="D13" s="68"/>
      <c r="E13" s="69">
        <v>4357</v>
      </c>
      <c r="F13" s="70">
        <v>6121</v>
      </c>
      <c r="G13" s="71" t="s">
        <v>88</v>
      </c>
      <c r="H13" s="72">
        <v>806.2295</v>
      </c>
      <c r="I13" s="72">
        <v>0</v>
      </c>
      <c r="J13" s="73">
        <v>0</v>
      </c>
      <c r="K13" s="74">
        <f>H13+J13</f>
        <v>806.2295</v>
      </c>
      <c r="L13" s="75">
        <v>5788.0355</v>
      </c>
      <c r="M13" s="74">
        <f>SUM(K13:L13)</f>
        <v>6594.265</v>
      </c>
      <c r="N13" s="76"/>
      <c r="O13" s="76"/>
      <c r="P13" s="72">
        <v>0</v>
      </c>
      <c r="Q13" s="74">
        <f>SUM(M13:P13)</f>
        <v>6594.265</v>
      </c>
      <c r="R13" s="77">
        <v>0</v>
      </c>
      <c r="S13" s="77">
        <v>0</v>
      </c>
      <c r="T13" s="78">
        <f>SUM(Q13:R13)</f>
        <v>6594.265</v>
      </c>
    </row>
    <row r="14" spans="1:20" ht="12.75">
      <c r="A14" s="120"/>
      <c r="B14" s="53" t="s">
        <v>82</v>
      </c>
      <c r="C14" s="54" t="s">
        <v>91</v>
      </c>
      <c r="D14" s="55" t="s">
        <v>92</v>
      </c>
      <c r="E14" s="56" t="s">
        <v>83</v>
      </c>
      <c r="F14" s="57" t="s">
        <v>83</v>
      </c>
      <c r="G14" s="58" t="s">
        <v>93</v>
      </c>
      <c r="H14" s="59">
        <f aca="true" t="shared" si="3" ref="H14:T14">H15</f>
        <v>23500</v>
      </c>
      <c r="I14" s="59">
        <f t="shared" si="3"/>
        <v>8048.57</v>
      </c>
      <c r="J14" s="60">
        <f t="shared" si="3"/>
        <v>0</v>
      </c>
      <c r="K14" s="61">
        <f t="shared" si="3"/>
        <v>31548.57</v>
      </c>
      <c r="L14" s="60">
        <f t="shared" si="3"/>
        <v>0</v>
      </c>
      <c r="M14" s="61">
        <f t="shared" si="3"/>
        <v>31548.57</v>
      </c>
      <c r="N14" s="63"/>
      <c r="O14" s="63"/>
      <c r="P14" s="59">
        <f t="shared" si="3"/>
        <v>0</v>
      </c>
      <c r="Q14" s="61">
        <f t="shared" si="3"/>
        <v>31548.57</v>
      </c>
      <c r="R14" s="64">
        <f t="shared" si="3"/>
        <v>0</v>
      </c>
      <c r="S14" s="64">
        <f t="shared" si="3"/>
        <v>0</v>
      </c>
      <c r="T14" s="65">
        <f t="shared" si="3"/>
        <v>31548.57</v>
      </c>
    </row>
    <row r="15" spans="1:20" ht="13.5" thickBot="1">
      <c r="A15" s="120"/>
      <c r="B15" s="66"/>
      <c r="C15" s="67"/>
      <c r="D15" s="68"/>
      <c r="E15" s="69">
        <v>3322</v>
      </c>
      <c r="F15" s="70">
        <v>6121</v>
      </c>
      <c r="G15" s="71" t="s">
        <v>88</v>
      </c>
      <c r="H15" s="72">
        <v>23500</v>
      </c>
      <c r="I15" s="72">
        <v>8048.57</v>
      </c>
      <c r="J15" s="73">
        <v>0</v>
      </c>
      <c r="K15" s="74">
        <f>H15+J15+I15</f>
        <v>31548.57</v>
      </c>
      <c r="L15" s="73">
        <v>0</v>
      </c>
      <c r="M15" s="74">
        <f>SUM(K15:L15)</f>
        <v>31548.57</v>
      </c>
      <c r="N15" s="76"/>
      <c r="O15" s="76"/>
      <c r="P15" s="72">
        <v>0</v>
      </c>
      <c r="Q15" s="74">
        <f>SUM(M15:P15)</f>
        <v>31548.57</v>
      </c>
      <c r="R15" s="77">
        <v>0</v>
      </c>
      <c r="S15" s="77">
        <v>0</v>
      </c>
      <c r="T15" s="78">
        <f>SUM(Q15:R15)</f>
        <v>31548.57</v>
      </c>
    </row>
    <row r="16" spans="1:20" ht="12.75">
      <c r="A16" s="120"/>
      <c r="B16" s="53" t="s">
        <v>82</v>
      </c>
      <c r="C16" s="54" t="s">
        <v>94</v>
      </c>
      <c r="D16" s="55" t="s">
        <v>95</v>
      </c>
      <c r="E16" s="56" t="s">
        <v>83</v>
      </c>
      <c r="F16" s="57" t="s">
        <v>83</v>
      </c>
      <c r="G16" s="58" t="s">
        <v>96</v>
      </c>
      <c r="H16" s="59">
        <f aca="true" t="shared" si="4" ref="H16:T16">H17</f>
        <v>690.254</v>
      </c>
      <c r="I16" s="59">
        <f t="shared" si="4"/>
        <v>0</v>
      </c>
      <c r="J16" s="60">
        <f t="shared" si="4"/>
        <v>0</v>
      </c>
      <c r="K16" s="61">
        <f t="shared" si="4"/>
        <v>690.254</v>
      </c>
      <c r="L16" s="60">
        <f t="shared" si="4"/>
        <v>0</v>
      </c>
      <c r="M16" s="61">
        <f t="shared" si="4"/>
        <v>690.254</v>
      </c>
      <c r="N16" s="63"/>
      <c r="O16" s="63"/>
      <c r="P16" s="59">
        <f t="shared" si="4"/>
        <v>0</v>
      </c>
      <c r="Q16" s="61">
        <f t="shared" si="4"/>
        <v>690.254</v>
      </c>
      <c r="R16" s="64">
        <f t="shared" si="4"/>
        <v>0</v>
      </c>
      <c r="S16" s="64">
        <f t="shared" si="4"/>
        <v>0</v>
      </c>
      <c r="T16" s="65">
        <f t="shared" si="4"/>
        <v>690.254</v>
      </c>
    </row>
    <row r="17" spans="1:20" ht="13.5" thickBot="1">
      <c r="A17" s="120"/>
      <c r="B17" s="66"/>
      <c r="C17" s="67"/>
      <c r="D17" s="68"/>
      <c r="E17" s="69">
        <v>4311</v>
      </c>
      <c r="F17" s="70">
        <v>6121</v>
      </c>
      <c r="G17" s="71" t="s">
        <v>88</v>
      </c>
      <c r="H17" s="72">
        <v>690.254</v>
      </c>
      <c r="I17" s="72">
        <v>0</v>
      </c>
      <c r="J17" s="73">
        <v>0</v>
      </c>
      <c r="K17" s="74">
        <f>SUM(H17:J17)</f>
        <v>690.254</v>
      </c>
      <c r="L17" s="73">
        <v>0</v>
      </c>
      <c r="M17" s="74">
        <f>SUM(K17:L17)</f>
        <v>690.254</v>
      </c>
      <c r="N17" s="76"/>
      <c r="O17" s="76"/>
      <c r="P17" s="72">
        <v>0</v>
      </c>
      <c r="Q17" s="74">
        <f>SUM(M17:P17)</f>
        <v>690.254</v>
      </c>
      <c r="R17" s="77">
        <v>0</v>
      </c>
      <c r="S17" s="77">
        <v>0</v>
      </c>
      <c r="T17" s="78">
        <f>SUM(Q17:R17)</f>
        <v>690.254</v>
      </c>
    </row>
    <row r="18" spans="1:20" ht="12.75">
      <c r="A18" s="120"/>
      <c r="B18" s="53" t="s">
        <v>82</v>
      </c>
      <c r="C18" s="54" t="s">
        <v>97</v>
      </c>
      <c r="D18" s="55" t="s">
        <v>98</v>
      </c>
      <c r="E18" s="56" t="s">
        <v>83</v>
      </c>
      <c r="F18" s="57" t="s">
        <v>83</v>
      </c>
      <c r="G18" s="58" t="s">
        <v>99</v>
      </c>
      <c r="H18" s="59">
        <f>H19</f>
        <v>4041.5</v>
      </c>
      <c r="I18" s="59">
        <f>I19</f>
        <v>0</v>
      </c>
      <c r="J18" s="60">
        <v>0</v>
      </c>
      <c r="K18" s="61">
        <f>K19</f>
        <v>4041.5</v>
      </c>
      <c r="L18" s="60">
        <v>0</v>
      </c>
      <c r="M18" s="61">
        <f>M19</f>
        <v>4041.5</v>
      </c>
      <c r="N18" s="63"/>
      <c r="O18" s="63"/>
      <c r="P18" s="59">
        <f>P19</f>
        <v>0</v>
      </c>
      <c r="Q18" s="61">
        <f>Q19</f>
        <v>4041.5</v>
      </c>
      <c r="R18" s="64">
        <v>0</v>
      </c>
      <c r="S18" s="64">
        <v>0</v>
      </c>
      <c r="T18" s="65">
        <f>T19</f>
        <v>4041.5</v>
      </c>
    </row>
    <row r="19" spans="1:20" ht="13.5" thickBot="1">
      <c r="A19" s="120"/>
      <c r="B19" s="66"/>
      <c r="C19" s="67"/>
      <c r="D19" s="68"/>
      <c r="E19" s="69">
        <v>3121</v>
      </c>
      <c r="F19" s="70">
        <v>6121</v>
      </c>
      <c r="G19" s="71" t="s">
        <v>88</v>
      </c>
      <c r="H19" s="72">
        <v>4041.5</v>
      </c>
      <c r="I19" s="72">
        <v>0</v>
      </c>
      <c r="J19" s="73">
        <v>0</v>
      </c>
      <c r="K19" s="74">
        <f>H19+J19</f>
        <v>4041.5</v>
      </c>
      <c r="L19" s="73">
        <v>0</v>
      </c>
      <c r="M19" s="74">
        <f>SUM(K19:L19)</f>
        <v>4041.5</v>
      </c>
      <c r="N19" s="76"/>
      <c r="O19" s="76"/>
      <c r="P19" s="72">
        <v>0</v>
      </c>
      <c r="Q19" s="74">
        <f>SUM(M19:P19)</f>
        <v>4041.5</v>
      </c>
      <c r="R19" s="77">
        <v>0</v>
      </c>
      <c r="S19" s="77">
        <v>0</v>
      </c>
      <c r="T19" s="78">
        <f>SUM(Q19:R19)</f>
        <v>4041.5</v>
      </c>
    </row>
    <row r="20" spans="1:20" ht="12.75">
      <c r="A20" s="120"/>
      <c r="B20" s="53" t="s">
        <v>82</v>
      </c>
      <c r="C20" s="54" t="s">
        <v>100</v>
      </c>
      <c r="D20" s="55" t="s">
        <v>101</v>
      </c>
      <c r="E20" s="56" t="s">
        <v>83</v>
      </c>
      <c r="F20" s="57" t="s">
        <v>83</v>
      </c>
      <c r="G20" s="58" t="s">
        <v>102</v>
      </c>
      <c r="H20" s="59">
        <f>H21</f>
        <v>4500</v>
      </c>
      <c r="I20" s="59">
        <f>I21</f>
        <v>0</v>
      </c>
      <c r="J20" s="60">
        <v>0</v>
      </c>
      <c r="K20" s="61">
        <f>K21</f>
        <v>4500</v>
      </c>
      <c r="L20" s="60">
        <v>0</v>
      </c>
      <c r="M20" s="61">
        <f>M21</f>
        <v>4500</v>
      </c>
      <c r="N20" s="63"/>
      <c r="O20" s="63"/>
      <c r="P20" s="59">
        <f>P21</f>
        <v>0</v>
      </c>
      <c r="Q20" s="61">
        <f>Q21</f>
        <v>4500</v>
      </c>
      <c r="R20" s="64">
        <v>0</v>
      </c>
      <c r="S20" s="64">
        <v>0</v>
      </c>
      <c r="T20" s="65">
        <f>T21</f>
        <v>4500</v>
      </c>
    </row>
    <row r="21" spans="1:20" ht="13.5" thickBot="1">
      <c r="A21" s="120"/>
      <c r="B21" s="79"/>
      <c r="C21" s="80"/>
      <c r="D21" s="81"/>
      <c r="E21" s="82">
        <v>3122</v>
      </c>
      <c r="F21" s="83">
        <v>6121</v>
      </c>
      <c r="G21" s="84" t="s">
        <v>88</v>
      </c>
      <c r="H21" s="85">
        <v>4500</v>
      </c>
      <c r="I21" s="85">
        <v>0</v>
      </c>
      <c r="J21" s="86">
        <v>0</v>
      </c>
      <c r="K21" s="87">
        <f>H21+J21</f>
        <v>4500</v>
      </c>
      <c r="L21" s="86">
        <v>0</v>
      </c>
      <c r="M21" s="87">
        <f>SUM(K21:L21)</f>
        <v>4500</v>
      </c>
      <c r="N21" s="88"/>
      <c r="O21" s="88"/>
      <c r="P21" s="85">
        <v>0</v>
      </c>
      <c r="Q21" s="87">
        <f>SUM(M21:P21)</f>
        <v>4500</v>
      </c>
      <c r="R21" s="89">
        <v>0</v>
      </c>
      <c r="S21" s="89">
        <v>0</v>
      </c>
      <c r="T21" s="90">
        <f>SUM(Q21:R21)</f>
        <v>4500</v>
      </c>
    </row>
    <row r="22" spans="1:20" ht="12.75">
      <c r="A22" s="120"/>
      <c r="B22" s="53" t="s">
        <v>82</v>
      </c>
      <c r="C22" s="54" t="s">
        <v>103</v>
      </c>
      <c r="D22" s="55" t="s">
        <v>104</v>
      </c>
      <c r="E22" s="56" t="s">
        <v>83</v>
      </c>
      <c r="F22" s="57" t="s">
        <v>83</v>
      </c>
      <c r="G22" s="58" t="s">
        <v>105</v>
      </c>
      <c r="H22" s="59">
        <f>H23</f>
        <v>2700.785</v>
      </c>
      <c r="I22" s="59">
        <f>I23</f>
        <v>0</v>
      </c>
      <c r="J22" s="60">
        <v>0</v>
      </c>
      <c r="K22" s="61">
        <f>K23</f>
        <v>2700.785</v>
      </c>
      <c r="L22" s="60">
        <v>0</v>
      </c>
      <c r="M22" s="61">
        <f>M23</f>
        <v>2700.785</v>
      </c>
      <c r="N22" s="63"/>
      <c r="O22" s="63"/>
      <c r="P22" s="59">
        <f>P23</f>
        <v>0</v>
      </c>
      <c r="Q22" s="61">
        <f>Q23</f>
        <v>2700.785</v>
      </c>
      <c r="R22" s="64">
        <v>0</v>
      </c>
      <c r="S22" s="64">
        <v>0</v>
      </c>
      <c r="T22" s="65">
        <f>T23</f>
        <v>2700.785</v>
      </c>
    </row>
    <row r="23" spans="1:20" ht="13.5" thickBot="1">
      <c r="A23" s="120"/>
      <c r="B23" s="79"/>
      <c r="C23" s="80"/>
      <c r="D23" s="81"/>
      <c r="E23" s="82">
        <v>3123</v>
      </c>
      <c r="F23" s="83">
        <v>6121</v>
      </c>
      <c r="G23" s="84" t="s">
        <v>88</v>
      </c>
      <c r="H23" s="85">
        <v>2700.785</v>
      </c>
      <c r="I23" s="85">
        <v>0</v>
      </c>
      <c r="J23" s="86">
        <v>0</v>
      </c>
      <c r="K23" s="87">
        <f>H23+J23</f>
        <v>2700.785</v>
      </c>
      <c r="L23" s="86">
        <v>0</v>
      </c>
      <c r="M23" s="87">
        <f>SUM(K23:L23)</f>
        <v>2700.785</v>
      </c>
      <c r="N23" s="88"/>
      <c r="O23" s="88"/>
      <c r="P23" s="85">
        <v>0</v>
      </c>
      <c r="Q23" s="87">
        <f>SUM(M23:P23)</f>
        <v>2700.785</v>
      </c>
      <c r="R23" s="89">
        <v>0</v>
      </c>
      <c r="S23" s="89">
        <v>0</v>
      </c>
      <c r="T23" s="90">
        <f>SUM(Q23:R23)</f>
        <v>2700.785</v>
      </c>
    </row>
    <row r="24" spans="1:20" ht="12.75">
      <c r="A24" s="120"/>
      <c r="B24" s="53" t="s">
        <v>82</v>
      </c>
      <c r="C24" s="54" t="s">
        <v>106</v>
      </c>
      <c r="D24" s="55" t="s">
        <v>107</v>
      </c>
      <c r="E24" s="56" t="s">
        <v>83</v>
      </c>
      <c r="F24" s="57" t="s">
        <v>83</v>
      </c>
      <c r="G24" s="58" t="s">
        <v>108</v>
      </c>
      <c r="H24" s="59">
        <f aca="true" t="shared" si="5" ref="H24:N24">H25</f>
        <v>0</v>
      </c>
      <c r="I24" s="59">
        <f t="shared" si="5"/>
        <v>0</v>
      </c>
      <c r="J24" s="60">
        <f t="shared" si="5"/>
        <v>1000.944</v>
      </c>
      <c r="K24" s="61">
        <f t="shared" si="5"/>
        <v>1000.944</v>
      </c>
      <c r="L24" s="60">
        <f t="shared" si="5"/>
        <v>0</v>
      </c>
      <c r="M24" s="61">
        <f t="shared" si="5"/>
        <v>1000.944</v>
      </c>
      <c r="N24" s="91">
        <f t="shared" si="5"/>
        <v>39.976</v>
      </c>
      <c r="O24" s="91"/>
      <c r="P24" s="59">
        <f>P25</f>
        <v>0</v>
      </c>
      <c r="Q24" s="61">
        <f>Q25</f>
        <v>1040.92</v>
      </c>
      <c r="R24" s="64">
        <f>R25</f>
        <v>0</v>
      </c>
      <c r="S24" s="64">
        <f>S25</f>
        <v>0</v>
      </c>
      <c r="T24" s="65">
        <f>T25</f>
        <v>1040.92</v>
      </c>
    </row>
    <row r="25" spans="1:20" ht="13.5" thickBot="1">
      <c r="A25" s="121"/>
      <c r="B25" s="79"/>
      <c r="C25" s="80"/>
      <c r="D25" s="81"/>
      <c r="E25" s="82">
        <v>3122</v>
      </c>
      <c r="F25" s="83">
        <v>6121</v>
      </c>
      <c r="G25" s="84" t="s">
        <v>88</v>
      </c>
      <c r="H25" s="85">
        <v>0</v>
      </c>
      <c r="I25" s="85">
        <v>0</v>
      </c>
      <c r="J25" s="86">
        <v>1000.944</v>
      </c>
      <c r="K25" s="87">
        <f>H25+J25</f>
        <v>1000.944</v>
      </c>
      <c r="L25" s="86">
        <v>0</v>
      </c>
      <c r="M25" s="87">
        <f>SUM(K25:L25)</f>
        <v>1000.944</v>
      </c>
      <c r="N25" s="92">
        <v>39.976</v>
      </c>
      <c r="O25" s="92"/>
      <c r="P25" s="85">
        <v>0</v>
      </c>
      <c r="Q25" s="87">
        <f>M25+N25</f>
        <v>1040.92</v>
      </c>
      <c r="R25" s="89">
        <v>0</v>
      </c>
      <c r="S25" s="89">
        <v>0</v>
      </c>
      <c r="T25" s="90">
        <f>SUM(Q25:R25)</f>
        <v>1040.92</v>
      </c>
    </row>
    <row r="26" spans="2:20" ht="12.75">
      <c r="B26" s="53" t="s">
        <v>82</v>
      </c>
      <c r="C26" s="54" t="s">
        <v>109</v>
      </c>
      <c r="D26" s="55" t="s">
        <v>110</v>
      </c>
      <c r="E26" s="56" t="s">
        <v>83</v>
      </c>
      <c r="F26" s="57" t="s">
        <v>83</v>
      </c>
      <c r="G26" s="58" t="s">
        <v>111</v>
      </c>
      <c r="H26" s="59">
        <f aca="true" t="shared" si="6" ref="H26:M26">H27</f>
        <v>0</v>
      </c>
      <c r="I26" s="59">
        <f t="shared" si="6"/>
        <v>0</v>
      </c>
      <c r="J26" s="60">
        <f t="shared" si="6"/>
        <v>0</v>
      </c>
      <c r="K26" s="61">
        <f t="shared" si="6"/>
        <v>0</v>
      </c>
      <c r="L26" s="60">
        <f t="shared" si="6"/>
        <v>0</v>
      </c>
      <c r="M26" s="61">
        <f t="shared" si="6"/>
        <v>0</v>
      </c>
      <c r="N26" s="63"/>
      <c r="O26" s="63"/>
      <c r="P26" s="59">
        <f>P27</f>
        <v>3300</v>
      </c>
      <c r="Q26" s="61">
        <f>Q27</f>
        <v>3300</v>
      </c>
      <c r="R26" s="64">
        <f>R27</f>
        <v>0</v>
      </c>
      <c r="S26" s="64">
        <f>S27</f>
        <v>0</v>
      </c>
      <c r="T26" s="65">
        <f>T27</f>
        <v>3300</v>
      </c>
    </row>
    <row r="27" spans="2:20" ht="13.5" thickBot="1">
      <c r="B27" s="79"/>
      <c r="C27" s="80"/>
      <c r="D27" s="81"/>
      <c r="E27" s="82">
        <v>3121</v>
      </c>
      <c r="F27" s="83">
        <v>6121</v>
      </c>
      <c r="G27" s="84" t="s">
        <v>88</v>
      </c>
      <c r="H27" s="85">
        <v>0</v>
      </c>
      <c r="I27" s="85">
        <v>0</v>
      </c>
      <c r="J27" s="86">
        <v>0</v>
      </c>
      <c r="K27" s="87">
        <f>H27+J27</f>
        <v>0</v>
      </c>
      <c r="L27" s="86">
        <v>0</v>
      </c>
      <c r="M27" s="87">
        <f>SUM(K27:L27)</f>
        <v>0</v>
      </c>
      <c r="N27" s="88"/>
      <c r="O27" s="88"/>
      <c r="P27" s="85">
        <v>3300</v>
      </c>
      <c r="Q27" s="87">
        <f>SUM(M27:P27)</f>
        <v>3300</v>
      </c>
      <c r="R27" s="89">
        <v>0</v>
      </c>
      <c r="S27" s="89">
        <v>0</v>
      </c>
      <c r="T27" s="90">
        <f>SUM(Q27:R27)</f>
        <v>3300</v>
      </c>
    </row>
    <row r="28" spans="2:20" ht="12.75">
      <c r="B28" s="53" t="s">
        <v>82</v>
      </c>
      <c r="C28" s="54" t="s">
        <v>112</v>
      </c>
      <c r="D28" s="55" t="s">
        <v>113</v>
      </c>
      <c r="E28" s="56" t="s">
        <v>83</v>
      </c>
      <c r="F28" s="57" t="s">
        <v>83</v>
      </c>
      <c r="G28" s="58" t="s">
        <v>114</v>
      </c>
      <c r="H28" s="59">
        <f aca="true" t="shared" si="7" ref="H28:M28">H29</f>
        <v>0</v>
      </c>
      <c r="I28" s="59">
        <f t="shared" si="7"/>
        <v>0</v>
      </c>
      <c r="J28" s="60">
        <f t="shared" si="7"/>
        <v>0</v>
      </c>
      <c r="K28" s="61">
        <f t="shared" si="7"/>
        <v>0</v>
      </c>
      <c r="L28" s="60">
        <f t="shared" si="7"/>
        <v>0</v>
      </c>
      <c r="M28" s="61">
        <f t="shared" si="7"/>
        <v>0</v>
      </c>
      <c r="N28" s="63"/>
      <c r="O28" s="63"/>
      <c r="P28" s="59">
        <f>P29</f>
        <v>400</v>
      </c>
      <c r="Q28" s="61">
        <f>Q29</f>
        <v>400</v>
      </c>
      <c r="R28" s="64">
        <f>R29</f>
        <v>0</v>
      </c>
      <c r="S28" s="64">
        <f>S29</f>
        <v>0</v>
      </c>
      <c r="T28" s="65">
        <f>T29</f>
        <v>400</v>
      </c>
    </row>
    <row r="29" spans="2:20" ht="13.5" thickBot="1">
      <c r="B29" s="79"/>
      <c r="C29" s="80"/>
      <c r="D29" s="81"/>
      <c r="E29" s="82">
        <v>3122</v>
      </c>
      <c r="F29" s="83">
        <v>6121</v>
      </c>
      <c r="G29" s="84" t="s">
        <v>88</v>
      </c>
      <c r="H29" s="85">
        <v>0</v>
      </c>
      <c r="I29" s="85">
        <v>0</v>
      </c>
      <c r="J29" s="86">
        <v>0</v>
      </c>
      <c r="K29" s="87">
        <f>H29+J29</f>
        <v>0</v>
      </c>
      <c r="L29" s="86">
        <v>0</v>
      </c>
      <c r="M29" s="87">
        <f>SUM(K29:L29)</f>
        <v>0</v>
      </c>
      <c r="N29" s="88"/>
      <c r="O29" s="88"/>
      <c r="P29" s="85">
        <v>400</v>
      </c>
      <c r="Q29" s="87">
        <f>SUM(M29:P29)</f>
        <v>400</v>
      </c>
      <c r="R29" s="89">
        <v>0</v>
      </c>
      <c r="S29" s="89">
        <v>0</v>
      </c>
      <c r="T29" s="90">
        <f>SUM(Q29:R29)</f>
        <v>400</v>
      </c>
    </row>
    <row r="30" spans="2:20" ht="12.75">
      <c r="B30" s="53" t="s">
        <v>82</v>
      </c>
      <c r="C30" s="54" t="s">
        <v>115</v>
      </c>
      <c r="D30" s="55" t="s">
        <v>116</v>
      </c>
      <c r="E30" s="56" t="s">
        <v>83</v>
      </c>
      <c r="F30" s="57" t="s">
        <v>83</v>
      </c>
      <c r="G30" s="58" t="s">
        <v>117</v>
      </c>
      <c r="H30" s="59">
        <f aca="true" t="shared" si="8" ref="H30:M30">H31</f>
        <v>0</v>
      </c>
      <c r="I30" s="59">
        <f t="shared" si="8"/>
        <v>0</v>
      </c>
      <c r="J30" s="60">
        <f t="shared" si="8"/>
        <v>0</v>
      </c>
      <c r="K30" s="61">
        <f t="shared" si="8"/>
        <v>0</v>
      </c>
      <c r="L30" s="60">
        <f t="shared" si="8"/>
        <v>0</v>
      </c>
      <c r="M30" s="61">
        <f t="shared" si="8"/>
        <v>0</v>
      </c>
      <c r="N30" s="63"/>
      <c r="O30" s="63"/>
      <c r="P30" s="59">
        <f>P31</f>
        <v>800</v>
      </c>
      <c r="Q30" s="61">
        <f>Q31</f>
        <v>800</v>
      </c>
      <c r="R30" s="64">
        <f>R31</f>
        <v>0</v>
      </c>
      <c r="S30" s="64">
        <f>S31</f>
        <v>0</v>
      </c>
      <c r="T30" s="65">
        <f>T31</f>
        <v>800</v>
      </c>
    </row>
    <row r="31" spans="2:20" ht="13.5" thickBot="1">
      <c r="B31" s="79"/>
      <c r="C31" s="80"/>
      <c r="D31" s="81"/>
      <c r="E31" s="82">
        <v>3122</v>
      </c>
      <c r="F31" s="83">
        <v>6121</v>
      </c>
      <c r="G31" s="84" t="s">
        <v>88</v>
      </c>
      <c r="H31" s="85">
        <v>0</v>
      </c>
      <c r="I31" s="85">
        <v>0</v>
      </c>
      <c r="J31" s="86">
        <v>0</v>
      </c>
      <c r="K31" s="87">
        <f>H31+J31</f>
        <v>0</v>
      </c>
      <c r="L31" s="86">
        <v>0</v>
      </c>
      <c r="M31" s="87">
        <f>SUM(K31:L31)</f>
        <v>0</v>
      </c>
      <c r="N31" s="88"/>
      <c r="O31" s="88"/>
      <c r="P31" s="85">
        <v>800</v>
      </c>
      <c r="Q31" s="87">
        <f>SUM(M31:P31)</f>
        <v>800</v>
      </c>
      <c r="R31" s="89">
        <v>0</v>
      </c>
      <c r="S31" s="89">
        <v>0</v>
      </c>
      <c r="T31" s="90">
        <f>SUM(Q31:R31)</f>
        <v>800</v>
      </c>
    </row>
    <row r="32" spans="2:20" ht="12.75">
      <c r="B32" s="53" t="s">
        <v>82</v>
      </c>
      <c r="C32" s="54" t="s">
        <v>118</v>
      </c>
      <c r="D32" s="55" t="s">
        <v>119</v>
      </c>
      <c r="E32" s="56" t="s">
        <v>83</v>
      </c>
      <c r="F32" s="57" t="s">
        <v>83</v>
      </c>
      <c r="G32" s="58" t="s">
        <v>120</v>
      </c>
      <c r="H32" s="59">
        <f aca="true" t="shared" si="9" ref="H32:M32">H33</f>
        <v>0</v>
      </c>
      <c r="I32" s="59">
        <f t="shared" si="9"/>
        <v>0</v>
      </c>
      <c r="J32" s="60">
        <f t="shared" si="9"/>
        <v>0</v>
      </c>
      <c r="K32" s="61">
        <f t="shared" si="9"/>
        <v>0</v>
      </c>
      <c r="L32" s="60">
        <f t="shared" si="9"/>
        <v>0</v>
      </c>
      <c r="M32" s="61">
        <f t="shared" si="9"/>
        <v>0</v>
      </c>
      <c r="N32" s="63"/>
      <c r="O32" s="63"/>
      <c r="P32" s="59">
        <f>P33</f>
        <v>2200</v>
      </c>
      <c r="Q32" s="61">
        <f>Q33</f>
        <v>2200</v>
      </c>
      <c r="R32" s="64">
        <f>R33</f>
        <v>0</v>
      </c>
      <c r="S32" s="64">
        <f>S33</f>
        <v>0</v>
      </c>
      <c r="T32" s="65">
        <f>T33</f>
        <v>2200</v>
      </c>
    </row>
    <row r="33" spans="2:20" ht="13.5" thickBot="1">
      <c r="B33" s="79"/>
      <c r="C33" s="80"/>
      <c r="D33" s="81"/>
      <c r="E33" s="82">
        <v>3123</v>
      </c>
      <c r="F33" s="83">
        <v>6121</v>
      </c>
      <c r="G33" s="84" t="s">
        <v>88</v>
      </c>
      <c r="H33" s="85">
        <v>0</v>
      </c>
      <c r="I33" s="85">
        <v>0</v>
      </c>
      <c r="J33" s="86">
        <v>0</v>
      </c>
      <c r="K33" s="87">
        <f>H33+J33</f>
        <v>0</v>
      </c>
      <c r="L33" s="86">
        <v>0</v>
      </c>
      <c r="M33" s="87">
        <f>SUM(K33:L33)</f>
        <v>0</v>
      </c>
      <c r="N33" s="88"/>
      <c r="O33" s="88"/>
      <c r="P33" s="85">
        <v>2200</v>
      </c>
      <c r="Q33" s="87">
        <f>SUM(M33:P33)</f>
        <v>2200</v>
      </c>
      <c r="R33" s="89">
        <v>0</v>
      </c>
      <c r="S33" s="89">
        <v>0</v>
      </c>
      <c r="T33" s="90">
        <f>SUM(Q33:R33)</f>
        <v>2200</v>
      </c>
    </row>
    <row r="34" spans="2:20" ht="12.75">
      <c r="B34" s="53" t="s">
        <v>82</v>
      </c>
      <c r="C34" s="54" t="s">
        <v>121</v>
      </c>
      <c r="D34" s="55" t="s">
        <v>107</v>
      </c>
      <c r="E34" s="56" t="s">
        <v>83</v>
      </c>
      <c r="F34" s="57" t="s">
        <v>83</v>
      </c>
      <c r="G34" s="58" t="s">
        <v>122</v>
      </c>
      <c r="H34" s="59">
        <f aca="true" t="shared" si="10" ref="H34:M34">H35</f>
        <v>0</v>
      </c>
      <c r="I34" s="59">
        <f t="shared" si="10"/>
        <v>0</v>
      </c>
      <c r="J34" s="60">
        <f t="shared" si="10"/>
        <v>0</v>
      </c>
      <c r="K34" s="61">
        <f t="shared" si="10"/>
        <v>0</v>
      </c>
      <c r="L34" s="60">
        <f t="shared" si="10"/>
        <v>0</v>
      </c>
      <c r="M34" s="61">
        <f t="shared" si="10"/>
        <v>0</v>
      </c>
      <c r="N34" s="63"/>
      <c r="O34" s="63">
        <f aca="true" t="shared" si="11" ref="O34:T34">O35</f>
        <v>475</v>
      </c>
      <c r="P34" s="59">
        <f t="shared" si="11"/>
        <v>0</v>
      </c>
      <c r="Q34" s="61">
        <f t="shared" si="11"/>
        <v>475</v>
      </c>
      <c r="R34" s="64">
        <f t="shared" si="11"/>
        <v>0</v>
      </c>
      <c r="S34" s="64">
        <f t="shared" si="11"/>
        <v>0</v>
      </c>
      <c r="T34" s="65">
        <f t="shared" si="11"/>
        <v>475</v>
      </c>
    </row>
    <row r="35" spans="2:20" ht="13.5" thickBot="1">
      <c r="B35" s="79"/>
      <c r="C35" s="80"/>
      <c r="D35" s="81"/>
      <c r="E35" s="82">
        <v>4357</v>
      </c>
      <c r="F35" s="83">
        <v>6121</v>
      </c>
      <c r="G35" s="84" t="s">
        <v>88</v>
      </c>
      <c r="H35" s="85">
        <v>0</v>
      </c>
      <c r="I35" s="85">
        <v>0</v>
      </c>
      <c r="J35" s="86">
        <v>0</v>
      </c>
      <c r="K35" s="87">
        <f>H35+J35</f>
        <v>0</v>
      </c>
      <c r="L35" s="86">
        <v>0</v>
      </c>
      <c r="M35" s="87">
        <f>SUM(K35:L35)</f>
        <v>0</v>
      </c>
      <c r="N35" s="88"/>
      <c r="O35" s="88">
        <v>475</v>
      </c>
      <c r="P35" s="85">
        <v>0</v>
      </c>
      <c r="Q35" s="87">
        <f>M35+O35</f>
        <v>475</v>
      </c>
      <c r="R35" s="89">
        <v>0</v>
      </c>
      <c r="S35" s="89">
        <v>0</v>
      </c>
      <c r="T35" s="90">
        <f>SUM(Q35:R35)</f>
        <v>475</v>
      </c>
    </row>
    <row r="36" spans="2:20" ht="12.75">
      <c r="B36" s="53" t="s">
        <v>82</v>
      </c>
      <c r="C36" s="54" t="s">
        <v>123</v>
      </c>
      <c r="D36" s="55" t="s">
        <v>124</v>
      </c>
      <c r="E36" s="56" t="s">
        <v>83</v>
      </c>
      <c r="F36" s="57" t="s">
        <v>83</v>
      </c>
      <c r="G36" s="58" t="s">
        <v>125</v>
      </c>
      <c r="H36" s="59">
        <f aca="true" t="shared" si="12" ref="H36:M36">H37</f>
        <v>0</v>
      </c>
      <c r="I36" s="59">
        <f t="shared" si="12"/>
        <v>0</v>
      </c>
      <c r="J36" s="60">
        <f t="shared" si="12"/>
        <v>0</v>
      </c>
      <c r="K36" s="61">
        <f t="shared" si="12"/>
        <v>0</v>
      </c>
      <c r="L36" s="60">
        <f t="shared" si="12"/>
        <v>0</v>
      </c>
      <c r="M36" s="61">
        <f t="shared" si="12"/>
        <v>0</v>
      </c>
      <c r="N36" s="63"/>
      <c r="O36" s="63">
        <f aca="true" t="shared" si="13" ref="O36:T36">O37</f>
        <v>475</v>
      </c>
      <c r="P36" s="59">
        <f t="shared" si="13"/>
        <v>0</v>
      </c>
      <c r="Q36" s="61">
        <f t="shared" si="13"/>
        <v>0</v>
      </c>
      <c r="R36" s="64">
        <f t="shared" si="13"/>
        <v>53.8</v>
      </c>
      <c r="S36" s="64">
        <f t="shared" si="13"/>
        <v>0</v>
      </c>
      <c r="T36" s="65">
        <f t="shared" si="13"/>
        <v>53.8</v>
      </c>
    </row>
    <row r="37" spans="2:20" ht="13.5" thickBot="1">
      <c r="B37" s="79"/>
      <c r="C37" s="80"/>
      <c r="D37" s="81"/>
      <c r="E37" s="82">
        <v>3322</v>
      </c>
      <c r="F37" s="83">
        <v>6121</v>
      </c>
      <c r="G37" s="84" t="s">
        <v>88</v>
      </c>
      <c r="H37" s="85">
        <v>0</v>
      </c>
      <c r="I37" s="85">
        <v>0</v>
      </c>
      <c r="J37" s="86">
        <v>0</v>
      </c>
      <c r="K37" s="87">
        <f>H37+J37</f>
        <v>0</v>
      </c>
      <c r="L37" s="86">
        <v>0</v>
      </c>
      <c r="M37" s="87">
        <f>SUM(K37:L37)</f>
        <v>0</v>
      </c>
      <c r="N37" s="88"/>
      <c r="O37" s="88">
        <v>475</v>
      </c>
      <c r="P37" s="85">
        <v>0</v>
      </c>
      <c r="Q37" s="87">
        <v>0</v>
      </c>
      <c r="R37" s="89">
        <v>53.8</v>
      </c>
      <c r="S37" s="89">
        <v>0</v>
      </c>
      <c r="T37" s="90">
        <f>SUM(Q37:R37)</f>
        <v>53.8</v>
      </c>
    </row>
    <row r="38" spans="2:20" s="138" customFormat="1" ht="12.75">
      <c r="B38" s="126" t="s">
        <v>82</v>
      </c>
      <c r="C38" s="127" t="s">
        <v>126</v>
      </c>
      <c r="D38" s="128" t="s">
        <v>127</v>
      </c>
      <c r="E38" s="129" t="s">
        <v>83</v>
      </c>
      <c r="F38" s="130" t="s">
        <v>83</v>
      </c>
      <c r="G38" s="131" t="s">
        <v>128</v>
      </c>
      <c r="H38" s="132">
        <f aca="true" t="shared" si="14" ref="H38:M38">H39</f>
        <v>0</v>
      </c>
      <c r="I38" s="132">
        <f t="shared" si="14"/>
        <v>0</v>
      </c>
      <c r="J38" s="133">
        <f t="shared" si="14"/>
        <v>0</v>
      </c>
      <c r="K38" s="134">
        <f t="shared" si="14"/>
        <v>0</v>
      </c>
      <c r="L38" s="133">
        <f t="shared" si="14"/>
        <v>0</v>
      </c>
      <c r="M38" s="134">
        <f t="shared" si="14"/>
        <v>0</v>
      </c>
      <c r="N38" s="135"/>
      <c r="O38" s="135">
        <f aca="true" t="shared" si="15" ref="O38:T38">O39</f>
        <v>475</v>
      </c>
      <c r="P38" s="132">
        <f t="shared" si="15"/>
        <v>0</v>
      </c>
      <c r="Q38" s="134">
        <f t="shared" si="15"/>
        <v>0</v>
      </c>
      <c r="R38" s="136">
        <f t="shared" si="15"/>
        <v>0</v>
      </c>
      <c r="S38" s="136">
        <f t="shared" si="15"/>
        <v>199.998</v>
      </c>
      <c r="T38" s="137">
        <f t="shared" si="15"/>
        <v>199.998</v>
      </c>
    </row>
    <row r="39" spans="2:20" s="138" customFormat="1" ht="13.5" thickBot="1">
      <c r="B39" s="139"/>
      <c r="C39" s="140"/>
      <c r="D39" s="141"/>
      <c r="E39" s="142">
        <v>3122</v>
      </c>
      <c r="F39" s="143">
        <v>6121</v>
      </c>
      <c r="G39" s="144" t="s">
        <v>88</v>
      </c>
      <c r="H39" s="145">
        <v>0</v>
      </c>
      <c r="I39" s="145">
        <v>0</v>
      </c>
      <c r="J39" s="146">
        <v>0</v>
      </c>
      <c r="K39" s="147">
        <f>H39+J39</f>
        <v>0</v>
      </c>
      <c r="L39" s="146">
        <v>0</v>
      </c>
      <c r="M39" s="147">
        <f>SUM(K39:L39)</f>
        <v>0</v>
      </c>
      <c r="N39" s="148"/>
      <c r="O39" s="148">
        <v>475</v>
      </c>
      <c r="P39" s="145">
        <v>0</v>
      </c>
      <c r="Q39" s="147">
        <v>0</v>
      </c>
      <c r="R39" s="149">
        <v>0</v>
      </c>
      <c r="S39" s="149">
        <v>199.998</v>
      </c>
      <c r="T39" s="150">
        <f>R39+S39</f>
        <v>199.998</v>
      </c>
    </row>
    <row r="40" spans="2:20" ht="12.75">
      <c r="B40" s="53">
        <v>0</v>
      </c>
      <c r="C40" s="93" t="s">
        <v>129</v>
      </c>
      <c r="D40" s="94" t="s">
        <v>86</v>
      </c>
      <c r="E40" s="95" t="s">
        <v>83</v>
      </c>
      <c r="F40" s="96" t="s">
        <v>83</v>
      </c>
      <c r="G40" s="97" t="s">
        <v>130</v>
      </c>
      <c r="H40" s="98">
        <f aca="true" t="shared" si="16" ref="H40:M40">H41</f>
        <v>0</v>
      </c>
      <c r="I40" s="98">
        <f t="shared" si="16"/>
        <v>0</v>
      </c>
      <c r="J40" s="99">
        <f t="shared" si="16"/>
        <v>0</v>
      </c>
      <c r="K40" s="100">
        <f t="shared" si="16"/>
        <v>0</v>
      </c>
      <c r="L40" s="99">
        <f t="shared" si="16"/>
        <v>0</v>
      </c>
      <c r="M40" s="100">
        <f t="shared" si="16"/>
        <v>0</v>
      </c>
      <c r="N40" s="101"/>
      <c r="O40" s="101">
        <f aca="true" t="shared" si="17" ref="O40:T40">O41</f>
        <v>475</v>
      </c>
      <c r="P40" s="98">
        <f t="shared" si="17"/>
        <v>0</v>
      </c>
      <c r="Q40" s="100">
        <f t="shared" si="17"/>
        <v>0</v>
      </c>
      <c r="R40" s="102">
        <f t="shared" si="17"/>
        <v>0</v>
      </c>
      <c r="S40" s="102">
        <f t="shared" si="17"/>
        <v>894.64</v>
      </c>
      <c r="T40" s="103">
        <f t="shared" si="17"/>
        <v>894.64</v>
      </c>
    </row>
    <row r="41" spans="2:20" ht="13.5" thickBot="1">
      <c r="B41" s="79"/>
      <c r="C41" s="104"/>
      <c r="D41" s="105"/>
      <c r="E41" s="106">
        <v>4357</v>
      </c>
      <c r="F41" s="107">
        <v>6121</v>
      </c>
      <c r="G41" s="108" t="s">
        <v>88</v>
      </c>
      <c r="H41" s="109">
        <v>0</v>
      </c>
      <c r="I41" s="109">
        <v>0</v>
      </c>
      <c r="J41" s="110">
        <v>0</v>
      </c>
      <c r="K41" s="111">
        <f>H41+J41</f>
        <v>0</v>
      </c>
      <c r="L41" s="110">
        <v>0</v>
      </c>
      <c r="M41" s="111">
        <f>SUM(K41:L41)</f>
        <v>0</v>
      </c>
      <c r="N41" s="112"/>
      <c r="O41" s="112">
        <v>475</v>
      </c>
      <c r="P41" s="109">
        <v>0</v>
      </c>
      <c r="Q41" s="111">
        <v>0</v>
      </c>
      <c r="R41" s="113">
        <v>0</v>
      </c>
      <c r="S41" s="113">
        <v>894.64</v>
      </c>
      <c r="T41" s="114">
        <f>Q41+S41</f>
        <v>894.64</v>
      </c>
    </row>
  </sheetData>
  <sheetProtection/>
  <mergeCells count="6">
    <mergeCell ref="A2:H2"/>
    <mergeCell ref="A4:H4"/>
    <mergeCell ref="A6:H6"/>
    <mergeCell ref="A8:A25"/>
    <mergeCell ref="C8:D8"/>
    <mergeCell ref="C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Westfalova Alena</cp:lastModifiedBy>
  <cp:lastPrinted>2014-08-07T07:45:39Z</cp:lastPrinted>
  <dcterms:created xsi:type="dcterms:W3CDTF">2007-12-18T12:40:54Z</dcterms:created>
  <dcterms:modified xsi:type="dcterms:W3CDTF">2014-09-03T06:44:55Z</dcterms:modified>
  <cp:category/>
  <cp:version/>
  <cp:contentType/>
  <cp:contentStatus/>
</cp:coreProperties>
</file>