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4915" windowHeight="11565" activeTab="1"/>
  </bookViews>
  <sheets>
    <sheet name="91702" sheetId="1" r:id="rId1"/>
    <sheet name="Bilance PaV" sheetId="2" r:id="rId2"/>
  </sheets>
  <externalReferences>
    <externalReference r:id="rId3"/>
    <externalReference r:id="rId4"/>
    <externalReference r:id="rId5"/>
  </externalReferences>
  <calcPr calcId="145621"/>
</workbook>
</file>

<file path=xl/calcChain.xml><?xml version="1.0" encoding="utf-8"?>
<calcChain xmlns="http://schemas.openxmlformats.org/spreadsheetml/2006/main">
  <c r="C4" i="2" l="1"/>
  <c r="C3" i="2" s="1"/>
  <c r="D4" i="2"/>
  <c r="D3" i="2" s="1"/>
  <c r="E4" i="2"/>
  <c r="C5" i="2"/>
  <c r="E5" i="2"/>
  <c r="C6" i="2"/>
  <c r="D6" i="2"/>
  <c r="E6" i="2" s="1"/>
  <c r="C9" i="2"/>
  <c r="C8" i="2" s="1"/>
  <c r="D9" i="2"/>
  <c r="D8" i="2" s="1"/>
  <c r="D7" i="2" s="1"/>
  <c r="E9" i="2"/>
  <c r="C10" i="2"/>
  <c r="E10" i="2"/>
  <c r="C11" i="2"/>
  <c r="E11" i="2"/>
  <c r="C12" i="2"/>
  <c r="E12" i="2"/>
  <c r="D13" i="2"/>
  <c r="C14" i="2"/>
  <c r="C13" i="2" s="1"/>
  <c r="E13" i="2" s="1"/>
  <c r="D14" i="2"/>
  <c r="E14" i="2"/>
  <c r="C15" i="2"/>
  <c r="E15" i="2"/>
  <c r="C16" i="2"/>
  <c r="E16" i="2"/>
  <c r="C18" i="2"/>
  <c r="C19" i="2"/>
  <c r="E19" i="2"/>
  <c r="C20" i="2"/>
  <c r="E20" i="2"/>
  <c r="C21" i="2"/>
  <c r="E21" i="2"/>
  <c r="C22" i="2"/>
  <c r="D22" i="2"/>
  <c r="D18" i="2" s="1"/>
  <c r="E18" i="2" s="1"/>
  <c r="D23" i="2"/>
  <c r="E23" i="2" s="1"/>
  <c r="C27" i="2"/>
  <c r="E27" i="2"/>
  <c r="C28" i="2"/>
  <c r="E28" i="2"/>
  <c r="C29" i="2"/>
  <c r="E29" i="2"/>
  <c r="C30" i="2"/>
  <c r="E30" i="2"/>
  <c r="C31" i="2"/>
  <c r="E31" i="2"/>
  <c r="C32" i="2"/>
  <c r="E32" i="2"/>
  <c r="C33" i="2"/>
  <c r="D33" i="2"/>
  <c r="E33" i="2" s="1"/>
  <c r="C34" i="2"/>
  <c r="E34" i="2" s="1"/>
  <c r="C35" i="2"/>
  <c r="D35" i="2"/>
  <c r="E35" i="2"/>
  <c r="C36" i="2"/>
  <c r="D36" i="2"/>
  <c r="E36" i="2" s="1"/>
  <c r="C37" i="2"/>
  <c r="E37" i="2" s="1"/>
  <c r="C38" i="2"/>
  <c r="D38" i="2"/>
  <c r="E38" i="2"/>
  <c r="C39" i="2"/>
  <c r="E39" i="2"/>
  <c r="C40" i="2"/>
  <c r="E40" i="2"/>
  <c r="C41" i="2"/>
  <c r="D41" i="2"/>
  <c r="E41" i="2" s="1"/>
  <c r="C42" i="2"/>
  <c r="D42" i="2"/>
  <c r="E42" i="2"/>
  <c r="C43" i="2"/>
  <c r="D43" i="2"/>
  <c r="E43" i="2" s="1"/>
  <c r="C44" i="2"/>
  <c r="I16" i="1"/>
  <c r="H16" i="1"/>
  <c r="K15" i="1"/>
  <c r="K14" i="1"/>
  <c r="H14" i="1"/>
  <c r="K13" i="1"/>
  <c r="E3" i="2" l="1"/>
  <c r="C24" i="2"/>
  <c r="E44" i="2"/>
  <c r="E8" i="2"/>
  <c r="C7" i="2"/>
  <c r="E7" i="2" s="1"/>
  <c r="D17" i="2"/>
  <c r="D24" i="2" s="1"/>
  <c r="D44" i="2"/>
  <c r="E22" i="2"/>
  <c r="C17" i="2" l="1"/>
  <c r="E17" i="2" s="1"/>
  <c r="E24" i="2"/>
</calcChain>
</file>

<file path=xl/sharedStrings.xml><?xml version="1.0" encoding="utf-8"?>
<sst xmlns="http://schemas.openxmlformats.org/spreadsheetml/2006/main" count="125" uniqueCount="90">
  <si>
    <t>ZMĚNA ROZPOČETU-ROZPOČTOVÉ OPATŘENÍ Č. 224/14</t>
  </si>
  <si>
    <t>Odbor regionálního rozvoje a evropských projektů</t>
  </si>
  <si>
    <t xml:space="preserve">Kapitola 91702 - Transfery </t>
  </si>
  <si>
    <t>tis. Kč</t>
  </si>
  <si>
    <t>91702 - Transfery</t>
  </si>
  <si>
    <t>uk.</t>
  </si>
  <si>
    <t>č.a.</t>
  </si>
  <si>
    <t>§</t>
  </si>
  <si>
    <t>pol.</t>
  </si>
  <si>
    <t>Transfery</t>
  </si>
  <si>
    <t>SR 2014</t>
  </si>
  <si>
    <t>UR I 2014</t>
  </si>
  <si>
    <t>ZR-RO č. 224/14</t>
  </si>
  <si>
    <t>UR II 2014</t>
  </si>
  <si>
    <t>917 02 - Transfery ORREP</t>
  </si>
  <si>
    <t>SU</t>
  </si>
  <si>
    <t>x</t>
  </si>
  <si>
    <t>Běžné a kapitálové výdaje resortu celkem</t>
  </si>
  <si>
    <t>0280004</t>
  </si>
  <si>
    <t>0000</t>
  </si>
  <si>
    <t>Spolupráce s neziskovým sektorem</t>
  </si>
  <si>
    <t>neinvestiční transfery neziskovým organizacím</t>
  </si>
  <si>
    <t>0280017</t>
  </si>
  <si>
    <t>3008</t>
  </si>
  <si>
    <t>Albrechtice v J.h. - Štít Albrechtic</t>
  </si>
  <si>
    <t>neinvestiční transfery obcím</t>
  </si>
  <si>
    <t xml:space="preserve">V ý d a je   c e l k e m </t>
  </si>
  <si>
    <t>5-6xxx</t>
  </si>
  <si>
    <t>Kap.935-grantový fond</t>
  </si>
  <si>
    <t xml:space="preserve">Kap.934-lesnický fond </t>
  </si>
  <si>
    <t>Kap.932-fond ochrany vod</t>
  </si>
  <si>
    <t>Kap.931-krizový fond</t>
  </si>
  <si>
    <t>Kap.926-dotační fond</t>
  </si>
  <si>
    <t>5xxx</t>
  </si>
  <si>
    <t>Kap.925-sociální fond</t>
  </si>
  <si>
    <t>Kap.924-úvěry</t>
  </si>
  <si>
    <t>Kap.923-spolufinanc. EU</t>
  </si>
  <si>
    <t>6xxx</t>
  </si>
  <si>
    <t>Kap.921-úč.invest.dotace-škol.</t>
  </si>
  <si>
    <t>Kap.920-kapitálové výdaje</t>
  </si>
  <si>
    <t>Kap.919-Pokladní správa</t>
  </si>
  <si>
    <t>Kap.917-transfery</t>
  </si>
  <si>
    <t>Kap.916-úč.neinv.dot.-škol.</t>
  </si>
  <si>
    <t>Kap.914-působnosti</t>
  </si>
  <si>
    <t>Kap.913-příspěvkové organizace</t>
  </si>
  <si>
    <t>Kap.911-krajský úřad</t>
  </si>
  <si>
    <t>Kap.910-zastupitelstvo</t>
  </si>
  <si>
    <t>upravený rozpočet II.</t>
  </si>
  <si>
    <t>ZR-RO č.224/14</t>
  </si>
  <si>
    <t>upravený rozpočet I.</t>
  </si>
  <si>
    <t xml:space="preserve">     ukazatel</t>
  </si>
  <si>
    <t>v tis. Kč</t>
  </si>
  <si>
    <t>Výdajová část rozpočtu LK 2014</t>
  </si>
  <si>
    <t xml:space="preserve">Z d r o j e  L K   c e l k e m </t>
  </si>
  <si>
    <t>5. uhrazené splátky dlouhod.půjč.</t>
  </si>
  <si>
    <t>4. úvěr</t>
  </si>
  <si>
    <t>8115</t>
  </si>
  <si>
    <t>3. Zapojení výsl. hosp.2013</t>
  </si>
  <si>
    <t>2. Zapojení  zvl.účtů z r. 2013</t>
  </si>
  <si>
    <t>1. Zapojení fondů z r. 2013</t>
  </si>
  <si>
    <t>8xxx</t>
  </si>
  <si>
    <t>C/ F i n a n c o v á n í</t>
  </si>
  <si>
    <t>1-4xxx</t>
  </si>
  <si>
    <t>P ř í j m y   celkem</t>
  </si>
  <si>
    <t xml:space="preserve">    investiční dotace ze zahraničí</t>
  </si>
  <si>
    <t xml:space="preserve">    investiční dotace od obcí </t>
  </si>
  <si>
    <t>421x</t>
  </si>
  <si>
    <t xml:space="preserve">    resort.účel. inv. dot.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</si>
  <si>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</si>
  <si>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neinv. dotace od obcí</t>
  </si>
  <si>
    <t>415x</t>
  </si>
  <si>
    <t xml:space="preserve">   neinv. dotace ze zahraničí</t>
  </si>
  <si>
    <t>411x</t>
  </si>
  <si>
    <t xml:space="preserve">   resort. úč.neinv.dotace</t>
  </si>
  <si>
    <t>4112</t>
  </si>
  <si>
    <t xml:space="preserve">   zákon o st.rozpočtu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</si>
  <si>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</si>
  <si>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4xxx</t>
  </si>
  <si>
    <t>B/ Dotace a příspěvky</t>
  </si>
  <si>
    <t>3xxx</t>
  </si>
  <si>
    <t>3. kapitál. příjmy</t>
  </si>
  <si>
    <t>2xxx</t>
  </si>
  <si>
    <t>2. nedaňové příjmy</t>
  </si>
  <si>
    <t>1xxx</t>
  </si>
  <si>
    <t>1. daňové příjmy</t>
  </si>
  <si>
    <t>1-3xxx</t>
  </si>
  <si>
    <t>A/ Vlastní  příjmy</t>
  </si>
  <si>
    <t xml:space="preserve">pol. </t>
  </si>
  <si>
    <t>ukazatel</t>
  </si>
  <si>
    <t>Zdrojová část rozpočtu LK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</si>
</sst>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name val="Arial"/>
      <charset val="238"/>
    </font>
    <font>
      <sz val="10"/>
      <name val="Arial CE"/>
      <charset val="238"/>
    </font>
    <font>
      <b/>
      <sz val="14"/>
      <name val="Arial CE"/>
      <charset val="238"/>
    </font>
    <font>
      <sz val="10"/>
      <name val="Arial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sz val="8"/>
      <name val="Arial CE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10" fillId="0" borderId="0"/>
    <xf numFmtId="0" fontId="10" fillId="0" borderId="0"/>
    <xf numFmtId="0" fontId="10" fillId="0" borderId="0"/>
    <xf numFmtId="0" fontId="10" fillId="0" borderId="0"/>
  </cellStyleXfs>
  <cellXfs count="106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Alignment="1"/>
    <xf numFmtId="0" fontId="1" fillId="0" borderId="0" xfId="1"/>
    <xf numFmtId="49" fontId="6" fillId="0" borderId="0" xfId="1" applyNumberFormat="1" applyFont="1" applyBorder="1" applyAlignment="1">
      <alignment vertical="center" textRotation="90"/>
    </xf>
    <xf numFmtId="0" fontId="0" fillId="0" borderId="0" xfId="0" applyBorder="1"/>
    <xf numFmtId="0" fontId="7" fillId="0" borderId="0" xfId="0" applyFont="1" applyAlignment="1">
      <alignment horizontal="center"/>
    </xf>
    <xf numFmtId="49" fontId="6" fillId="0" borderId="1" xfId="1" applyNumberFormat="1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9" fillId="0" borderId="10" xfId="2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textRotation="90"/>
    </xf>
    <xf numFmtId="0" fontId="8" fillId="0" borderId="8" xfId="3" applyFont="1" applyBorder="1" applyAlignment="1">
      <alignment vertical="center" wrapText="1"/>
    </xf>
    <xf numFmtId="0" fontId="8" fillId="0" borderId="3" xfId="3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6" fillId="0" borderId="3" xfId="3" applyFont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 wrapText="1"/>
    </xf>
    <xf numFmtId="0" fontId="7" fillId="0" borderId="9" xfId="4" applyFont="1" applyBorder="1" applyAlignment="1">
      <alignment horizontal="center" vertical="center" wrapText="1"/>
    </xf>
    <xf numFmtId="0" fontId="7" fillId="0" borderId="12" xfId="4" applyFont="1" applyBorder="1" applyAlignment="1">
      <alignment horizontal="center" vertical="center" wrapText="1"/>
    </xf>
    <xf numFmtId="0" fontId="7" fillId="0" borderId="13" xfId="5" applyFont="1" applyBorder="1" applyAlignment="1">
      <alignment vertical="center" wrapText="1"/>
    </xf>
    <xf numFmtId="0" fontId="7" fillId="0" borderId="3" xfId="5" applyFont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7" fillId="0" borderId="3" xfId="5" applyFont="1" applyFill="1" applyBorder="1" applyAlignment="1">
      <alignment horizontal="center" vertical="center" wrapText="1"/>
    </xf>
    <xf numFmtId="0" fontId="7" fillId="0" borderId="9" xfId="5" applyFont="1" applyFill="1" applyBorder="1" applyAlignment="1">
      <alignment horizontal="left" vertical="center" wrapText="1"/>
    </xf>
    <xf numFmtId="4" fontId="7" fillId="0" borderId="14" xfId="5" applyNumberFormat="1" applyFont="1" applyFill="1" applyBorder="1" applyAlignment="1">
      <alignment vertical="center" wrapText="1"/>
    </xf>
    <xf numFmtId="4" fontId="7" fillId="0" borderId="9" xfId="5" applyNumberFormat="1" applyFont="1" applyFill="1" applyBorder="1" applyAlignment="1">
      <alignment vertical="center" wrapText="1"/>
    </xf>
    <xf numFmtId="4" fontId="7" fillId="0" borderId="7" xfId="5" applyNumberFormat="1" applyFont="1" applyFill="1" applyBorder="1" applyAlignment="1">
      <alignment vertical="center" wrapText="1"/>
    </xf>
    <xf numFmtId="0" fontId="7" fillId="0" borderId="15" xfId="5" applyFont="1" applyFill="1" applyBorder="1" applyAlignment="1">
      <alignment vertical="center" wrapText="1"/>
    </xf>
    <xf numFmtId="49" fontId="7" fillId="0" borderId="16" xfId="5" applyNumberFormat="1" applyFont="1" applyFill="1" applyBorder="1" applyAlignment="1">
      <alignment horizontal="center" vertical="center" wrapText="1"/>
    </xf>
    <xf numFmtId="49" fontId="7" fillId="0" borderId="17" xfId="5" applyNumberFormat="1" applyFont="1" applyFill="1" applyBorder="1" applyAlignment="1">
      <alignment horizontal="center" vertical="center" wrapText="1"/>
    </xf>
    <xf numFmtId="49" fontId="7" fillId="0" borderId="18" xfId="6" applyNumberFormat="1" applyFont="1" applyFill="1" applyBorder="1" applyAlignment="1">
      <alignment horizontal="center" vertical="center" wrapText="1"/>
    </xf>
    <xf numFmtId="0" fontId="7" fillId="0" borderId="18" xfId="3" applyFont="1" applyFill="1" applyBorder="1" applyAlignment="1">
      <alignment vertical="center" wrapText="1"/>
    </xf>
    <xf numFmtId="2" fontId="7" fillId="0" borderId="19" xfId="3" applyNumberFormat="1" applyFont="1" applyFill="1" applyBorder="1" applyAlignment="1">
      <alignment vertical="center" wrapText="1"/>
    </xf>
    <xf numFmtId="2" fontId="7" fillId="0" borderId="18" xfId="3" applyNumberFormat="1" applyFont="1" applyFill="1" applyBorder="1" applyAlignment="1">
      <alignment vertical="center" wrapText="1"/>
    </xf>
    <xf numFmtId="4" fontId="7" fillId="0" borderId="17" xfId="5" applyNumberFormat="1" applyFont="1" applyFill="1" applyBorder="1" applyAlignment="1">
      <alignment vertical="center" wrapText="1"/>
    </xf>
    <xf numFmtId="2" fontId="7" fillId="0" borderId="20" xfId="3" applyNumberFormat="1" applyFont="1" applyFill="1" applyBorder="1" applyAlignment="1">
      <alignment vertical="center" wrapText="1"/>
    </xf>
    <xf numFmtId="0" fontId="11" fillId="0" borderId="21" xfId="5" applyFont="1" applyFill="1" applyBorder="1" applyAlignment="1">
      <alignment vertical="center" wrapText="1"/>
    </xf>
    <xf numFmtId="49" fontId="11" fillId="0" borderId="22" xfId="5" applyNumberFormat="1" applyFont="1" applyFill="1" applyBorder="1" applyAlignment="1">
      <alignment horizontal="center" vertical="center" wrapText="1"/>
    </xf>
    <xf numFmtId="49" fontId="11" fillId="0" borderId="23" xfId="5" applyNumberFormat="1" applyFont="1" applyFill="1" applyBorder="1" applyAlignment="1">
      <alignment horizontal="center" vertical="center" wrapText="1"/>
    </xf>
    <xf numFmtId="0" fontId="11" fillId="0" borderId="24" xfId="5" applyFont="1" applyFill="1" applyBorder="1" applyAlignment="1">
      <alignment horizontal="center" vertical="center" wrapText="1"/>
    </xf>
    <xf numFmtId="0" fontId="11" fillId="0" borderId="25" xfId="5" applyFont="1" applyFill="1" applyBorder="1" applyAlignment="1">
      <alignment horizontal="center" vertical="center" wrapText="1"/>
    </xf>
    <xf numFmtId="0" fontId="11" fillId="0" borderId="24" xfId="5" applyFont="1" applyFill="1" applyBorder="1" applyAlignment="1">
      <alignment vertical="center" wrapText="1"/>
    </xf>
    <xf numFmtId="2" fontId="11" fillId="0" borderId="25" xfId="3" applyNumberFormat="1" applyFont="1" applyFill="1" applyBorder="1" applyAlignment="1">
      <alignment horizontal="right" vertical="center" wrapText="1"/>
    </xf>
    <xf numFmtId="2" fontId="11" fillId="0" borderId="24" xfId="3" applyNumberFormat="1" applyFont="1" applyFill="1" applyBorder="1" applyAlignment="1">
      <alignment horizontal="right" vertical="center" wrapText="1"/>
    </xf>
    <xf numFmtId="4" fontId="11" fillId="0" borderId="23" xfId="5" applyNumberFormat="1" applyFont="1" applyFill="1" applyBorder="1" applyAlignment="1">
      <alignment vertical="center" wrapText="1"/>
    </xf>
    <xf numFmtId="2" fontId="11" fillId="0" borderId="26" xfId="3" applyNumberFormat="1" applyFont="1" applyFill="1" applyBorder="1" applyAlignment="1">
      <alignment horizontal="right" vertical="center" wrapText="1"/>
    </xf>
    <xf numFmtId="0" fontId="7" fillId="0" borderId="27" xfId="5" applyFont="1" applyFill="1" applyBorder="1" applyAlignment="1">
      <alignment vertical="center" wrapText="1"/>
    </xf>
    <xf numFmtId="49" fontId="7" fillId="0" borderId="28" xfId="5" applyNumberFormat="1" applyFont="1" applyFill="1" applyBorder="1" applyAlignment="1">
      <alignment horizontal="center" vertical="center" wrapText="1"/>
    </xf>
    <xf numFmtId="49" fontId="7" fillId="0" borderId="29" xfId="5" applyNumberFormat="1" applyFont="1" applyFill="1" applyBorder="1" applyAlignment="1">
      <alignment horizontal="center" vertical="center" wrapText="1"/>
    </xf>
    <xf numFmtId="49" fontId="7" fillId="0" borderId="30" xfId="6" applyNumberFormat="1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vertical="center" wrapText="1"/>
    </xf>
    <xf numFmtId="2" fontId="7" fillId="0" borderId="31" xfId="3" applyNumberFormat="1" applyFont="1" applyFill="1" applyBorder="1" applyAlignment="1">
      <alignment vertical="center" wrapText="1"/>
    </xf>
    <xf numFmtId="2" fontId="7" fillId="0" borderId="30" xfId="3" applyNumberFormat="1" applyFont="1" applyFill="1" applyBorder="1" applyAlignment="1">
      <alignment vertical="center" wrapText="1"/>
    </xf>
    <xf numFmtId="4" fontId="7" fillId="0" borderId="29" xfId="5" applyNumberFormat="1" applyFont="1" applyFill="1" applyBorder="1" applyAlignment="1">
      <alignment vertical="center" wrapText="1"/>
    </xf>
    <xf numFmtId="2" fontId="7" fillId="0" borderId="32" xfId="3" applyNumberFormat="1" applyFont="1" applyFill="1" applyBorder="1" applyAlignment="1">
      <alignment vertical="center" wrapText="1"/>
    </xf>
    <xf numFmtId="0" fontId="0" fillId="0" borderId="33" xfId="0" applyBorder="1" applyAlignment="1">
      <alignment horizontal="center" vertical="center" textRotation="90"/>
    </xf>
    <xf numFmtId="0" fontId="7" fillId="0" borderId="0" xfId="2" applyFont="1" applyFill="1" applyBorder="1"/>
    <xf numFmtId="4" fontId="0" fillId="0" borderId="0" xfId="0" applyNumberFormat="1"/>
    <xf numFmtId="4" fontId="12" fillId="0" borderId="12" xfId="0" applyNumberFormat="1" applyFont="1" applyBorder="1" applyAlignment="1">
      <alignment horizontal="right" vertical="center" wrapText="1"/>
    </xf>
    <xf numFmtId="4" fontId="12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center" wrapText="1"/>
    </xf>
    <xf numFmtId="4" fontId="13" fillId="0" borderId="34" xfId="0" applyNumberFormat="1" applyFont="1" applyBorder="1" applyAlignment="1">
      <alignment horizontal="right" vertical="center" wrapText="1"/>
    </xf>
    <xf numFmtId="4" fontId="13" fillId="0" borderId="30" xfId="0" applyNumberFormat="1" applyFont="1" applyBorder="1" applyAlignment="1">
      <alignment horizontal="right" vertical="center" wrapText="1"/>
    </xf>
    <xf numFmtId="4" fontId="13" fillId="0" borderId="35" xfId="0" applyNumberFormat="1" applyFont="1" applyBorder="1" applyAlignment="1">
      <alignment horizontal="right" vertical="center" wrapText="1"/>
    </xf>
    <xf numFmtId="0" fontId="13" fillId="0" borderId="35" xfId="0" applyFont="1" applyBorder="1" applyAlignment="1">
      <alignment horizontal="right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right" vertical="center" wrapText="1"/>
    </xf>
    <xf numFmtId="0" fontId="13" fillId="0" borderId="37" xfId="0" applyFont="1" applyBorder="1" applyAlignment="1">
      <alignment horizontal="left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164" fontId="15" fillId="0" borderId="38" xfId="0" applyNumberFormat="1" applyFont="1" applyFill="1" applyBorder="1" applyAlignment="1">
      <alignment horizontal="right"/>
    </xf>
    <xf numFmtId="0" fontId="15" fillId="0" borderId="0" xfId="0" applyFont="1" applyFill="1" applyBorder="1"/>
    <xf numFmtId="0" fontId="16" fillId="2" borderId="38" xfId="0" applyFont="1" applyFill="1" applyBorder="1" applyAlignment="1">
      <alignment horizontal="center"/>
    </xf>
    <xf numFmtId="0" fontId="12" fillId="0" borderId="13" xfId="0" applyFont="1" applyBorder="1" applyAlignment="1">
      <alignment vertical="center" wrapText="1"/>
    </xf>
    <xf numFmtId="4" fontId="13" fillId="0" borderId="39" xfId="0" applyNumberFormat="1" applyFont="1" applyBorder="1" applyAlignment="1">
      <alignment horizontal="right" vertical="center" wrapText="1"/>
    </xf>
    <xf numFmtId="4" fontId="13" fillId="0" borderId="40" xfId="0" applyNumberFormat="1" applyFont="1" applyBorder="1" applyAlignment="1">
      <alignment horizontal="right" vertical="center" wrapText="1"/>
    </xf>
    <xf numFmtId="0" fontId="13" fillId="0" borderId="40" xfId="0" applyFont="1" applyBorder="1" applyAlignment="1">
      <alignment horizontal="right" vertical="center" wrapText="1"/>
    </xf>
    <xf numFmtId="0" fontId="13" fillId="0" borderId="41" xfId="0" applyFont="1" applyBorder="1" applyAlignment="1">
      <alignment vertical="center" wrapText="1"/>
    </xf>
    <xf numFmtId="4" fontId="13" fillId="0" borderId="42" xfId="0" applyNumberFormat="1" applyFont="1" applyBorder="1" applyAlignment="1">
      <alignment horizontal="right" vertical="center" wrapText="1"/>
    </xf>
    <xf numFmtId="0" fontId="13" fillId="0" borderId="36" xfId="0" applyFont="1" applyBorder="1" applyAlignment="1">
      <alignment vertical="center" wrapText="1"/>
    </xf>
    <xf numFmtId="4" fontId="12" fillId="0" borderId="42" xfId="0" applyNumberFormat="1" applyFont="1" applyBorder="1" applyAlignment="1">
      <alignment horizontal="right" vertical="center" wrapText="1"/>
    </xf>
    <xf numFmtId="4" fontId="12" fillId="0" borderId="35" xfId="0" applyNumberFormat="1" applyFont="1" applyBorder="1" applyAlignment="1">
      <alignment horizontal="right" vertical="center" wrapText="1"/>
    </xf>
    <xf numFmtId="0" fontId="12" fillId="0" borderId="35" xfId="0" applyFont="1" applyBorder="1" applyAlignment="1">
      <alignment horizontal="right" vertical="center" wrapText="1"/>
    </xf>
    <xf numFmtId="0" fontId="12" fillId="0" borderId="36" xfId="0" applyFont="1" applyBorder="1" applyAlignment="1">
      <alignment vertical="center" wrapText="1"/>
    </xf>
    <xf numFmtId="4" fontId="13" fillId="0" borderId="42" xfId="0" applyNumberFormat="1" applyFont="1" applyBorder="1" applyAlignment="1">
      <alignment vertical="center"/>
    </xf>
    <xf numFmtId="4" fontId="13" fillId="0" borderId="35" xfId="0" applyNumberFormat="1" applyFont="1" applyBorder="1" applyAlignment="1">
      <alignment vertical="center"/>
    </xf>
    <xf numFmtId="4" fontId="12" fillId="0" borderId="34" xfId="0" applyNumberFormat="1" applyFont="1" applyBorder="1" applyAlignment="1">
      <alignment horizontal="right" vertical="center" wrapText="1"/>
    </xf>
    <xf numFmtId="4" fontId="12" fillId="0" borderId="30" xfId="0" applyNumberFormat="1" applyFont="1" applyBorder="1" applyAlignment="1">
      <alignment horizontal="right" vertical="center" wrapText="1"/>
    </xf>
    <xf numFmtId="0" fontId="12" fillId="0" borderId="30" xfId="0" applyFont="1" applyBorder="1" applyAlignment="1">
      <alignment horizontal="right" vertical="center" wrapText="1"/>
    </xf>
    <xf numFmtId="0" fontId="12" fillId="0" borderId="37" xfId="0" applyFont="1" applyBorder="1" applyAlignment="1">
      <alignment vertical="center" wrapText="1"/>
    </xf>
    <xf numFmtId="0" fontId="15" fillId="0" borderId="0" xfId="0" applyFont="1" applyFill="1" applyAlignment="1">
      <alignment horizontal="right"/>
    </xf>
    <xf numFmtId="0" fontId="15" fillId="0" borderId="0" xfId="0" applyFont="1" applyFill="1"/>
  </cellXfs>
  <cellStyles count="7">
    <cellStyle name="Normální" xfId="0" builtinId="0"/>
    <cellStyle name="normální 2" xfId="3"/>
    <cellStyle name="Normální 3" xfId="4"/>
    <cellStyle name="normální_2. Rozpočet 2007 - tabulky" xfId="1"/>
    <cellStyle name="normální_Rozpis výdajů 03 bez PO" xfId="2"/>
    <cellStyle name="normální_Rozpis výdajů 03 bez PO 2" xfId="5"/>
    <cellStyle name="normální_Rozpis výdajů 03 bez PO_02 - ORREP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kumenty\Rozpo&#269;et\rozpo&#269;tov&#225;%20opat&#345;en&#237;\RO%20201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lcoval/AppData/Local/Microsoft/Windows/Temporary%20Internet%20Files/Content.Outlook/STSHZD9X/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180">
          <cell r="O180">
            <v>88242.1</v>
          </cell>
          <cell r="P180">
            <v>202563.47</v>
          </cell>
        </row>
        <row r="225">
          <cell r="F225">
            <v>24770</v>
          </cell>
          <cell r="I225">
            <v>3809.66</v>
          </cell>
          <cell r="K225">
            <v>0</v>
          </cell>
          <cell r="L225">
            <v>3738</v>
          </cell>
          <cell r="M225">
            <v>61072</v>
          </cell>
        </row>
        <row r="270">
          <cell r="C270">
            <v>2129186.9700000002</v>
          </cell>
          <cell r="D270">
            <v>149275.39739999999</v>
          </cell>
          <cell r="E270">
            <v>11050.11</v>
          </cell>
          <cell r="G270">
            <v>1178.49</v>
          </cell>
          <cell r="H270">
            <v>3906948.1585899992</v>
          </cell>
          <cell r="J270">
            <v>83964.040000000008</v>
          </cell>
          <cell r="N270">
            <v>9005.32</v>
          </cell>
          <cell r="Q270">
            <v>878159.9</v>
          </cell>
        </row>
      </sheetData>
      <sheetData sheetId="2">
        <row r="180">
          <cell r="O180">
            <v>5000</v>
          </cell>
          <cell r="P180">
            <v>72712.56</v>
          </cell>
          <cell r="R180">
            <v>4006.28</v>
          </cell>
          <cell r="S180">
            <v>121.6</v>
          </cell>
        </row>
        <row r="225">
          <cell r="B225">
            <v>27594</v>
          </cell>
          <cell r="C225">
            <v>215664.09</v>
          </cell>
          <cell r="L225">
            <v>43995</v>
          </cell>
          <cell r="M225">
            <v>5278.1900000000005</v>
          </cell>
          <cell r="N225">
            <v>76679.09</v>
          </cell>
        </row>
        <row r="270">
          <cell r="D270">
            <v>878542.94</v>
          </cell>
          <cell r="E270">
            <v>734778.03</v>
          </cell>
          <cell r="F270">
            <v>3496652.0100000007</v>
          </cell>
          <cell r="G270">
            <v>194585.4</v>
          </cell>
          <cell r="H270">
            <v>22394.15</v>
          </cell>
          <cell r="I270">
            <v>690417.37</v>
          </cell>
          <cell r="K270">
            <v>987667.91200000001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33"/>
  <sheetViews>
    <sheetView zoomScaleNormal="100" workbookViewId="0">
      <selection activeCell="G12" sqref="G12"/>
    </sheetView>
  </sheetViews>
  <sheetFormatPr defaultRowHeight="12.75" x14ac:dyDescent="0.2"/>
  <cols>
    <col min="1" max="1" width="3" bestFit="1" customWidth="1"/>
    <col min="2" max="2" width="3.42578125" bestFit="1" customWidth="1"/>
    <col min="3" max="3" width="9.42578125" customWidth="1"/>
    <col min="4" max="6" width="4.42578125" bestFit="1" customWidth="1"/>
    <col min="7" max="7" width="36.140625" customWidth="1"/>
    <col min="8" max="9" width="8.7109375" bestFit="1" customWidth="1"/>
    <col min="10" max="10" width="8.42578125" bestFit="1" customWidth="1"/>
    <col min="11" max="11" width="8.7109375" bestFit="1" customWidth="1"/>
  </cols>
  <sheetData>
    <row r="3" spans="1:20" ht="18" x14ac:dyDescent="0.2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20" ht="1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20" ht="18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20" ht="15.75" x14ac:dyDescent="0.25">
      <c r="A6" s="3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20" x14ac:dyDescent="0.2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20" ht="15.75" x14ac:dyDescent="0.25">
      <c r="A8" s="6" t="s">
        <v>2</v>
      </c>
      <c r="B8" s="6"/>
      <c r="C8" s="6"/>
      <c r="D8" s="6"/>
      <c r="E8" s="6"/>
      <c r="F8" s="6"/>
      <c r="G8" s="6"/>
      <c r="H8" s="6"/>
      <c r="I8" s="6"/>
      <c r="J8" s="7"/>
      <c r="K8" s="7"/>
    </row>
    <row r="9" spans="1:20" x14ac:dyDescent="0.2">
      <c r="A9" s="8"/>
      <c r="B9" s="8"/>
      <c r="C9" s="8"/>
      <c r="D9" s="8"/>
      <c r="E9" s="8"/>
      <c r="F9" s="8"/>
      <c r="G9" s="8"/>
      <c r="H9" s="8"/>
      <c r="I9" s="8"/>
    </row>
    <row r="10" spans="1:20" ht="13.5" thickBot="1" x14ac:dyDescent="0.25">
      <c r="A10" s="9"/>
      <c r="B10" s="10"/>
      <c r="C10" s="10"/>
      <c r="D10" s="10"/>
      <c r="H10" s="11"/>
      <c r="K10" s="11" t="s">
        <v>3</v>
      </c>
    </row>
    <row r="11" spans="1:20" ht="23.25" thickBot="1" x14ac:dyDescent="0.25">
      <c r="A11" s="12" t="s">
        <v>4</v>
      </c>
      <c r="B11" s="13" t="s">
        <v>5</v>
      </c>
      <c r="C11" s="14" t="s">
        <v>6</v>
      </c>
      <c r="D11" s="15"/>
      <c r="E11" s="16" t="s">
        <v>7</v>
      </c>
      <c r="F11" s="17" t="s">
        <v>8</v>
      </c>
      <c r="G11" s="18" t="s">
        <v>9</v>
      </c>
      <c r="H11" s="19" t="s">
        <v>10</v>
      </c>
      <c r="I11" s="20" t="s">
        <v>11</v>
      </c>
      <c r="J11" s="21" t="s">
        <v>12</v>
      </c>
      <c r="K11" s="18" t="s">
        <v>13</v>
      </c>
      <c r="N11" s="10"/>
      <c r="O11" s="10"/>
      <c r="P11" s="10"/>
      <c r="Q11" s="10"/>
      <c r="R11" s="10"/>
      <c r="S11" s="10"/>
      <c r="T11" s="10"/>
    </row>
    <row r="12" spans="1:20" ht="13.5" thickBot="1" x14ac:dyDescent="0.25">
      <c r="A12" s="22"/>
      <c r="B12" s="23" t="s">
        <v>5</v>
      </c>
      <c r="C12" s="24" t="s">
        <v>6</v>
      </c>
      <c r="D12" s="25"/>
      <c r="E12" s="26" t="s">
        <v>7</v>
      </c>
      <c r="F12" s="27" t="s">
        <v>8</v>
      </c>
      <c r="G12" s="28" t="s">
        <v>14</v>
      </c>
      <c r="H12" s="29"/>
      <c r="I12" s="29"/>
      <c r="J12" s="29"/>
      <c r="K12" s="30"/>
      <c r="N12" s="10"/>
      <c r="O12" s="10"/>
      <c r="P12" s="10"/>
      <c r="Q12" s="10"/>
      <c r="R12" s="10"/>
      <c r="S12" s="10"/>
      <c r="T12" s="10"/>
    </row>
    <row r="13" spans="1:20" ht="13.5" thickBot="1" x14ac:dyDescent="0.25">
      <c r="A13" s="22"/>
      <c r="B13" s="31" t="s">
        <v>15</v>
      </c>
      <c r="C13" s="32" t="s">
        <v>16</v>
      </c>
      <c r="D13" s="33" t="s">
        <v>16</v>
      </c>
      <c r="E13" s="32" t="s">
        <v>16</v>
      </c>
      <c r="F13" s="34" t="s">
        <v>16</v>
      </c>
      <c r="G13" s="35" t="s">
        <v>17</v>
      </c>
      <c r="H13" s="36">
        <v>545</v>
      </c>
      <c r="I13" s="37">
        <v>2045</v>
      </c>
      <c r="J13" s="37">
        <v>0</v>
      </c>
      <c r="K13" s="38">
        <f>I13+J13</f>
        <v>2045</v>
      </c>
      <c r="N13" s="10"/>
      <c r="O13" s="10"/>
      <c r="P13" s="10"/>
      <c r="Q13" s="10"/>
      <c r="R13" s="10"/>
      <c r="S13" s="10"/>
      <c r="T13" s="10"/>
    </row>
    <row r="14" spans="1:20" x14ac:dyDescent="0.2">
      <c r="A14" s="22"/>
      <c r="B14" s="39" t="s">
        <v>15</v>
      </c>
      <c r="C14" s="40" t="s">
        <v>18</v>
      </c>
      <c r="D14" s="41" t="s">
        <v>19</v>
      </c>
      <c r="E14" s="42" t="s">
        <v>16</v>
      </c>
      <c r="F14" s="42" t="s">
        <v>16</v>
      </c>
      <c r="G14" s="43" t="s">
        <v>20</v>
      </c>
      <c r="H14" s="44">
        <f>H15</f>
        <v>0</v>
      </c>
      <c r="I14" s="45">
        <v>300</v>
      </c>
      <c r="J14" s="46">
        <v>-20</v>
      </c>
      <c r="K14" s="47">
        <f>I14+J14</f>
        <v>280</v>
      </c>
      <c r="N14" s="10"/>
      <c r="O14" s="10"/>
      <c r="P14" s="10"/>
      <c r="Q14" s="10"/>
      <c r="R14" s="10"/>
      <c r="S14" s="10"/>
      <c r="T14" s="10"/>
    </row>
    <row r="15" spans="1:20" ht="13.5" thickBot="1" x14ac:dyDescent="0.25">
      <c r="A15" s="22"/>
      <c r="B15" s="48"/>
      <c r="C15" s="49"/>
      <c r="D15" s="50"/>
      <c r="E15" s="51">
        <v>3636</v>
      </c>
      <c r="F15" s="52">
        <v>5229</v>
      </c>
      <c r="G15" s="53" t="s">
        <v>21</v>
      </c>
      <c r="H15" s="54">
        <v>0</v>
      </c>
      <c r="I15" s="55">
        <v>300</v>
      </c>
      <c r="J15" s="56">
        <v>-20</v>
      </c>
      <c r="K15" s="57">
        <f>I15+J15</f>
        <v>280</v>
      </c>
      <c r="N15" s="10"/>
      <c r="O15" s="10"/>
      <c r="P15" s="10"/>
      <c r="Q15" s="10"/>
      <c r="R15" s="10"/>
      <c r="S15" s="10"/>
      <c r="T15" s="10"/>
    </row>
    <row r="16" spans="1:20" x14ac:dyDescent="0.2">
      <c r="A16" s="22"/>
      <c r="B16" s="58" t="s">
        <v>15</v>
      </c>
      <c r="C16" s="59" t="s">
        <v>22</v>
      </c>
      <c r="D16" s="60" t="s">
        <v>23</v>
      </c>
      <c r="E16" s="61" t="s">
        <v>16</v>
      </c>
      <c r="F16" s="61" t="s">
        <v>16</v>
      </c>
      <c r="G16" s="62" t="s">
        <v>24</v>
      </c>
      <c r="H16" s="63">
        <f>H17</f>
        <v>0</v>
      </c>
      <c r="I16" s="64">
        <f>I17</f>
        <v>0</v>
      </c>
      <c r="J16" s="65">
        <v>20</v>
      </c>
      <c r="K16" s="66">
        <v>20</v>
      </c>
      <c r="L16" s="10"/>
      <c r="M16" s="10"/>
      <c r="N16" s="10"/>
      <c r="O16" s="10"/>
      <c r="P16" s="10"/>
      <c r="Q16" s="10"/>
      <c r="R16" s="10"/>
      <c r="S16" s="10"/>
      <c r="T16" s="10"/>
    </row>
    <row r="17" spans="1:29" ht="13.5" thickBot="1" x14ac:dyDescent="0.25">
      <c r="A17" s="67"/>
      <c r="B17" s="48"/>
      <c r="C17" s="49"/>
      <c r="D17" s="50"/>
      <c r="E17" s="51">
        <v>3636</v>
      </c>
      <c r="F17" s="52">
        <v>5321</v>
      </c>
      <c r="G17" s="53" t="s">
        <v>25</v>
      </c>
      <c r="H17" s="54">
        <v>0</v>
      </c>
      <c r="I17" s="55">
        <v>0</v>
      </c>
      <c r="J17" s="56">
        <v>20</v>
      </c>
      <c r="K17" s="57">
        <v>20</v>
      </c>
      <c r="L17" s="10"/>
      <c r="M17" s="10"/>
      <c r="N17" s="10"/>
      <c r="O17" s="10"/>
      <c r="P17" s="10"/>
      <c r="Q17" s="10"/>
      <c r="R17" s="10"/>
      <c r="S17" s="10"/>
      <c r="T17" s="10"/>
    </row>
    <row r="18" spans="1:29" x14ac:dyDescent="0.2"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</row>
    <row r="19" spans="1:29" ht="15.75" customHeight="1" x14ac:dyDescent="0.2">
      <c r="G19" s="68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</row>
    <row r="20" spans="1:29" x14ac:dyDescent="0.2"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</row>
    <row r="21" spans="1:29" ht="15.75" customHeight="1" x14ac:dyDescent="0.2"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</row>
    <row r="22" spans="1:29" x14ac:dyDescent="0.2"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</row>
    <row r="23" spans="1:29" x14ac:dyDescent="0.2">
      <c r="G23" s="10"/>
      <c r="M23" s="10"/>
      <c r="N23" s="10"/>
      <c r="O23" s="10"/>
      <c r="P23" s="10"/>
      <c r="Q23" s="10"/>
      <c r="R23" s="10"/>
      <c r="S23" s="10"/>
      <c r="T23" s="10"/>
      <c r="U23" s="10"/>
    </row>
    <row r="24" spans="1:29" x14ac:dyDescent="0.2">
      <c r="G24" s="10"/>
      <c r="M24" s="10"/>
      <c r="N24" s="10"/>
      <c r="O24" s="10"/>
      <c r="P24" s="10"/>
      <c r="Q24" s="10"/>
      <c r="R24" s="10"/>
      <c r="S24" s="10"/>
      <c r="T24" s="10"/>
      <c r="U24" s="10"/>
    </row>
    <row r="25" spans="1:29" x14ac:dyDescent="0.2">
      <c r="G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</row>
    <row r="26" spans="1:29" x14ac:dyDescent="0.2"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</row>
    <row r="27" spans="1:29" x14ac:dyDescent="0.2"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</row>
    <row r="28" spans="1:29" x14ac:dyDescent="0.2">
      <c r="M28" s="10"/>
      <c r="N28" s="10"/>
      <c r="O28" s="10"/>
      <c r="P28" s="10"/>
    </row>
    <row r="29" spans="1:29" x14ac:dyDescent="0.2">
      <c r="M29" s="10"/>
      <c r="N29" s="10"/>
      <c r="O29" s="10"/>
      <c r="P29" s="10"/>
    </row>
    <row r="30" spans="1:29" x14ac:dyDescent="0.2">
      <c r="M30" s="10"/>
      <c r="N30" s="10"/>
      <c r="O30" s="10"/>
      <c r="P30" s="10"/>
    </row>
    <row r="31" spans="1:29" x14ac:dyDescent="0.2">
      <c r="M31" s="10"/>
      <c r="N31" s="10"/>
      <c r="O31" s="10"/>
      <c r="P31" s="10"/>
    </row>
    <row r="32" spans="1:29" x14ac:dyDescent="0.2">
      <c r="M32" s="10"/>
      <c r="N32" s="10"/>
      <c r="O32" s="10"/>
      <c r="P32" s="10"/>
    </row>
    <row r="33" spans="13:16" x14ac:dyDescent="0.2">
      <c r="M33" s="10"/>
      <c r="N33" s="10"/>
      <c r="O33" s="10"/>
      <c r="P33" s="10"/>
    </row>
  </sheetData>
  <mergeCells count="6">
    <mergeCell ref="A3:K3"/>
    <mergeCell ref="A6:K6"/>
    <mergeCell ref="A8:K8"/>
    <mergeCell ref="A11:A17"/>
    <mergeCell ref="C11:D11"/>
    <mergeCell ref="C12:D12"/>
  </mergeCells>
  <pageMargins left="0.39370078740157483" right="0.39370078740157483" top="0.98425196850393704" bottom="0.98425196850393704" header="0.51181102362204722" footer="0.51181102362204722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D27" sqref="D27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8.7109375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8.7109375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8.7109375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8.7109375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8.7109375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8.7109375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8.7109375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8.7109375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8.7109375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8.7109375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8.7109375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8.7109375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8.7109375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8.7109375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8.7109375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8.7109375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8.7109375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8.7109375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8.7109375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8.7109375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8.7109375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8.7109375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8.7109375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8.7109375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8.7109375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8.7109375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8.7109375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8.7109375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8.7109375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8.7109375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8.7109375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8.7109375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8.7109375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8.7109375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8.7109375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8.7109375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8.7109375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8.7109375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8.7109375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8.7109375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8.7109375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8.7109375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8.7109375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8.7109375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8.7109375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8.7109375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8.7109375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8.7109375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8.7109375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8.7109375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8.7109375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8.7109375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8.7109375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8.7109375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8.7109375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8.7109375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8.7109375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8.7109375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8.7109375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8.7109375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8.7109375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8.7109375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8.7109375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8.7109375" bestFit="1" customWidth="1"/>
    <col min="16133" max="16133" width="14.140625" customWidth="1"/>
    <col min="16138" max="16138" width="11.7109375" bestFit="1" customWidth="1"/>
  </cols>
  <sheetData>
    <row r="1" spans="1:10" ht="13.5" thickBot="1" x14ac:dyDescent="0.25">
      <c r="A1" s="86" t="s">
        <v>89</v>
      </c>
      <c r="B1" s="86"/>
      <c r="C1" s="105"/>
      <c r="D1" s="105"/>
      <c r="E1" s="104" t="s">
        <v>51</v>
      </c>
    </row>
    <row r="2" spans="1:10" ht="24.75" thickBot="1" x14ac:dyDescent="0.25">
      <c r="A2" s="83" t="s">
        <v>88</v>
      </c>
      <c r="B2" s="82" t="s">
        <v>87</v>
      </c>
      <c r="C2" s="81" t="s">
        <v>49</v>
      </c>
      <c r="D2" s="81" t="s">
        <v>48</v>
      </c>
      <c r="E2" s="81" t="s">
        <v>47</v>
      </c>
    </row>
    <row r="3" spans="1:10" ht="15" customHeight="1" x14ac:dyDescent="0.2">
      <c r="A3" s="103" t="s">
        <v>86</v>
      </c>
      <c r="B3" s="102" t="s">
        <v>85</v>
      </c>
      <c r="C3" s="101">
        <f>C4+C5+C6</f>
        <v>2289512.4774000002</v>
      </c>
      <c r="D3" s="101">
        <f>D4+D5+D6</f>
        <v>0</v>
      </c>
      <c r="E3" s="100">
        <f>C3+D3</f>
        <v>2289512.4774000002</v>
      </c>
    </row>
    <row r="4" spans="1:10" ht="15" customHeight="1" x14ac:dyDescent="0.2">
      <c r="A4" s="93" t="s">
        <v>84</v>
      </c>
      <c r="B4" s="77" t="s">
        <v>83</v>
      </c>
      <c r="C4" s="76">
        <f>[2]příjmy!$C$270</f>
        <v>2129186.9700000002</v>
      </c>
      <c r="D4" s="99">
        <f>[1]příjmy!$C$31</f>
        <v>0</v>
      </c>
      <c r="E4" s="98">
        <f>C4+D4</f>
        <v>2129186.9700000002</v>
      </c>
      <c r="J4" s="69"/>
    </row>
    <row r="5" spans="1:10" ht="15" customHeight="1" x14ac:dyDescent="0.2">
      <c r="A5" s="93" t="s">
        <v>82</v>
      </c>
      <c r="B5" s="77" t="s">
        <v>81</v>
      </c>
      <c r="C5" s="76">
        <f>[2]příjmy!$D$270</f>
        <v>149275.39739999999</v>
      </c>
      <c r="D5" s="75">
        <v>0</v>
      </c>
      <c r="E5" s="98">
        <f>C5+D5</f>
        <v>149275.39739999999</v>
      </c>
    </row>
    <row r="6" spans="1:10" ht="15" customHeight="1" x14ac:dyDescent="0.2">
      <c r="A6" s="93" t="s">
        <v>80</v>
      </c>
      <c r="B6" s="77" t="s">
        <v>79</v>
      </c>
      <c r="C6" s="76">
        <f>[2]příjmy!$E$270</f>
        <v>11050.11</v>
      </c>
      <c r="D6" s="76">
        <f>[1]příjmy!$E$31</f>
        <v>0</v>
      </c>
      <c r="E6" s="98">
        <f>C6+D6</f>
        <v>11050.11</v>
      </c>
    </row>
    <row r="7" spans="1:10" ht="15" customHeight="1" x14ac:dyDescent="0.2">
      <c r="A7" s="97" t="s">
        <v>78</v>
      </c>
      <c r="B7" s="77" t="s">
        <v>77</v>
      </c>
      <c r="C7" s="95">
        <f>C8+C13</f>
        <v>4094485.6685899994</v>
      </c>
      <c r="D7" s="95">
        <f>D8+D13</f>
        <v>0</v>
      </c>
      <c r="E7" s="94">
        <f>C7+D7</f>
        <v>4094485.6685899994</v>
      </c>
    </row>
    <row r="8" spans="1:10" ht="15" customHeight="1" x14ac:dyDescent="0.2">
      <c r="A8" s="93" t="s">
        <v>76</v>
      </c>
      <c r="B8" s="77" t="s">
        <v>72</v>
      </c>
      <c r="C8" s="76">
        <f>C9+C10+C11+C12</f>
        <v>3997778.3085899996</v>
      </c>
      <c r="D8" s="76">
        <f>D9+D10+D11+D12</f>
        <v>0</v>
      </c>
      <c r="E8" s="92">
        <f>C8+D8</f>
        <v>3997778.3085899996</v>
      </c>
    </row>
    <row r="9" spans="1:10" ht="15" customHeight="1" x14ac:dyDescent="0.2">
      <c r="A9" s="93" t="s">
        <v>75</v>
      </c>
      <c r="B9" s="77" t="s">
        <v>74</v>
      </c>
      <c r="C9" s="76">
        <f>[2]příjmy!$M$225</f>
        <v>61072</v>
      </c>
      <c r="D9" s="76">
        <f>[1]příjmy!$I$16</f>
        <v>0</v>
      </c>
      <c r="E9" s="92">
        <f>C9+D9</f>
        <v>61072</v>
      </c>
    </row>
    <row r="10" spans="1:10" ht="15" customHeight="1" x14ac:dyDescent="0.2">
      <c r="A10" s="93" t="s">
        <v>73</v>
      </c>
      <c r="B10" s="77" t="s">
        <v>72</v>
      </c>
      <c r="C10" s="76">
        <f>[2]příjmy!$G$270+[2]příjmy!$H$270</f>
        <v>3908126.6485899994</v>
      </c>
      <c r="D10" s="76">
        <v>0</v>
      </c>
      <c r="E10" s="92">
        <f>C10+D10</f>
        <v>3908126.6485899994</v>
      </c>
    </row>
    <row r="11" spans="1:10" ht="15" customHeight="1" x14ac:dyDescent="0.2">
      <c r="A11" s="93" t="s">
        <v>71</v>
      </c>
      <c r="B11" s="77" t="s">
        <v>70</v>
      </c>
      <c r="C11" s="76">
        <f>[2]příjmy!$I$225</f>
        <v>3809.66</v>
      </c>
      <c r="D11" s="76">
        <v>0</v>
      </c>
      <c r="E11" s="92">
        <f>SUM(C11:D11)</f>
        <v>3809.66</v>
      </c>
    </row>
    <row r="12" spans="1:10" ht="15" customHeight="1" x14ac:dyDescent="0.2">
      <c r="A12" s="93" t="s">
        <v>69</v>
      </c>
      <c r="B12" s="77">
        <v>4121</v>
      </c>
      <c r="C12" s="76">
        <f>[2]příjmy!$F$225</f>
        <v>24770</v>
      </c>
      <c r="D12" s="76">
        <v>0</v>
      </c>
      <c r="E12" s="92">
        <f>SUM(C12:D12)</f>
        <v>24770</v>
      </c>
    </row>
    <row r="13" spans="1:10" ht="15" customHeight="1" x14ac:dyDescent="0.2">
      <c r="A13" s="93" t="s">
        <v>68</v>
      </c>
      <c r="B13" s="77" t="s">
        <v>66</v>
      </c>
      <c r="C13" s="76">
        <f>C14+C15+C16</f>
        <v>96707.360000000015</v>
      </c>
      <c r="D13" s="76">
        <f>D14+D15+D16</f>
        <v>0</v>
      </c>
      <c r="E13" s="92">
        <f>C13+D13</f>
        <v>96707.360000000015</v>
      </c>
    </row>
    <row r="14" spans="1:10" ht="15" customHeight="1" x14ac:dyDescent="0.2">
      <c r="A14" s="93" t="s">
        <v>67</v>
      </c>
      <c r="B14" s="77" t="s">
        <v>66</v>
      </c>
      <c r="C14" s="76">
        <f>[2]příjmy!$N$270+[2]příjmy!$J$270</f>
        <v>92969.360000000015</v>
      </c>
      <c r="D14" s="76">
        <f>[1]příjmy!$H$16</f>
        <v>0</v>
      </c>
      <c r="E14" s="92">
        <f>C14+D14</f>
        <v>92969.360000000015</v>
      </c>
    </row>
    <row r="15" spans="1:10" ht="15" customHeight="1" x14ac:dyDescent="0.2">
      <c r="A15" s="93" t="s">
        <v>65</v>
      </c>
      <c r="B15" s="77">
        <v>4221</v>
      </c>
      <c r="C15" s="76">
        <f>[2]příjmy!$L$225</f>
        <v>3738</v>
      </c>
      <c r="D15" s="76">
        <v>0</v>
      </c>
      <c r="E15" s="92">
        <f>SUM(C15:D15)</f>
        <v>3738</v>
      </c>
    </row>
    <row r="16" spans="1:10" ht="15" customHeight="1" x14ac:dyDescent="0.2">
      <c r="A16" s="93" t="s">
        <v>64</v>
      </c>
      <c r="B16" s="77">
        <v>4232</v>
      </c>
      <c r="C16" s="76">
        <f>[2]příjmy!$K$225</f>
        <v>0</v>
      </c>
      <c r="D16" s="76">
        <v>0</v>
      </c>
      <c r="E16" s="92">
        <f>SUM(C16:D16)</f>
        <v>0</v>
      </c>
    </row>
    <row r="17" spans="1:5" ht="15" customHeight="1" x14ac:dyDescent="0.2">
      <c r="A17" s="97" t="s">
        <v>63</v>
      </c>
      <c r="B17" s="96" t="s">
        <v>62</v>
      </c>
      <c r="C17" s="95">
        <f>C3+C7</f>
        <v>6383998.1459899992</v>
      </c>
      <c r="D17" s="95">
        <f>D3+D7</f>
        <v>0</v>
      </c>
      <c r="E17" s="94">
        <f>C17+D17</f>
        <v>6383998.1459899992</v>
      </c>
    </row>
    <row r="18" spans="1:5" ht="15" customHeight="1" x14ac:dyDescent="0.2">
      <c r="A18" s="97" t="s">
        <v>61</v>
      </c>
      <c r="B18" s="96" t="s">
        <v>60</v>
      </c>
      <c r="C18" s="95">
        <f>SUM(C19:C23)</f>
        <v>1072090.47</v>
      </c>
      <c r="D18" s="95">
        <f>SUM(D19:D23)</f>
        <v>0</v>
      </c>
      <c r="E18" s="94">
        <f>C18+D18</f>
        <v>1072090.47</v>
      </c>
    </row>
    <row r="19" spans="1:5" ht="15" customHeight="1" x14ac:dyDescent="0.2">
      <c r="A19" s="93" t="s">
        <v>59</v>
      </c>
      <c r="B19" s="77" t="s">
        <v>56</v>
      </c>
      <c r="C19" s="76">
        <f>[2]příjmy!$O$180</f>
        <v>88242.1</v>
      </c>
      <c r="D19" s="76">
        <v>0</v>
      </c>
      <c r="E19" s="92">
        <f>C19+D19</f>
        <v>88242.1</v>
      </c>
    </row>
    <row r="20" spans="1:5" ht="15" customHeight="1" x14ac:dyDescent="0.2">
      <c r="A20" s="93" t="s">
        <v>58</v>
      </c>
      <c r="B20" s="77">
        <v>8115</v>
      </c>
      <c r="C20" s="76">
        <f>[2]příjmy!$P$180</f>
        <v>202563.47</v>
      </c>
      <c r="D20" s="76">
        <v>0</v>
      </c>
      <c r="E20" s="92">
        <f>SUM(C20:D20)</f>
        <v>202563.47</v>
      </c>
    </row>
    <row r="21" spans="1:5" ht="15" customHeight="1" x14ac:dyDescent="0.2">
      <c r="A21" s="93" t="s">
        <v>57</v>
      </c>
      <c r="B21" s="77" t="s">
        <v>56</v>
      </c>
      <c r="C21" s="76">
        <f>[2]příjmy!$Q$270</f>
        <v>878159.9</v>
      </c>
      <c r="D21" s="76">
        <v>0</v>
      </c>
      <c r="E21" s="92">
        <f>C21+D21</f>
        <v>878159.9</v>
      </c>
    </row>
    <row r="22" spans="1:5" ht="15" customHeight="1" x14ac:dyDescent="0.2">
      <c r="A22" s="93" t="s">
        <v>55</v>
      </c>
      <c r="B22" s="77">
        <v>8123</v>
      </c>
      <c r="C22" s="76">
        <f>[2]příjmy!$R$167</f>
        <v>0</v>
      </c>
      <c r="D22" s="76">
        <f>[1]příjmy!$T$31</f>
        <v>0</v>
      </c>
      <c r="E22" s="92">
        <f>C22+D22</f>
        <v>0</v>
      </c>
    </row>
    <row r="23" spans="1:5" ht="15" customHeight="1" thickBot="1" x14ac:dyDescent="0.25">
      <c r="A23" s="91" t="s">
        <v>54</v>
      </c>
      <c r="B23" s="90">
        <v>-8124</v>
      </c>
      <c r="C23" s="89">
        <v>-96875</v>
      </c>
      <c r="D23" s="89">
        <f>[1]příjmy!$O$16</f>
        <v>0</v>
      </c>
      <c r="E23" s="88">
        <f>C23+D23</f>
        <v>-96875</v>
      </c>
    </row>
    <row r="24" spans="1:5" ht="15" customHeight="1" thickBot="1" x14ac:dyDescent="0.25">
      <c r="A24" s="87" t="s">
        <v>53</v>
      </c>
      <c r="B24" s="72"/>
      <c r="C24" s="71">
        <f>C3+C7+C18</f>
        <v>7456088.6159899989</v>
      </c>
      <c r="D24" s="71">
        <f>D17+D18</f>
        <v>0</v>
      </c>
      <c r="E24" s="70">
        <f>C24+D24</f>
        <v>7456088.6159899989</v>
      </c>
    </row>
    <row r="25" spans="1:5" ht="13.5" thickBot="1" x14ac:dyDescent="0.25">
      <c r="A25" s="86" t="s">
        <v>52</v>
      </c>
      <c r="B25" s="86"/>
      <c r="C25" s="85"/>
      <c r="D25" s="85"/>
      <c r="E25" s="84" t="s">
        <v>51</v>
      </c>
    </row>
    <row r="26" spans="1:5" ht="24.75" thickBot="1" x14ac:dyDescent="0.25">
      <c r="A26" s="83" t="s">
        <v>50</v>
      </c>
      <c r="B26" s="82" t="s">
        <v>8</v>
      </c>
      <c r="C26" s="81" t="s">
        <v>49</v>
      </c>
      <c r="D26" s="81" t="s">
        <v>48</v>
      </c>
      <c r="E26" s="81" t="s">
        <v>47</v>
      </c>
    </row>
    <row r="27" spans="1:5" ht="15" customHeight="1" x14ac:dyDescent="0.2">
      <c r="A27" s="80" t="s">
        <v>46</v>
      </c>
      <c r="B27" s="79" t="s">
        <v>33</v>
      </c>
      <c r="C27" s="75">
        <f>[2]výdaje!$B$225</f>
        <v>27594</v>
      </c>
      <c r="D27" s="75">
        <v>0</v>
      </c>
      <c r="E27" s="74">
        <f>C27+D27</f>
        <v>27594</v>
      </c>
    </row>
    <row r="28" spans="1:5" ht="15" customHeight="1" x14ac:dyDescent="0.2">
      <c r="A28" s="78" t="s">
        <v>45</v>
      </c>
      <c r="B28" s="77" t="s">
        <v>33</v>
      </c>
      <c r="C28" s="76">
        <f>[2]výdaje!$C$225</f>
        <v>215664.09</v>
      </c>
      <c r="D28" s="75">
        <v>0</v>
      </c>
      <c r="E28" s="74">
        <f>C28+D28</f>
        <v>215664.09</v>
      </c>
    </row>
    <row r="29" spans="1:5" ht="15" customHeight="1" x14ac:dyDescent="0.2">
      <c r="A29" s="78" t="s">
        <v>44</v>
      </c>
      <c r="B29" s="77" t="s">
        <v>33</v>
      </c>
      <c r="C29" s="76">
        <f>[2]výdaje!$D$270</f>
        <v>878542.94</v>
      </c>
      <c r="D29" s="75">
        <v>0</v>
      </c>
      <c r="E29" s="74">
        <f>C29+D29</f>
        <v>878542.94</v>
      </c>
    </row>
    <row r="30" spans="1:5" ht="15" customHeight="1" x14ac:dyDescent="0.2">
      <c r="A30" s="78" t="s">
        <v>43</v>
      </c>
      <c r="B30" s="77" t="s">
        <v>33</v>
      </c>
      <c r="C30" s="76">
        <f>[2]výdaje!$E$270</f>
        <v>734778.03</v>
      </c>
      <c r="D30" s="75">
        <v>0</v>
      </c>
      <c r="E30" s="74">
        <f>C30+D30</f>
        <v>734778.03</v>
      </c>
    </row>
    <row r="31" spans="1:5" ht="15" customHeight="1" x14ac:dyDescent="0.2">
      <c r="A31" s="78" t="s">
        <v>42</v>
      </c>
      <c r="B31" s="77" t="s">
        <v>33</v>
      </c>
      <c r="C31" s="76">
        <f>[2]výdaje!$F$270</f>
        <v>3496652.0100000007</v>
      </c>
      <c r="D31" s="75">
        <v>0</v>
      </c>
      <c r="E31" s="74">
        <f>C31+D31</f>
        <v>3496652.0100000007</v>
      </c>
    </row>
    <row r="32" spans="1:5" ht="15" customHeight="1" x14ac:dyDescent="0.2">
      <c r="A32" s="78" t="s">
        <v>41</v>
      </c>
      <c r="B32" s="77" t="s">
        <v>27</v>
      </c>
      <c r="C32" s="76">
        <f>[2]výdaje!$G$270</f>
        <v>194585.4</v>
      </c>
      <c r="D32" s="75">
        <v>0</v>
      </c>
      <c r="E32" s="74">
        <f>C32+D32</f>
        <v>194585.4</v>
      </c>
    </row>
    <row r="33" spans="1:5" ht="15" customHeight="1" x14ac:dyDescent="0.2">
      <c r="A33" s="78" t="s">
        <v>40</v>
      </c>
      <c r="B33" s="77" t="s">
        <v>33</v>
      </c>
      <c r="C33" s="76">
        <f>[2]výdaje!$H$270</f>
        <v>22394.15</v>
      </c>
      <c r="D33" s="75">
        <f>[1]výdaje!$G$16</f>
        <v>0</v>
      </c>
      <c r="E33" s="74">
        <f>C33+D33</f>
        <v>22394.15</v>
      </c>
    </row>
    <row r="34" spans="1:5" ht="15" customHeight="1" x14ac:dyDescent="0.2">
      <c r="A34" s="78" t="s">
        <v>39</v>
      </c>
      <c r="B34" s="77" t="s">
        <v>37</v>
      </c>
      <c r="C34" s="76">
        <f>[2]výdaje!$I$270</f>
        <v>690417.37</v>
      </c>
      <c r="D34" s="75">
        <v>0</v>
      </c>
      <c r="E34" s="74">
        <f>C34+D34</f>
        <v>690417.37</v>
      </c>
    </row>
    <row r="35" spans="1:5" ht="15" customHeight="1" x14ac:dyDescent="0.2">
      <c r="A35" s="78" t="s">
        <v>38</v>
      </c>
      <c r="B35" s="77" t="s">
        <v>37</v>
      </c>
      <c r="C35" s="76">
        <f>[3]výdaje!$J$433</f>
        <v>0</v>
      </c>
      <c r="D35" s="75">
        <f>[1]výdaje!$I$16</f>
        <v>0</v>
      </c>
      <c r="E35" s="74">
        <f>C35+D35</f>
        <v>0</v>
      </c>
    </row>
    <row r="36" spans="1:5" ht="15" customHeight="1" x14ac:dyDescent="0.2">
      <c r="A36" s="78" t="s">
        <v>36</v>
      </c>
      <c r="B36" s="77" t="s">
        <v>27</v>
      </c>
      <c r="C36" s="76">
        <f>[2]výdaje!$K$270</f>
        <v>987667.91200000001</v>
      </c>
      <c r="D36" s="75">
        <f>[1]výdaje!$J$16</f>
        <v>0</v>
      </c>
      <c r="E36" s="74">
        <f>C36+D36</f>
        <v>987667.91200000001</v>
      </c>
    </row>
    <row r="37" spans="1:5" ht="15" customHeight="1" x14ac:dyDescent="0.2">
      <c r="A37" s="78" t="s">
        <v>35</v>
      </c>
      <c r="B37" s="77" t="s">
        <v>27</v>
      </c>
      <c r="C37" s="76">
        <f>[2]výdaje!$L$225</f>
        <v>43995</v>
      </c>
      <c r="D37" s="75">
        <v>0</v>
      </c>
      <c r="E37" s="74">
        <f>C37+D37</f>
        <v>43995</v>
      </c>
    </row>
    <row r="38" spans="1:5" ht="15" customHeight="1" x14ac:dyDescent="0.2">
      <c r="A38" s="78" t="s">
        <v>34</v>
      </c>
      <c r="B38" s="77" t="s">
        <v>33</v>
      </c>
      <c r="C38" s="76">
        <f>[2]výdaje!$M$225</f>
        <v>5278.1900000000005</v>
      </c>
      <c r="D38" s="75">
        <f>[1]výdaje!$L$16</f>
        <v>0</v>
      </c>
      <c r="E38" s="74">
        <f>C38+D38</f>
        <v>5278.1900000000005</v>
      </c>
    </row>
    <row r="39" spans="1:5" ht="15" customHeight="1" x14ac:dyDescent="0.2">
      <c r="A39" s="78" t="s">
        <v>32</v>
      </c>
      <c r="B39" s="77" t="s">
        <v>27</v>
      </c>
      <c r="C39" s="76">
        <f>[2]výdaje!$N$225</f>
        <v>76679.09</v>
      </c>
      <c r="D39" s="75">
        <v>0</v>
      </c>
      <c r="E39" s="74">
        <f>C39+D39</f>
        <v>76679.09</v>
      </c>
    </row>
    <row r="40" spans="1:5" ht="15" customHeight="1" x14ac:dyDescent="0.2">
      <c r="A40" s="78" t="s">
        <v>31</v>
      </c>
      <c r="B40" s="77" t="s">
        <v>27</v>
      </c>
      <c r="C40" s="76">
        <f>[2]výdaje!$O$180</f>
        <v>5000</v>
      </c>
      <c r="D40" s="75">
        <v>0</v>
      </c>
      <c r="E40" s="74">
        <f>C40+D40</f>
        <v>5000</v>
      </c>
    </row>
    <row r="41" spans="1:5" ht="15" customHeight="1" x14ac:dyDescent="0.2">
      <c r="A41" s="78" t="s">
        <v>30</v>
      </c>
      <c r="B41" s="77" t="s">
        <v>27</v>
      </c>
      <c r="C41" s="76">
        <f>[2]výdaje!$P$180</f>
        <v>72712.56</v>
      </c>
      <c r="D41" s="75">
        <f>[1]výdaje!$N$16</f>
        <v>0</v>
      </c>
      <c r="E41" s="74">
        <f>C41+D41</f>
        <v>72712.56</v>
      </c>
    </row>
    <row r="42" spans="1:5" ht="15" customHeight="1" x14ac:dyDescent="0.2">
      <c r="A42" s="78" t="s">
        <v>29</v>
      </c>
      <c r="B42" s="77" t="s">
        <v>27</v>
      </c>
      <c r="C42" s="76">
        <f>[2]výdaje!$R$180</f>
        <v>4006.28</v>
      </c>
      <c r="D42" s="75">
        <f>[1]výdaje!$P$16</f>
        <v>0</v>
      </c>
      <c r="E42" s="74">
        <f>C42+D42</f>
        <v>4006.28</v>
      </c>
    </row>
    <row r="43" spans="1:5" ht="15" customHeight="1" thickBot="1" x14ac:dyDescent="0.25">
      <c r="A43" s="78" t="s">
        <v>28</v>
      </c>
      <c r="B43" s="77" t="s">
        <v>27</v>
      </c>
      <c r="C43" s="76">
        <f>[2]výdaje!$S$180</f>
        <v>121.6</v>
      </c>
      <c r="D43" s="75">
        <f>[1]výdaje!$Q$16</f>
        <v>0</v>
      </c>
      <c r="E43" s="74">
        <f>C43+D43</f>
        <v>121.6</v>
      </c>
    </row>
    <row r="44" spans="1:5" ht="15" customHeight="1" thickBot="1" x14ac:dyDescent="0.25">
      <c r="A44" s="73" t="s">
        <v>26</v>
      </c>
      <c r="B44" s="72"/>
      <c r="C44" s="71">
        <f>C27+C28+C29+C30+C31+C32+C33+C34+C35+C36+C37+C38+C39+C40+C41+C42+C43</f>
        <v>7456088.6220000004</v>
      </c>
      <c r="D44" s="71">
        <f>SUM(D27:D43)</f>
        <v>0</v>
      </c>
      <c r="E44" s="70">
        <f>SUM(E27:E43)</f>
        <v>7456088.6220000004</v>
      </c>
    </row>
    <row r="45" spans="1:5" x14ac:dyDescent="0.2">
      <c r="C45" s="69"/>
      <c r="E45" s="69"/>
    </row>
  </sheetData>
  <mergeCells count="2">
    <mergeCell ref="A1:B1"/>
    <mergeCell ref="A25:B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91702</vt:lpstr>
      <vt:lpstr>Bilance PaV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 Petra</dc:creator>
  <cp:lastModifiedBy>Kasparova Petra</cp:lastModifiedBy>
  <dcterms:created xsi:type="dcterms:W3CDTF">2014-08-27T07:29:32Z</dcterms:created>
  <dcterms:modified xsi:type="dcterms:W3CDTF">2014-08-27T07:31:30Z</dcterms:modified>
</cp:coreProperties>
</file>