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11" yWindow="480" windowWidth="15480" windowHeight="10335" activeTab="0"/>
  </bookViews>
  <sheets>
    <sheet name="Příjmy" sheetId="1" r:id="rId1"/>
    <sheet name="Výdaje" sheetId="2" r:id="rId2"/>
    <sheet name="Přehled rozp.opatření" sheetId="3" r:id="rId3"/>
  </sheets>
  <definedNames>
    <definedName name="_xlnm.Print_Titles" localSheetId="2">'Přehled rozp.opatření'!$3:$5</definedName>
  </definedNames>
  <calcPr fullCalcOnLoad="1"/>
</workbook>
</file>

<file path=xl/sharedStrings.xml><?xml version="1.0" encoding="utf-8"?>
<sst xmlns="http://schemas.openxmlformats.org/spreadsheetml/2006/main" count="1084" uniqueCount="641">
  <si>
    <t xml:space="preserve">Příloha č. 3 </t>
  </si>
  <si>
    <t>č.RO</t>
  </si>
  <si>
    <t>předmět úpravy</t>
  </si>
  <si>
    <t>schváleno dne</t>
  </si>
  <si>
    <t>číslo usnesení</t>
  </si>
  <si>
    <t>vliv na objem rozpočtu v tis. Kč</t>
  </si>
  <si>
    <t>správce rozpočt. prostředků</t>
  </si>
  <si>
    <t>04-školství</t>
  </si>
  <si>
    <t>02-reg.rozvoj</t>
  </si>
  <si>
    <t>dotace z MF, zapojení do kap. 91115</t>
  </si>
  <si>
    <t>15-OKŘ</t>
  </si>
  <si>
    <t>07-kultura</t>
  </si>
  <si>
    <t>05-soc.věci</t>
  </si>
  <si>
    <t>dotace z MŠMT-přímé náklady, zapojení do kap. 91604</t>
  </si>
  <si>
    <t>dotace z MŠMT, zapojení do kap. 92302</t>
  </si>
  <si>
    <t>dotace z MŠMT, zapojení do kap. 91604</t>
  </si>
  <si>
    <t>06-doprava</t>
  </si>
  <si>
    <t>14-investice</t>
  </si>
  <si>
    <t>09-zdravotnictví</t>
  </si>
  <si>
    <t>resorty</t>
  </si>
  <si>
    <t>12-informatika</t>
  </si>
  <si>
    <t>03-ekonomika</t>
  </si>
  <si>
    <t>dotace z MŠMT, zapojení do kap. 92304</t>
  </si>
  <si>
    <t>01-OKH</t>
  </si>
  <si>
    <t>dotace z MMR, zapojení do kap. 92308</t>
  </si>
  <si>
    <t>tis. Kč</t>
  </si>
  <si>
    <t>u k a z a t e l</t>
  </si>
  <si>
    <t>% plnění</t>
  </si>
  <si>
    <t>Vlastní příjmy kraje</t>
  </si>
  <si>
    <r>
      <t xml:space="preserve">běžné (neinvestiční) </t>
    </r>
    <r>
      <rPr>
        <sz val="11"/>
        <rFont val="Times New Roman"/>
        <family val="1"/>
      </rPr>
      <t xml:space="preserve">příjmy </t>
    </r>
    <r>
      <rPr>
        <b/>
        <i/>
        <sz val="11"/>
        <rFont val="Times New Roman"/>
        <family val="1"/>
      </rPr>
      <t>(ZU)</t>
    </r>
  </si>
  <si>
    <t>SU</t>
  </si>
  <si>
    <t>daňové-podíl kraje na sdílených daních</t>
  </si>
  <si>
    <t>daňové-správní poplatky</t>
  </si>
  <si>
    <t>daňové-příjmy ostatní</t>
  </si>
  <si>
    <t>--</t>
  </si>
  <si>
    <t>nedaňové-odvody PO, resort školství</t>
  </si>
  <si>
    <t>nedaňové-odvody PO, resort sociálních věcí</t>
  </si>
  <si>
    <t>nedaňové-odvody PO, resort dopravy</t>
  </si>
  <si>
    <t>nedaňové-odvody PO, resort kultury</t>
  </si>
  <si>
    <t>nedaňové-odvody PO, resort život. prostředí</t>
  </si>
  <si>
    <t>nedaňové-odvody PO, resort zdravotnictví</t>
  </si>
  <si>
    <t>nedaňové-odvody PO na investice OISNM</t>
  </si>
  <si>
    <t>nedaňové-příjmy z úroků</t>
  </si>
  <si>
    <t>nedaňové-poplatky za odběr podzemních vod</t>
  </si>
  <si>
    <t>nedaňové-přijaté splátky půjčených prostředků</t>
  </si>
  <si>
    <t xml:space="preserve">nedaňové-příjmy ostatní </t>
  </si>
  <si>
    <t>finanční vypořádání minulých let</t>
  </si>
  <si>
    <r>
      <t xml:space="preserve">kapitálové (investiční) </t>
    </r>
    <r>
      <rPr>
        <sz val="11"/>
        <rFont val="Times New Roman"/>
        <family val="1"/>
      </rPr>
      <t xml:space="preserve">příjmy </t>
    </r>
    <r>
      <rPr>
        <b/>
        <i/>
        <sz val="11"/>
        <rFont val="Times New Roman"/>
        <family val="1"/>
      </rPr>
      <t>(ZU)</t>
    </r>
  </si>
  <si>
    <t>příjmy z prodeje dlouhodobého majetku</t>
  </si>
  <si>
    <t>Dotace a příspěvky do rozpočtu kraje</t>
  </si>
  <si>
    <r>
      <t>běžné (</t>
    </r>
    <r>
      <rPr>
        <b/>
        <sz val="11"/>
        <rFont val="Times New Roman"/>
        <family val="1"/>
      </rPr>
      <t>neinvestiční)</t>
    </r>
    <r>
      <rPr>
        <sz val="11"/>
        <rFont val="Times New Roman"/>
        <family val="1"/>
      </rPr>
      <t xml:space="preserve"> dotace a příspěvky </t>
    </r>
    <r>
      <rPr>
        <b/>
        <i/>
        <sz val="11"/>
        <rFont val="Times New Roman"/>
        <family val="1"/>
      </rPr>
      <t>(ZU)</t>
    </r>
  </si>
  <si>
    <t>příspěvek stát.rozpočtu na výkon státní správy</t>
  </si>
  <si>
    <t>ostatní neinvestiční dotace a příspěvky</t>
  </si>
  <si>
    <t>příspěvky obcí na dopravní obslužnost</t>
  </si>
  <si>
    <r>
      <t>kapitálové</t>
    </r>
    <r>
      <rPr>
        <b/>
        <sz val="11"/>
        <rFont val="Times New Roman"/>
        <family val="1"/>
      </rPr>
      <t xml:space="preserve"> (investiční) </t>
    </r>
    <r>
      <rPr>
        <sz val="11"/>
        <rFont val="Times New Roman"/>
        <family val="1"/>
      </rPr>
      <t>dotace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a příspěvky </t>
    </r>
    <r>
      <rPr>
        <b/>
        <i/>
        <sz val="11"/>
        <rFont val="Times New Roman"/>
        <family val="1"/>
      </rPr>
      <t>(ZU)</t>
    </r>
  </si>
  <si>
    <t>ostatní investiční dotace a příspěvky</t>
  </si>
  <si>
    <t>PŘÍJMY CELKEM</t>
  </si>
  <si>
    <r>
      <t xml:space="preserve">Financování </t>
    </r>
    <r>
      <rPr>
        <b/>
        <i/>
        <sz val="11"/>
        <rFont val="Times New Roman"/>
        <family val="1"/>
      </rPr>
      <t>(ZU)</t>
    </r>
  </si>
  <si>
    <t xml:space="preserve"> </t>
  </si>
  <si>
    <t>ZDROJE CELKEM</t>
  </si>
  <si>
    <t>Kapitola 910 - Zastupitelstvo (ZU)</t>
  </si>
  <si>
    <t>resort (SU)</t>
  </si>
  <si>
    <t>% sk./UR</t>
  </si>
  <si>
    <t>celkem</t>
  </si>
  <si>
    <t>Kapitola 911 - Krajský úřad (ZU)</t>
  </si>
  <si>
    <t>Kapitola 913 - příspěvkové organizace (ZU)</t>
  </si>
  <si>
    <t>04-OŠMTS</t>
  </si>
  <si>
    <t>05-OSV</t>
  </si>
  <si>
    <t>06-OD</t>
  </si>
  <si>
    <t>07-OK</t>
  </si>
  <si>
    <t>08-OŽP</t>
  </si>
  <si>
    <t>09-OZ</t>
  </si>
  <si>
    <t>Kapitola 914 - Působnosti (ZU)</t>
  </si>
  <si>
    <t>02-ORREP</t>
  </si>
  <si>
    <t>03-EO</t>
  </si>
  <si>
    <t>10-PO</t>
  </si>
  <si>
    <t>11-OÚPSŘ</t>
  </si>
  <si>
    <t>12-OI</t>
  </si>
  <si>
    <t>14-OISNM</t>
  </si>
  <si>
    <t>18-OSŘ</t>
  </si>
  <si>
    <t>Kapitola 916 - Účelové neinvestiční dotace na školství (ZU)</t>
  </si>
  <si>
    <t>Kapitola 920 - Kapitálové výdaje (ZU)</t>
  </si>
  <si>
    <t>Kapitola 923 - Spolufinancování EU (ZU)</t>
  </si>
  <si>
    <t>Kapitola 924 - Úvěry (ZU)</t>
  </si>
  <si>
    <t>Kapitola 925 - Sociální fond kraje (ZU)</t>
  </si>
  <si>
    <t>Kapitola 931 - Krizový fond kraje (ZU)</t>
  </si>
  <si>
    <t>Kapitola 932 - Fond ochrany vod (ZU)</t>
  </si>
  <si>
    <t>Kapitola 934 - Lesnický fond (ZU)</t>
  </si>
  <si>
    <t>Kapitola 935 - Grantový fond (ZU)</t>
  </si>
  <si>
    <t>Financování (ZU)</t>
  </si>
  <si>
    <t>Příloha č. 1/str.1</t>
  </si>
  <si>
    <t>Příloha č. 2/str.1</t>
  </si>
  <si>
    <t>Příloha č. 2/str.2</t>
  </si>
  <si>
    <t>Příloha č. 2/str.3</t>
  </si>
  <si>
    <t>daň z příjmů PO za kraj</t>
  </si>
  <si>
    <t>dotace z MMR, zapojení do kap. 92006</t>
  </si>
  <si>
    <t>přesun z kap.91903 do kap.92609</t>
  </si>
  <si>
    <t>přesun z kap.91903 do kap.92604</t>
  </si>
  <si>
    <t>přesun z kap.92303 do kap.92314</t>
  </si>
  <si>
    <t>Kapitola 926 - Dotační fond kraje (ZU)</t>
  </si>
  <si>
    <t>dotace z MPSV, zapojení do kap. 92305</t>
  </si>
  <si>
    <t>přesun z kap. 91903 do kap. 91305</t>
  </si>
  <si>
    <t>dotace ze zahraničí, zapojení do kap. 92301</t>
  </si>
  <si>
    <t>úprava kap. 91306</t>
  </si>
  <si>
    <t>SR 2014</t>
  </si>
  <si>
    <t>UR 2014</t>
  </si>
  <si>
    <r>
      <t xml:space="preserve">zapojení zůstatků </t>
    </r>
    <r>
      <rPr>
        <b/>
        <sz val="11"/>
        <rFont val="Times New Roman"/>
        <family val="1"/>
      </rPr>
      <t>peněžních fondů</t>
    </r>
    <r>
      <rPr>
        <sz val="11"/>
        <rFont val="Times New Roman"/>
        <family val="1"/>
      </rPr>
      <t xml:space="preserve"> z r. 2013</t>
    </r>
  </si>
  <si>
    <r>
      <t xml:space="preserve">zapojení zůstatků </t>
    </r>
    <r>
      <rPr>
        <b/>
        <sz val="11"/>
        <rFont val="Times New Roman"/>
        <family val="1"/>
      </rPr>
      <t>zvlášt.účtů</t>
    </r>
    <r>
      <rPr>
        <sz val="11"/>
        <rFont val="Times New Roman"/>
        <family val="1"/>
      </rPr>
      <t xml:space="preserve"> z r. 2013</t>
    </r>
  </si>
  <si>
    <r>
      <t>zapojení</t>
    </r>
    <r>
      <rPr>
        <b/>
        <sz val="11"/>
        <rFont val="Times New Roman"/>
        <family val="1"/>
      </rPr>
      <t xml:space="preserve"> klad.rozpočtového salda </t>
    </r>
    <r>
      <rPr>
        <sz val="11"/>
        <rFont val="Times New Roman"/>
        <family val="1"/>
      </rPr>
      <t>z r. 2013</t>
    </r>
  </si>
  <si>
    <t>Kapitola 917 - Transfery (ZU)</t>
  </si>
  <si>
    <t>1/14</t>
  </si>
  <si>
    <t>2/14</t>
  </si>
  <si>
    <t>3/14</t>
  </si>
  <si>
    <t>4/14</t>
  </si>
  <si>
    <t>5/14</t>
  </si>
  <si>
    <t>6/14</t>
  </si>
  <si>
    <t>7/14</t>
  </si>
  <si>
    <t>8/14</t>
  </si>
  <si>
    <t>9/14</t>
  </si>
  <si>
    <t>10/14</t>
  </si>
  <si>
    <t>11/14</t>
  </si>
  <si>
    <t>12/14</t>
  </si>
  <si>
    <t>13/14</t>
  </si>
  <si>
    <t>14/14</t>
  </si>
  <si>
    <t>15/14</t>
  </si>
  <si>
    <t>16/14</t>
  </si>
  <si>
    <t>17/14</t>
  </si>
  <si>
    <t>18/14</t>
  </si>
  <si>
    <t>19/14</t>
  </si>
  <si>
    <t>20/14</t>
  </si>
  <si>
    <t>21/14</t>
  </si>
  <si>
    <t>22/14</t>
  </si>
  <si>
    <t>23/14</t>
  </si>
  <si>
    <t>24/14</t>
  </si>
  <si>
    <t>25/14</t>
  </si>
  <si>
    <t>26/14</t>
  </si>
  <si>
    <t>27/14</t>
  </si>
  <si>
    <t>28/14</t>
  </si>
  <si>
    <t>29/14</t>
  </si>
  <si>
    <t>30/14</t>
  </si>
  <si>
    <t>31/14</t>
  </si>
  <si>
    <t>32/14</t>
  </si>
  <si>
    <t>33/14</t>
  </si>
  <si>
    <t>34/14</t>
  </si>
  <si>
    <t>35/14</t>
  </si>
  <si>
    <t>36/14</t>
  </si>
  <si>
    <t>37/14</t>
  </si>
  <si>
    <t>38/14</t>
  </si>
  <si>
    <t>39/14</t>
  </si>
  <si>
    <t>40/14</t>
  </si>
  <si>
    <t>41/14</t>
  </si>
  <si>
    <t>42/14</t>
  </si>
  <si>
    <t>44/14</t>
  </si>
  <si>
    <t>43/14</t>
  </si>
  <si>
    <t>45/14</t>
  </si>
  <si>
    <t>46/14</t>
  </si>
  <si>
    <t>47/14</t>
  </si>
  <si>
    <t>48/14</t>
  </si>
  <si>
    <t>49/14</t>
  </si>
  <si>
    <t>50/14</t>
  </si>
  <si>
    <t>51/14</t>
  </si>
  <si>
    <t>52/14</t>
  </si>
  <si>
    <t>53/14</t>
  </si>
  <si>
    <t>54/14</t>
  </si>
  <si>
    <t>55/14</t>
  </si>
  <si>
    <t>56/14</t>
  </si>
  <si>
    <t>57/14</t>
  </si>
  <si>
    <t>58/14</t>
  </si>
  <si>
    <t>59/14</t>
  </si>
  <si>
    <t>27/14/ZK</t>
  </si>
  <si>
    <t>24/14/ZK</t>
  </si>
  <si>
    <t>25/14/ZK</t>
  </si>
  <si>
    <t>28/14/ZK</t>
  </si>
  <si>
    <t>21/14/ZK</t>
  </si>
  <si>
    <t>26/14/ZK</t>
  </si>
  <si>
    <t>18/14/ZK</t>
  </si>
  <si>
    <t>38/14/RK</t>
  </si>
  <si>
    <t>39/14/RK</t>
  </si>
  <si>
    <t>22/14/ZK</t>
  </si>
  <si>
    <t>17/14/ZK</t>
  </si>
  <si>
    <t>36/14/ZK</t>
  </si>
  <si>
    <t>4/14/ZK</t>
  </si>
  <si>
    <t>66/14/ZK</t>
  </si>
  <si>
    <t>62/14/ZK</t>
  </si>
  <si>
    <t>68/14/ZK</t>
  </si>
  <si>
    <t>69/14/ZK</t>
  </si>
  <si>
    <t>58/14/ZK</t>
  </si>
  <si>
    <t>147/14/RK</t>
  </si>
  <si>
    <t>49/14/ZK</t>
  </si>
  <si>
    <t>50/14/ZK</t>
  </si>
  <si>
    <t>51/14/ZK</t>
  </si>
  <si>
    <t>52/14/ZK</t>
  </si>
  <si>
    <t>148/14/RK</t>
  </si>
  <si>
    <t>60/14/ZK</t>
  </si>
  <si>
    <t>48/14/ZK</t>
  </si>
  <si>
    <t>67/14/ZK</t>
  </si>
  <si>
    <t>123/14/RK</t>
  </si>
  <si>
    <t>278/14/RK</t>
  </si>
  <si>
    <t>244/14/RK</t>
  </si>
  <si>
    <t>220/14/RK</t>
  </si>
  <si>
    <t>60/14</t>
  </si>
  <si>
    <t>61/14</t>
  </si>
  <si>
    <t>107/14/ZK</t>
  </si>
  <si>
    <t>302/14/RK</t>
  </si>
  <si>
    <t>94/14/ZK</t>
  </si>
  <si>
    <t>97/14/ZK</t>
  </si>
  <si>
    <t>100/14/ZK</t>
  </si>
  <si>
    <t>93/14/ZK</t>
  </si>
  <si>
    <t>79/14/ZK</t>
  </si>
  <si>
    <t>104/14/ZK</t>
  </si>
  <si>
    <t>80/14/ZK</t>
  </si>
  <si>
    <t>81/14/ZK</t>
  </si>
  <si>
    <t>102/14/ZK</t>
  </si>
  <si>
    <t>87/14/ZK</t>
  </si>
  <si>
    <t>89/14/ZK</t>
  </si>
  <si>
    <t>108/14/ZK</t>
  </si>
  <si>
    <t>109/14/ZK</t>
  </si>
  <si>
    <t>98/14/ZK</t>
  </si>
  <si>
    <t>325/14/RK</t>
  </si>
  <si>
    <t>329/14/RK</t>
  </si>
  <si>
    <t>91/14/ZK</t>
  </si>
  <si>
    <t>95/14/ZK</t>
  </si>
  <si>
    <t>92/14/ZK</t>
  </si>
  <si>
    <t>330/14/RK</t>
  </si>
  <si>
    <t>105/14/ZK</t>
  </si>
  <si>
    <t>78/14/ZK</t>
  </si>
  <si>
    <t>396/14/RK</t>
  </si>
  <si>
    <t>397/14/RK</t>
  </si>
  <si>
    <t>407/14/RK</t>
  </si>
  <si>
    <t>405/14/RK</t>
  </si>
  <si>
    <t>404/14/RK</t>
  </si>
  <si>
    <t>08-zeměď. a ŽP</t>
  </si>
  <si>
    <t>navýšení zdrojů 2014 a výdajů v kap. 91604</t>
  </si>
  <si>
    <t>dotace z MF, zapojení do kap. 91409</t>
  </si>
  <si>
    <t>dotace z MF, zapojení do kap. 91709</t>
  </si>
  <si>
    <t>dotace z MPSV, zapojení do kap. 91705</t>
  </si>
  <si>
    <t>dotace z MPSV a ESF, zapojení do kap. 92305</t>
  </si>
  <si>
    <t>dotace z MŠMT, zapojení do kap. 92307</t>
  </si>
  <si>
    <t>dotace z MMR, zapojení do kap. 92309</t>
  </si>
  <si>
    <t>navýšení zdrojů 2014 a výdajů v kap. 92602</t>
  </si>
  <si>
    <t>úprava kap. 92604 - poskytnutí dotací</t>
  </si>
  <si>
    <t>navýšení zdrojů 2014 a výdajů v kap. 91402</t>
  </si>
  <si>
    <t>navýšení zdrojů 2014 a výdajů v kap. 92604</t>
  </si>
  <si>
    <t>navýšení zdrojů 2014 a výdajů v kap. 92004</t>
  </si>
  <si>
    <t>úprava kap. 91705 - poskytnutí dotací</t>
  </si>
  <si>
    <t>navýšení zdrojů 2014 a výdajů v kap. 91709</t>
  </si>
  <si>
    <t>navýšení zdrojů 2014 a výdajů v kap. 92012</t>
  </si>
  <si>
    <t>přesun z kap.91406 do kap.91706</t>
  </si>
  <si>
    <t>přesun z kap.91903 do kap.91704</t>
  </si>
  <si>
    <t>navýšení zdrojů 2014 a výdajů v kap. 91702</t>
  </si>
  <si>
    <t>navýšení zdrojů 2014 a výdajů v kap. 91406 a 92006</t>
  </si>
  <si>
    <t>přesun z kap.91306 a 92006 do kap.92306</t>
  </si>
  <si>
    <t>dotace z MPSV, zapojení do kap. 92303</t>
  </si>
  <si>
    <t>navýšení zdrojů 2014 a výdajů v kapitolách  resortech (vyšší daň.výnosy)</t>
  </si>
  <si>
    <t>navýšení zdrojů 2014 a výdajů v kap. 913</t>
  </si>
  <si>
    <t>navýšení zdrojů 2014 a výdajů v kap. 92014</t>
  </si>
  <si>
    <t>navýšení zdrojů 2014 a výdajů v kap. 92609</t>
  </si>
  <si>
    <t>přesun z kap.91903 do kap.91115</t>
  </si>
  <si>
    <t>přesun z kap.91402 a 92002 do kap.92018</t>
  </si>
  <si>
    <t>navýšení zdrojů 2014 a výdajů v kap. 92006</t>
  </si>
  <si>
    <t>úprava kap. 91704 - poskytnutí dotací</t>
  </si>
  <si>
    <t>přesun z kap.91404 do kap.91704-poskytnutí dotací</t>
  </si>
  <si>
    <t>navýšení zdrojů 2014 a výdajů v kap. 91408</t>
  </si>
  <si>
    <t>navýšení zdrojů 2014 a výdajů v kap. 92015</t>
  </si>
  <si>
    <t>navýšení zdrojů 2014 a výdajů v kap. 923 (vypořádání roku 2013)</t>
  </si>
  <si>
    <t>navýšení zdrojů 2014 a výdajů v kap. 925,926,932,934,935 a 91903</t>
  </si>
  <si>
    <t>úprava kap. 92602 - poskytnutí dotací</t>
  </si>
  <si>
    <t>přesun z kap.91903 do kap.91707</t>
  </si>
  <si>
    <t>úprava kap. 91707 - poskytnutí dotací</t>
  </si>
  <si>
    <t>navýšení zdrojů 2014, dotace ze SFDI a zapojeno do výdajů v kap. 92006</t>
  </si>
  <si>
    <t>navýšení zdrojů 2014 a výdajů v kap. 92306</t>
  </si>
  <si>
    <t>úprava kap. 91709 - poskytnutí dotací</t>
  </si>
  <si>
    <t>úprava kap. 93101 - poskytnutí dotací Krizový fond</t>
  </si>
  <si>
    <t>přesun z kap.92303 do kap.92304</t>
  </si>
  <si>
    <t>úprava kap. 91604</t>
  </si>
  <si>
    <t>navýšení zdrojů 2014 a výdajů v kap. 911,914,916 a 923</t>
  </si>
  <si>
    <t>Kapitola 919 - Pokladní správa (ZU)</t>
  </si>
  <si>
    <t>62/14</t>
  </si>
  <si>
    <t>63/14</t>
  </si>
  <si>
    <t>64/14</t>
  </si>
  <si>
    <t>65/14</t>
  </si>
  <si>
    <t>66/14</t>
  </si>
  <si>
    <t>67/14</t>
  </si>
  <si>
    <t>68/14</t>
  </si>
  <si>
    <t>69/14</t>
  </si>
  <si>
    <t>70/14</t>
  </si>
  <si>
    <t>71/14</t>
  </si>
  <si>
    <t>72/14</t>
  </si>
  <si>
    <t>73/14</t>
  </si>
  <si>
    <t>74/14</t>
  </si>
  <si>
    <t>75/14</t>
  </si>
  <si>
    <t>76/14</t>
  </si>
  <si>
    <t>77/14</t>
  </si>
  <si>
    <t>78/14</t>
  </si>
  <si>
    <t>79/14</t>
  </si>
  <si>
    <t>80/14</t>
  </si>
  <si>
    <t>81/14</t>
  </si>
  <si>
    <t>82/14</t>
  </si>
  <si>
    <t>83/14</t>
  </si>
  <si>
    <t>84/14</t>
  </si>
  <si>
    <t>85/14</t>
  </si>
  <si>
    <t>86/14</t>
  </si>
  <si>
    <t>87/14</t>
  </si>
  <si>
    <t>88/14</t>
  </si>
  <si>
    <t>89/14</t>
  </si>
  <si>
    <t>90/14</t>
  </si>
  <si>
    <t>91/14</t>
  </si>
  <si>
    <t>92/14</t>
  </si>
  <si>
    <t>93/14</t>
  </si>
  <si>
    <t>94/14</t>
  </si>
  <si>
    <t>95/14</t>
  </si>
  <si>
    <t>96/14</t>
  </si>
  <si>
    <t>97/14</t>
  </si>
  <si>
    <t>98/14</t>
  </si>
  <si>
    <t>99/14</t>
  </si>
  <si>
    <t>138/14/ZK</t>
  </si>
  <si>
    <t>127/14/ZK</t>
  </si>
  <si>
    <t>116/14/ZK</t>
  </si>
  <si>
    <t>131/14/ZK</t>
  </si>
  <si>
    <t>118/14/ZK</t>
  </si>
  <si>
    <t>156/14/ZK</t>
  </si>
  <si>
    <t>146/14/ZK</t>
  </si>
  <si>
    <t>136/14/ZK</t>
  </si>
  <si>
    <t>121/14/ZK</t>
  </si>
  <si>
    <t>117/14/ZK</t>
  </si>
  <si>
    <t>157/14/ZK</t>
  </si>
  <si>
    <t>152/14/ZK</t>
  </si>
  <si>
    <t>153/14/ZK</t>
  </si>
  <si>
    <t>135/14/ZK</t>
  </si>
  <si>
    <t>134/14/ZK</t>
  </si>
  <si>
    <t>148/14/ZK</t>
  </si>
  <si>
    <t>154/14/ZK</t>
  </si>
  <si>
    <t>455/14/RK</t>
  </si>
  <si>
    <t>487/14/RK</t>
  </si>
  <si>
    <t>435/14/RK</t>
  </si>
  <si>
    <t>430/14/RK</t>
  </si>
  <si>
    <t>446/14/RK</t>
  </si>
  <si>
    <t>447/14/RK</t>
  </si>
  <si>
    <t>560/14/RK</t>
  </si>
  <si>
    <t>528/14/RK</t>
  </si>
  <si>
    <t>573/14/RK</t>
  </si>
  <si>
    <t>574/14/RK</t>
  </si>
  <si>
    <t>575/14/RK</t>
  </si>
  <si>
    <t>679/14/RK</t>
  </si>
  <si>
    <t>716/14/RK</t>
  </si>
  <si>
    <t>717/14/RK</t>
  </si>
  <si>
    <t>dotace z MPSV, zapojení do kap. 92315</t>
  </si>
  <si>
    <t>dotace z MŠMT a nařízené odvody, zapojení do kap. 92302</t>
  </si>
  <si>
    <t>úprava kap. 91701 - poskytnutí dotací</t>
  </si>
  <si>
    <t>dotace z MŠMT, navýšení zdrojů a zapojení do kap. 92302</t>
  </si>
  <si>
    <t>dotace z MF, zapojení do kap. 91409 a 91709</t>
  </si>
  <si>
    <t>přesun z kap.91903 do kap.91408</t>
  </si>
  <si>
    <t>navýšení zdrojů 2014 a výdajů v kap. 91418</t>
  </si>
  <si>
    <t>dotace z MV, zapojení do kap. 91701</t>
  </si>
  <si>
    <t>navýšení zdrojů 2014 z prodeje nemovitostí a výdajů v kap. 91403 a 91406</t>
  </si>
  <si>
    <t>přesun z kap.91903 do kap.91708</t>
  </si>
  <si>
    <t>přesun z kap.92302 a 92303 do kap.92304 a 92314</t>
  </si>
  <si>
    <t>přesun z kap.91401 do kap.91412</t>
  </si>
  <si>
    <t>navýšení zdrojů 2014 z odvodů PO a výdajů v kap. 91307</t>
  </si>
  <si>
    <t>přesun z kap.91407 do kap.91707</t>
  </si>
  <si>
    <t>přesun z kap.91408 do kap.91708</t>
  </si>
  <si>
    <t xml:space="preserve">Celkem výdajová část rozpočtu 2014 upravena o </t>
  </si>
  <si>
    <t>100/14</t>
  </si>
  <si>
    <t>101/14</t>
  </si>
  <si>
    <t>102/14</t>
  </si>
  <si>
    <t>103/14</t>
  </si>
  <si>
    <t>104/14</t>
  </si>
  <si>
    <t>105/14</t>
  </si>
  <si>
    <t>106/14</t>
  </si>
  <si>
    <t>107/14</t>
  </si>
  <si>
    <t>108/14</t>
  </si>
  <si>
    <t>109/14</t>
  </si>
  <si>
    <t>110/14</t>
  </si>
  <si>
    <t>111/14</t>
  </si>
  <si>
    <t>112/14</t>
  </si>
  <si>
    <t>113/14</t>
  </si>
  <si>
    <t>114/14</t>
  </si>
  <si>
    <t>115/14</t>
  </si>
  <si>
    <t>116/14</t>
  </si>
  <si>
    <t>117/14</t>
  </si>
  <si>
    <t>118/14</t>
  </si>
  <si>
    <t>119/14</t>
  </si>
  <si>
    <t>120/14</t>
  </si>
  <si>
    <t>121/14</t>
  </si>
  <si>
    <t>122/14</t>
  </si>
  <si>
    <t>123/14</t>
  </si>
  <si>
    <t>124/14</t>
  </si>
  <si>
    <t>125/14</t>
  </si>
  <si>
    <t>126/14</t>
  </si>
  <si>
    <t>127/14</t>
  </si>
  <si>
    <t>128/14</t>
  </si>
  <si>
    <t>129/14</t>
  </si>
  <si>
    <t>130/14</t>
  </si>
  <si>
    <t>131/14</t>
  </si>
  <si>
    <t>132/14</t>
  </si>
  <si>
    <t>133/14</t>
  </si>
  <si>
    <t>134/14</t>
  </si>
  <si>
    <t>135/14</t>
  </si>
  <si>
    <t>136/14</t>
  </si>
  <si>
    <t>137/14</t>
  </si>
  <si>
    <t>138/14</t>
  </si>
  <si>
    <t>139/14</t>
  </si>
  <si>
    <t>140/14</t>
  </si>
  <si>
    <t>141/14</t>
  </si>
  <si>
    <t>840/14/RK</t>
  </si>
  <si>
    <t>748/14/RK</t>
  </si>
  <si>
    <t>755/14/RK</t>
  </si>
  <si>
    <t>756/14/RK</t>
  </si>
  <si>
    <t>773/14/RK</t>
  </si>
  <si>
    <t>782/14/RK</t>
  </si>
  <si>
    <t>734/14/RK</t>
  </si>
  <si>
    <t>843/14/RK</t>
  </si>
  <si>
    <t>858/14/RK</t>
  </si>
  <si>
    <t>849/14/RK</t>
  </si>
  <si>
    <t>navýšení zdrojů 2014 a výdajů v kap. 92302 (vratky a odvody)</t>
  </si>
  <si>
    <t>895/14/RK</t>
  </si>
  <si>
    <t>142/14</t>
  </si>
  <si>
    <t>143/14</t>
  </si>
  <si>
    <t>144/14</t>
  </si>
  <si>
    <t>145/14</t>
  </si>
  <si>
    <t>146/14</t>
  </si>
  <si>
    <t>147/14</t>
  </si>
  <si>
    <t>148/14</t>
  </si>
  <si>
    <t>149/14</t>
  </si>
  <si>
    <t>150/14</t>
  </si>
  <si>
    <t>151/14</t>
  </si>
  <si>
    <t>186/14/ZK</t>
  </si>
  <si>
    <t>187/14/ZK</t>
  </si>
  <si>
    <t>188/14/ZK</t>
  </si>
  <si>
    <t>190/14/ZK</t>
  </si>
  <si>
    <t>navýšení zdrojů 2014 a výdajů v kap. 91403</t>
  </si>
  <si>
    <t>168/14/ZK</t>
  </si>
  <si>
    <t>poskytnutí dotací z DF, kap. 92607</t>
  </si>
  <si>
    <t>181/14/ZK</t>
  </si>
  <si>
    <t>přesun z kap.91903 do kap.91305</t>
  </si>
  <si>
    <t>177/14/ZK</t>
  </si>
  <si>
    <t>176/14/ZK</t>
  </si>
  <si>
    <t>192/14/ZK</t>
  </si>
  <si>
    <t>přesun z kap.91903 do kap.92014 a 91305</t>
  </si>
  <si>
    <t>poskytnutí dotací z DF, kap. 92602</t>
  </si>
  <si>
    <t>200/14/ZK</t>
  </si>
  <si>
    <t>206/14/ZK</t>
  </si>
  <si>
    <t>169/14/ZK</t>
  </si>
  <si>
    <t>175/14/ZK</t>
  </si>
  <si>
    <t>úprava kap. 92006 - rozepsání investičních akcí</t>
  </si>
  <si>
    <t>navýšení zdrojů 2014 a výdajů v kap. 914, 917, 919, 920, 923, 926 a 934</t>
  </si>
  <si>
    <t>přesun z kap.91402 do kap.91702</t>
  </si>
  <si>
    <t>191/14/ZK</t>
  </si>
  <si>
    <t>166/14/ZK</t>
  </si>
  <si>
    <t>přesun z kap. 92006 do kap.92306</t>
  </si>
  <si>
    <t>207/14/ZK</t>
  </si>
  <si>
    <t>184/14/ZK</t>
  </si>
  <si>
    <t>203/14/ZK</t>
  </si>
  <si>
    <t>196/14/ZK</t>
  </si>
  <si>
    <t>přesun z kap. 91903 do kap.91704</t>
  </si>
  <si>
    <t>dposkytnutí dotací z FOV, kap. 93208</t>
  </si>
  <si>
    <t>204/14/ZK</t>
  </si>
  <si>
    <t>179/14/ZK</t>
  </si>
  <si>
    <t>932/14/RK</t>
  </si>
  <si>
    <t>948/14/RK</t>
  </si>
  <si>
    <t>928/14/RK</t>
  </si>
  <si>
    <t>964/14/RK</t>
  </si>
  <si>
    <t>navýšení zdrojů 2014 a výdajů v kap. 92302 (odvody)</t>
  </si>
  <si>
    <t>dotace z MZdr, zapojení do kap. 91709</t>
  </si>
  <si>
    <t>dotace z MD, zapojení do kap. 91406</t>
  </si>
  <si>
    <t>991/14/mRK</t>
  </si>
  <si>
    <t>navýšení zdrojů 2014 a výdajů v kap. 91604 (odvody)</t>
  </si>
  <si>
    <t>992/14/mRK</t>
  </si>
  <si>
    <t>přesun z kap.91407 do kap.91701</t>
  </si>
  <si>
    <t>233/14/ZK</t>
  </si>
  <si>
    <t>úprava kap. 92601</t>
  </si>
  <si>
    <t>215/14/ZK</t>
  </si>
  <si>
    <t>237/14/ZK</t>
  </si>
  <si>
    <t>úprava kap. 92306 - rozpis akcí</t>
  </si>
  <si>
    <t>úprava kap. 91702 - poskytnutí dotací</t>
  </si>
  <si>
    <t>239/14/ZK</t>
  </si>
  <si>
    <t>přesun z kap.92303 do kap.92302</t>
  </si>
  <si>
    <t>242/14/ZK</t>
  </si>
  <si>
    <t>255/14/ZK</t>
  </si>
  <si>
    <t>navýšení zdrojů 2014 a výdajů v kap. 92303</t>
  </si>
  <si>
    <t>220/14/ZK</t>
  </si>
  <si>
    <t>250/14/ZK</t>
  </si>
  <si>
    <t>254/14/ZK</t>
  </si>
  <si>
    <t>253/14/ZK</t>
  </si>
  <si>
    <t>221/14/ZK</t>
  </si>
  <si>
    <t>přesun z kap.91704 do kap.92604</t>
  </si>
  <si>
    <t>252/14/ZK</t>
  </si>
  <si>
    <t>251/14/ZK</t>
  </si>
  <si>
    <t>úprava kap. 92304 - rozpis akcí</t>
  </si>
  <si>
    <t>259/14/ZK</t>
  </si>
  <si>
    <t>152/14</t>
  </si>
  <si>
    <t>153/14</t>
  </si>
  <si>
    <t>154/14</t>
  </si>
  <si>
    <t>155/14</t>
  </si>
  <si>
    <t>156/14</t>
  </si>
  <si>
    <t>157/14</t>
  </si>
  <si>
    <t>158/14</t>
  </si>
  <si>
    <t>159/14</t>
  </si>
  <si>
    <t>160/14</t>
  </si>
  <si>
    <t>161/14</t>
  </si>
  <si>
    <t>162/14</t>
  </si>
  <si>
    <t>163/14</t>
  </si>
  <si>
    <t>164/14</t>
  </si>
  <si>
    <t>165/14</t>
  </si>
  <si>
    <t>166/14</t>
  </si>
  <si>
    <t>167/14</t>
  </si>
  <si>
    <t>168/14</t>
  </si>
  <si>
    <t>169/14</t>
  </si>
  <si>
    <t>170/14</t>
  </si>
  <si>
    <t>171/14</t>
  </si>
  <si>
    <t>172/14</t>
  </si>
  <si>
    <t>173/14</t>
  </si>
  <si>
    <t>174/14</t>
  </si>
  <si>
    <t>175/14</t>
  </si>
  <si>
    <t>176/14</t>
  </si>
  <si>
    <t>177/14</t>
  </si>
  <si>
    <t>178/14</t>
  </si>
  <si>
    <t>179/14</t>
  </si>
  <si>
    <t>180/14</t>
  </si>
  <si>
    <t>181/14</t>
  </si>
  <si>
    <t>182/14</t>
  </si>
  <si>
    <t>183/14</t>
  </si>
  <si>
    <t>1011/14/RK</t>
  </si>
  <si>
    <t>dotace z MV, zapojení do kap. 91401</t>
  </si>
  <si>
    <t>1003/14/RK</t>
  </si>
  <si>
    <t>1012/14/RK</t>
  </si>
  <si>
    <t>1021/14/RK</t>
  </si>
  <si>
    <t>dotace z MK, zapojení do kap. 91707</t>
  </si>
  <si>
    <t>1084/14/RK</t>
  </si>
  <si>
    <t>dotace z MŠMT zapojení do kap. 92302</t>
  </si>
  <si>
    <t>1076/14/RK</t>
  </si>
  <si>
    <t>1040/14/RK</t>
  </si>
  <si>
    <t>snížení zdrojů a odvod na MŠMT, úprava kap. 91604</t>
  </si>
  <si>
    <t>1041/14/RK</t>
  </si>
  <si>
    <t>dotace z MV, zapojení do kap. 92304</t>
  </si>
  <si>
    <t>1042/14/RK</t>
  </si>
  <si>
    <t>dotace z MPSV zapojení do kap. 92305</t>
  </si>
  <si>
    <t>1013/14/RK</t>
  </si>
  <si>
    <t>1004/14/RK</t>
  </si>
  <si>
    <t>1055/14/RK</t>
  </si>
  <si>
    <t>dotace z MZe, zapojení do kap. 91708</t>
  </si>
  <si>
    <t>úprava kap. 91304</t>
  </si>
  <si>
    <t>skut.01-08/2014</t>
  </si>
  <si>
    <t>Plnění závazných a specifických ukazatelů příjmové části rozpočtu kraje za období 01 - 08/2014</t>
  </si>
  <si>
    <t>Čerpání ze závazných a specifických ukazatelů výdajové části rozpočtu kraje za období 01 - 08/2014</t>
  </si>
  <si>
    <t xml:space="preserve">    Přehled změn rozpočtu a rozpočtových opatření přijatých  v období od 1. ledna do 31. srpna 2014</t>
  </si>
  <si>
    <t>184/14</t>
  </si>
  <si>
    <t>185/14</t>
  </si>
  <si>
    <t>186/14</t>
  </si>
  <si>
    <t>187/14</t>
  </si>
  <si>
    <t>188/14</t>
  </si>
  <si>
    <t>189/14</t>
  </si>
  <si>
    <t>190/14</t>
  </si>
  <si>
    <t>191/14</t>
  </si>
  <si>
    <t>192/14</t>
  </si>
  <si>
    <t>193/14</t>
  </si>
  <si>
    <t>194/14</t>
  </si>
  <si>
    <t>195/14</t>
  </si>
  <si>
    <t>196/14</t>
  </si>
  <si>
    <t>197/14</t>
  </si>
  <si>
    <t>198/14</t>
  </si>
  <si>
    <t>199/14</t>
  </si>
  <si>
    <t>200/14</t>
  </si>
  <si>
    <t>201/14</t>
  </si>
  <si>
    <t>202/14</t>
  </si>
  <si>
    <t>203/14</t>
  </si>
  <si>
    <t>204/14</t>
  </si>
  <si>
    <t>k 31.08.2014 neprojednáno</t>
  </si>
  <si>
    <t>přesun z kap. 91405 do kap. 92314</t>
  </si>
  <si>
    <t>289/14/ZK</t>
  </si>
  <si>
    <t>297/14/ZK</t>
  </si>
  <si>
    <t>úprava kap. 92605 - Df</t>
  </si>
  <si>
    <t>288/14/ZK</t>
  </si>
  <si>
    <t>přijatá dotace od obcí a zapojení do kap. 92306</t>
  </si>
  <si>
    <t>322/14/ZK</t>
  </si>
  <si>
    <t>323/14/ZK</t>
  </si>
  <si>
    <t>324/14/ZK</t>
  </si>
  <si>
    <t>333/14/ZK</t>
  </si>
  <si>
    <t>267/14/ZK</t>
  </si>
  <si>
    <t>úprava kap. 91708 - poskytnutí dotací</t>
  </si>
  <si>
    <t>301/14/ZK</t>
  </si>
  <si>
    <t>268/14/ZK</t>
  </si>
  <si>
    <t>navýšení zdrojů 2014 a výdajů v kap. 92302</t>
  </si>
  <si>
    <t>293/14/ZK</t>
  </si>
  <si>
    <t>1176/14/RK</t>
  </si>
  <si>
    <t>1160/14/RK</t>
  </si>
  <si>
    <t>1161/14/RK</t>
  </si>
  <si>
    <t>1162/14/RK</t>
  </si>
  <si>
    <t>1129/14/RK</t>
  </si>
  <si>
    <t>1157/14/RK</t>
  </si>
  <si>
    <t>1163/14/RK</t>
  </si>
  <si>
    <t>1180/14/RK</t>
  </si>
  <si>
    <t>navýšení zdrojů 2014, přesuny v jednotl.kap.-koupě budovy VÚTS, 92314</t>
  </si>
  <si>
    <t>278/14/ZK</t>
  </si>
  <si>
    <t>přesun z kap. 91404 do kap. 91704 - poskytnutí dotací</t>
  </si>
  <si>
    <t>309/14/ZK</t>
  </si>
  <si>
    <t>přesun z kap. 92605 do kap. 91705 - poskytnutí dotací</t>
  </si>
  <si>
    <t>291/14/ZK</t>
  </si>
  <si>
    <t>úprava kap. 92306 - rozepsání jednotlivých akcí</t>
  </si>
  <si>
    <t>325/14/ZK</t>
  </si>
  <si>
    <t>326/14/ZK</t>
  </si>
  <si>
    <t>navýšení zdrojů 2014 a výdajů v kap. 91406</t>
  </si>
  <si>
    <t xml:space="preserve">navýšení zdrojů 2014 a výdajů v kap. 92306 </t>
  </si>
  <si>
    <t>327/14/ZK</t>
  </si>
  <si>
    <t xml:space="preserve">navýšení zdrojů 2014 a výdajů v kap. 91706 - poskytnutí dotace </t>
  </si>
  <si>
    <t>328/14/ZK</t>
  </si>
  <si>
    <t>přesun z kap. 91406 do kap. 91706 - poskytnutí dotace</t>
  </si>
  <si>
    <t>329/14/ZK</t>
  </si>
  <si>
    <t>poskytnutí dotací z KF, kap. 93101</t>
  </si>
  <si>
    <t>poskytnutí dotace z KF, kap. 93101</t>
  </si>
  <si>
    <t>299/14/ZK</t>
  </si>
  <si>
    <t>navýšení zdrojů 204 a výdajů v kap. 91407</t>
  </si>
  <si>
    <t>296/14/ZK</t>
  </si>
  <si>
    <t>přesun z  kap. 91407 a 91401 do kap.91707 - poskytnutí dotace</t>
  </si>
  <si>
    <t>300/14/ZK</t>
  </si>
  <si>
    <t>navýšení zdrojů a výdajů v kap. 92014</t>
  </si>
  <si>
    <t>286/14/ZK</t>
  </si>
  <si>
    <t>1259/14/RK</t>
  </si>
  <si>
    <t>úprava kap. 91115</t>
  </si>
  <si>
    <t>1198/14/RK</t>
  </si>
  <si>
    <t>poskytnutí dotací z DF, kap. 92609</t>
  </si>
  <si>
    <t>294/14/ZK</t>
  </si>
  <si>
    <t>přesun z kap. 91418 do kap. 92018</t>
  </si>
  <si>
    <t>287/14/ZK</t>
  </si>
  <si>
    <t>18-odd.SŘ</t>
  </si>
  <si>
    <t>poskytnutí dotací z DF, kap. 92601</t>
  </si>
  <si>
    <t>269/14/ZK</t>
  </si>
  <si>
    <t>přesun z kap.92014 do kap. 92004</t>
  </si>
  <si>
    <t>318/14/ZK</t>
  </si>
  <si>
    <t>1253/14/RK</t>
  </si>
  <si>
    <t>poskytnutí dotací z DF, kap. 92606</t>
  </si>
  <si>
    <t>1227/14/RK</t>
  </si>
  <si>
    <t>332/14/ZK</t>
  </si>
  <si>
    <t>dotace z MMR, zapojení do kap. 92306</t>
  </si>
  <si>
    <t>1229/14/RK</t>
  </si>
  <si>
    <t>271/14/ZK</t>
  </si>
  <si>
    <t>1251/14/RK</t>
  </si>
  <si>
    <t>1254/14/RK</t>
  </si>
  <si>
    <t>navýšení zdrojů 2014 a výdajů v kap. 92014, 92004 a 91403</t>
  </si>
  <si>
    <t>321/14/ZK</t>
  </si>
  <si>
    <t>331/14/ZK</t>
  </si>
</sst>
</file>

<file path=xl/styles.xml><?xml version="1.0" encoding="utf-8"?>
<styleSheet xmlns="http://schemas.openxmlformats.org/spreadsheetml/2006/main">
  <numFmts count="6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0.000000"/>
    <numFmt numFmtId="167" formatCode="#,##0.0"/>
    <numFmt numFmtId="168" formatCode="mmmm\ yy"/>
    <numFmt numFmtId="169" formatCode="[$-405]d\.\ mmmm\ yyyy"/>
    <numFmt numFmtId="170" formatCode="[$-405]mmmm\ 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"/>
    <numFmt numFmtId="175" formatCode="dd/mm/yy"/>
    <numFmt numFmtId="176" formatCode="d/m"/>
    <numFmt numFmtId="177" formatCode="#,##0.000000"/>
    <numFmt numFmtId="178" formatCode="dd/mm/yy;@"/>
    <numFmt numFmtId="179" formatCode="#,##0.0000"/>
    <numFmt numFmtId="180" formatCode="#,##0.00_ ;\-#,##0.00\ "/>
    <numFmt numFmtId="181" formatCode="0.0000"/>
    <numFmt numFmtId="182" formatCode="#,##0.00_ ;[Red]\-#,##0.00\ "/>
    <numFmt numFmtId="183" formatCode="\+\ #,##0.00"/>
    <numFmt numFmtId="184" formatCode="#,##0.000_ ;[Red]\-#,##0.000\ "/>
    <numFmt numFmtId="185" formatCode="#,##0_ ;[Red]\-#,##0\ "/>
    <numFmt numFmtId="186" formatCode="0_ ;[Red]\-0\ "/>
    <numFmt numFmtId="187" formatCode="#,##0;[Red]#,##0"/>
    <numFmt numFmtId="188" formatCode="#,##0.00;[Red]#,##0.00"/>
    <numFmt numFmtId="189" formatCode="#,##0.0_ ;[Red]\-#,##0.0\ "/>
    <numFmt numFmtId="190" formatCode="#,##0.00\ &quot;Kč&quot;"/>
    <numFmt numFmtId="191" formatCode="000\ 00"/>
    <numFmt numFmtId="192" formatCode="#,##0.00000"/>
    <numFmt numFmtId="193" formatCode="0.0,,"/>
    <numFmt numFmtId="194" formatCode="#.00,"/>
    <numFmt numFmtId="195" formatCode="#.00"/>
    <numFmt numFmtId="196" formatCode="0#,##0"/>
    <numFmt numFmtId="197" formatCode="#,"/>
    <numFmt numFmtId="198" formatCode="0.0%"/>
    <numFmt numFmtId="199" formatCode="0.00000"/>
    <numFmt numFmtId="200" formatCode="#,##0\ &quot;Kč&quot;"/>
    <numFmt numFmtId="201" formatCode="_-* #,##0.00\ _K_č_-;\-* #,##0.00\ _K_č_-;_-* \-??\ _K_č_-;_-@_-"/>
    <numFmt numFmtId="202" formatCode="#,##0.00\ _K_č"/>
    <numFmt numFmtId="203" formatCode="d/m/yyyy;@"/>
    <numFmt numFmtId="204" formatCode="0.000%"/>
    <numFmt numFmtId="205" formatCode="d/m/yy;@"/>
    <numFmt numFmtId="206" formatCode="yyyy"/>
    <numFmt numFmtId="207" formatCode="mmm/yyyy"/>
    <numFmt numFmtId="208" formatCode="d/m;@"/>
    <numFmt numFmtId="209" formatCode="_-* #,##0\ _K_č_-;\-* #,##0\ _K_č_-;_-* &quot;-&quot;??\ _K_č_-;_-@_-"/>
    <numFmt numFmtId="210" formatCode="#,##0_ ;\-#,##0\ 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* #,##0_);_(* \(#,##0\);_(* &quot;-&quot;_);_(@_)"/>
    <numFmt numFmtId="217" formatCode="_(&quot;$&quot;* #,##0.00_);_(&quot;$&quot;* \(#,##0.00\);_(&quot;$&quot;* &quot;-&quot;??_);_(@_)"/>
    <numFmt numFmtId="218" formatCode="_(* #,##0.00_);_(* \(#,##0.00\);_(* &quot;-&quot;??_);_(@_)"/>
    <numFmt numFmtId="219" formatCode="0.000000%"/>
    <numFmt numFmtId="220" formatCode="0000"/>
    <numFmt numFmtId="221" formatCode="00000000"/>
    <numFmt numFmtId="222" formatCode="0.0000%"/>
    <numFmt numFmtId="223" formatCode="0.0000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right" vertical="center" wrapText="1"/>
    </xf>
    <xf numFmtId="0" fontId="21" fillId="0" borderId="11" xfId="0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/>
    </xf>
    <xf numFmtId="49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0" fontId="23" fillId="0" borderId="0" xfId="0" applyFont="1" applyAlignment="1">
      <alignment/>
    </xf>
    <xf numFmtId="4" fontId="22" fillId="19" borderId="13" xfId="0" applyNumberFormat="1" applyFont="1" applyFill="1" applyBorder="1" applyAlignment="1">
      <alignment horizontal="right"/>
    </xf>
    <xf numFmtId="2" fontId="22" fillId="19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4" fontId="21" fillId="0" borderId="17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2" fontId="21" fillId="0" borderId="12" xfId="0" applyNumberFormat="1" applyFont="1" applyFill="1" applyBorder="1" applyAlignment="1" quotePrefix="1">
      <alignment horizontal="right"/>
    </xf>
    <xf numFmtId="4" fontId="21" fillId="0" borderId="19" xfId="0" applyNumberFormat="1" applyFont="1" applyFill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2" fontId="21" fillId="0" borderId="16" xfId="0" applyNumberFormat="1" applyFont="1" applyFill="1" applyBorder="1" applyAlignment="1" quotePrefix="1">
      <alignment horizontal="right"/>
    </xf>
    <xf numFmtId="2" fontId="21" fillId="0" borderId="18" xfId="0" applyNumberFormat="1" applyFont="1" applyFill="1" applyBorder="1" applyAlignment="1" quotePrefix="1">
      <alignment horizontal="right"/>
    </xf>
    <xf numFmtId="4" fontId="22" fillId="19" borderId="15" xfId="0" applyNumberFormat="1" applyFont="1" applyFill="1" applyBorder="1" applyAlignment="1">
      <alignment horizontal="right"/>
    </xf>
    <xf numFmtId="2" fontId="22" fillId="19" borderId="16" xfId="0" applyNumberFormat="1" applyFont="1" applyFill="1" applyBorder="1" applyAlignment="1">
      <alignment horizontal="right"/>
    </xf>
    <xf numFmtId="4" fontId="22" fillId="4" borderId="15" xfId="0" applyNumberFormat="1" applyFont="1" applyFill="1" applyBorder="1" applyAlignment="1">
      <alignment horizontal="right"/>
    </xf>
    <xf numFmtId="2" fontId="22" fillId="4" borderId="16" xfId="0" applyNumberFormat="1" applyFont="1" applyFill="1" applyBorder="1" applyAlignment="1">
      <alignment horizontal="right"/>
    </xf>
    <xf numFmtId="4" fontId="21" fillId="0" borderId="17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4" fontId="21" fillId="0" borderId="11" xfId="0" applyNumberFormat="1" applyFont="1" applyBorder="1" applyAlignment="1">
      <alignment horizontal="right"/>
    </xf>
    <xf numFmtId="4" fontId="21" fillId="0" borderId="12" xfId="0" applyNumberFormat="1" applyFont="1" applyBorder="1" applyAlignment="1">
      <alignment horizontal="right"/>
    </xf>
    <xf numFmtId="4" fontId="23" fillId="0" borderId="0" xfId="0" applyNumberFormat="1" applyFont="1" applyAlignment="1">
      <alignment/>
    </xf>
    <xf numFmtId="4" fontId="27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1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1" fillId="0" borderId="10" xfId="0" applyFont="1" applyBorder="1" applyAlignment="1">
      <alignment/>
    </xf>
    <xf numFmtId="4" fontId="21" fillId="0" borderId="11" xfId="0" applyNumberFormat="1" applyFont="1" applyBorder="1" applyAlignment="1">
      <alignment/>
    </xf>
    <xf numFmtId="2" fontId="21" fillId="4" borderId="12" xfId="0" applyNumberFormat="1" applyFont="1" applyFill="1" applyBorder="1" applyAlignment="1">
      <alignment/>
    </xf>
    <xf numFmtId="0" fontId="21" fillId="0" borderId="22" xfId="0" applyFont="1" applyBorder="1" applyAlignment="1">
      <alignment/>
    </xf>
    <xf numFmtId="4" fontId="21" fillId="0" borderId="19" xfId="0" applyNumberFormat="1" applyFont="1" applyBorder="1" applyAlignment="1">
      <alignment/>
    </xf>
    <xf numFmtId="2" fontId="21" fillId="4" borderId="20" xfId="0" applyNumberFormat="1" applyFont="1" applyFill="1" applyBorder="1" applyAlignment="1">
      <alignment/>
    </xf>
    <xf numFmtId="0" fontId="21" fillId="0" borderId="23" xfId="0" applyFont="1" applyBorder="1" applyAlignment="1">
      <alignment/>
    </xf>
    <xf numFmtId="4" fontId="21" fillId="0" borderId="13" xfId="0" applyNumberFormat="1" applyFont="1" applyBorder="1" applyAlignment="1">
      <alignment/>
    </xf>
    <xf numFmtId="2" fontId="21" fillId="4" borderId="14" xfId="0" applyNumberFormat="1" applyFont="1" applyFill="1" applyBorder="1" applyAlignment="1">
      <alignment/>
    </xf>
    <xf numFmtId="0" fontId="21" fillId="0" borderId="24" xfId="0" applyFont="1" applyBorder="1" applyAlignment="1">
      <alignment/>
    </xf>
    <xf numFmtId="4" fontId="21" fillId="0" borderId="15" xfId="0" applyNumberFormat="1" applyFont="1" applyBorder="1" applyAlignment="1">
      <alignment/>
    </xf>
    <xf numFmtId="4" fontId="21" fillId="0" borderId="15" xfId="0" applyNumberFormat="1" applyFont="1" applyFill="1" applyBorder="1" applyAlignment="1">
      <alignment/>
    </xf>
    <xf numFmtId="2" fontId="21" fillId="4" borderId="16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2" fontId="21" fillId="4" borderId="25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4" fontId="21" fillId="0" borderId="27" xfId="0" applyNumberFormat="1" applyFont="1" applyBorder="1" applyAlignment="1">
      <alignment/>
    </xf>
    <xf numFmtId="2" fontId="21" fillId="4" borderId="28" xfId="0" applyNumberFormat="1" applyFont="1" applyFill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Border="1" applyAlignment="1">
      <alignment/>
    </xf>
    <xf numFmtId="4" fontId="23" fillId="0" borderId="0" xfId="0" applyNumberFormat="1" applyFont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5" fillId="0" borderId="29" xfId="0" applyFont="1" applyBorder="1" applyAlignment="1">
      <alignment horizontal="center"/>
    </xf>
    <xf numFmtId="0" fontId="21" fillId="0" borderId="21" xfId="0" applyFont="1" applyBorder="1" applyAlignment="1">
      <alignment/>
    </xf>
    <xf numFmtId="2" fontId="21" fillId="4" borderId="12" xfId="0" applyNumberFormat="1" applyFont="1" applyFill="1" applyBorder="1" applyAlignment="1" quotePrefix="1">
      <alignment horizontal="right"/>
    </xf>
    <xf numFmtId="0" fontId="23" fillId="0" borderId="0" xfId="0" applyFont="1" applyAlignment="1">
      <alignment horizontal="right"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5" fillId="0" borderId="21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 textRotation="90"/>
    </xf>
    <xf numFmtId="0" fontId="21" fillId="0" borderId="21" xfId="0" applyFont="1" applyBorder="1" applyAlignment="1">
      <alignment/>
    </xf>
    <xf numFmtId="0" fontId="21" fillId="0" borderId="10" xfId="0" applyFont="1" applyBorder="1" applyAlignment="1">
      <alignment/>
    </xf>
    <xf numFmtId="4" fontId="21" fillId="0" borderId="27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49" fontId="21" fillId="24" borderId="10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vertical="center"/>
    </xf>
    <xf numFmtId="14" fontId="21" fillId="24" borderId="11" xfId="0" applyNumberFormat="1" applyFont="1" applyFill="1" applyBorder="1" applyAlignment="1">
      <alignment horizontal="right" vertical="center" wrapText="1"/>
    </xf>
    <xf numFmtId="0" fontId="21" fillId="24" borderId="11" xfId="0" applyFont="1" applyFill="1" applyBorder="1" applyAlignment="1">
      <alignment horizontal="right" vertical="center"/>
    </xf>
    <xf numFmtId="4" fontId="21" fillId="24" borderId="11" xfId="0" applyNumberFormat="1" applyFont="1" applyFill="1" applyBorder="1" applyAlignment="1">
      <alignment horizontal="right" vertical="center"/>
    </xf>
    <xf numFmtId="0" fontId="21" fillId="24" borderId="12" xfId="0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14" fontId="21" fillId="0" borderId="19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right" vertical="center"/>
    </xf>
    <xf numFmtId="4" fontId="21" fillId="0" borderId="19" xfId="0" applyNumberFormat="1" applyFont="1" applyFill="1" applyBorder="1" applyAlignment="1">
      <alignment horizontal="right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49" fontId="21" fillId="24" borderId="22" xfId="0" applyNumberFormat="1" applyFont="1" applyFill="1" applyBorder="1" applyAlignment="1">
      <alignment horizontal="center" vertical="center"/>
    </xf>
    <xf numFmtId="14" fontId="21" fillId="24" borderId="19" xfId="0" applyNumberFormat="1" applyFont="1" applyFill="1" applyBorder="1" applyAlignment="1">
      <alignment horizontal="right" vertical="center" wrapText="1"/>
    </xf>
    <xf numFmtId="0" fontId="21" fillId="24" borderId="19" xfId="0" applyFont="1" applyFill="1" applyBorder="1" applyAlignment="1">
      <alignment horizontal="right" vertical="center"/>
    </xf>
    <xf numFmtId="4" fontId="21" fillId="24" borderId="19" xfId="0" applyNumberFormat="1" applyFont="1" applyFill="1" applyBorder="1" applyAlignment="1">
      <alignment horizontal="right" vertical="center"/>
    </xf>
    <xf numFmtId="0" fontId="25" fillId="0" borderId="22" xfId="0" applyFont="1" applyFill="1" applyBorder="1" applyAlignment="1">
      <alignment vertical="center"/>
    </xf>
    <xf numFmtId="14" fontId="21" fillId="0" borderId="20" xfId="0" applyNumberFormat="1" applyFont="1" applyFill="1" applyBorder="1" applyAlignment="1">
      <alignment horizontal="center" vertical="center" wrapText="1"/>
    </xf>
    <xf numFmtId="4" fontId="21" fillId="0" borderId="19" xfId="0" applyNumberFormat="1" applyFont="1" applyFill="1" applyBorder="1" applyAlignment="1">
      <alignment horizontal="right" vertical="center" wrapText="1"/>
    </xf>
    <xf numFmtId="2" fontId="21" fillId="0" borderId="19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0" fontId="25" fillId="0" borderId="33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2" fillId="4" borderId="24" xfId="0" applyFont="1" applyFill="1" applyBorder="1" applyAlignment="1">
      <alignment/>
    </xf>
    <xf numFmtId="0" fontId="22" fillId="4" borderId="15" xfId="0" applyFont="1" applyFill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7" xfId="0" applyFont="1" applyFill="1" applyBorder="1" applyAlignment="1">
      <alignment horizontal="left"/>
    </xf>
    <xf numFmtId="0" fontId="22" fillId="19" borderId="24" xfId="0" applyFont="1" applyFill="1" applyBorder="1" applyAlignment="1">
      <alignment/>
    </xf>
    <xf numFmtId="0" fontId="22" fillId="19" borderId="15" xfId="0" applyFont="1" applyFill="1" applyBorder="1" applyAlignment="1">
      <alignment/>
    </xf>
    <xf numFmtId="0" fontId="21" fillId="0" borderId="36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39" xfId="0" applyFont="1" applyFill="1" applyBorder="1" applyAlignment="1">
      <alignment horizontal="left"/>
    </xf>
    <xf numFmtId="0" fontId="22" fillId="0" borderId="40" xfId="0" applyFont="1" applyFill="1" applyBorder="1" applyAlignment="1">
      <alignment horizontal="left"/>
    </xf>
    <xf numFmtId="0" fontId="22" fillId="0" borderId="41" xfId="0" applyFont="1" applyFill="1" applyBorder="1" applyAlignment="1">
      <alignment horizontal="left"/>
    </xf>
    <xf numFmtId="0" fontId="22" fillId="0" borderId="42" xfId="0" applyFont="1" applyFill="1" applyBorder="1" applyAlignment="1">
      <alignment horizontal="left"/>
    </xf>
    <xf numFmtId="0" fontId="21" fillId="0" borderId="40" xfId="0" applyFont="1" applyFill="1" applyBorder="1" applyAlignment="1">
      <alignment horizontal="left"/>
    </xf>
    <xf numFmtId="0" fontId="21" fillId="0" borderId="41" xfId="0" applyFont="1" applyFill="1" applyBorder="1" applyAlignment="1">
      <alignment horizontal="left"/>
    </xf>
    <xf numFmtId="0" fontId="21" fillId="0" borderId="42" xfId="0" applyFont="1" applyFill="1" applyBorder="1" applyAlignment="1">
      <alignment horizontal="left"/>
    </xf>
    <xf numFmtId="0" fontId="22" fillId="19" borderId="23" xfId="0" applyFont="1" applyFill="1" applyBorder="1" applyAlignment="1">
      <alignment/>
    </xf>
    <xf numFmtId="0" fontId="22" fillId="19" borderId="13" xfId="0" applyFont="1" applyFill="1" applyBorder="1" applyAlignment="1">
      <alignment/>
    </xf>
    <xf numFmtId="0" fontId="21" fillId="0" borderId="43" xfId="0" applyFont="1" applyFill="1" applyBorder="1" applyAlignment="1">
      <alignment horizontal="left"/>
    </xf>
    <xf numFmtId="0" fontId="21" fillId="0" borderId="44" xfId="0" applyFont="1" applyFill="1" applyBorder="1" applyAlignment="1">
      <alignment horizontal="left"/>
    </xf>
    <xf numFmtId="0" fontId="21" fillId="0" borderId="45" xfId="0" applyFont="1" applyFill="1" applyBorder="1" applyAlignment="1">
      <alignment horizontal="left"/>
    </xf>
    <xf numFmtId="0" fontId="21" fillId="0" borderId="46" xfId="0" applyFont="1" applyFill="1" applyBorder="1" applyAlignment="1">
      <alignment horizontal="left"/>
    </xf>
    <xf numFmtId="0" fontId="21" fillId="0" borderId="47" xfId="0" applyFont="1" applyFill="1" applyBorder="1" applyAlignment="1">
      <alignment horizontal="left"/>
    </xf>
    <xf numFmtId="0" fontId="21" fillId="0" borderId="48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left"/>
    </xf>
    <xf numFmtId="0" fontId="22" fillId="19" borderId="40" xfId="0" applyFont="1" applyFill="1" applyBorder="1" applyAlignment="1">
      <alignment horizontal="center"/>
    </xf>
    <xf numFmtId="0" fontId="22" fillId="19" borderId="41" xfId="0" applyFont="1" applyFill="1" applyBorder="1" applyAlignment="1">
      <alignment horizontal="center"/>
    </xf>
    <xf numFmtId="0" fontId="22" fillId="19" borderId="32" xfId="0" applyFont="1" applyFill="1" applyBorder="1" applyAlignment="1">
      <alignment horizontal="center"/>
    </xf>
    <xf numFmtId="0" fontId="22" fillId="19" borderId="31" xfId="0" applyFont="1" applyFill="1" applyBorder="1" applyAlignment="1">
      <alignment horizontal="center"/>
    </xf>
    <xf numFmtId="0" fontId="22" fillId="19" borderId="49" xfId="0" applyFont="1" applyFill="1" applyBorder="1" applyAlignment="1">
      <alignment horizontal="center"/>
    </xf>
    <xf numFmtId="0" fontId="22" fillId="19" borderId="50" xfId="0" applyFont="1" applyFill="1" applyBorder="1" applyAlignment="1">
      <alignment horizontal="center"/>
    </xf>
    <xf numFmtId="0" fontId="22" fillId="19" borderId="24" xfId="0" applyFont="1" applyFill="1" applyBorder="1" applyAlignment="1">
      <alignment horizontal="center"/>
    </xf>
    <xf numFmtId="0" fontId="22" fillId="19" borderId="15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49" fontId="22" fillId="0" borderId="40" xfId="0" applyNumberFormat="1" applyFont="1" applyBorder="1" applyAlignment="1">
      <alignment horizontal="left" vertical="center"/>
    </xf>
    <xf numFmtId="49" fontId="22" fillId="0" borderId="41" xfId="0" applyNumberFormat="1" applyFont="1" applyBorder="1" applyAlignment="1">
      <alignment horizontal="left" vertical="center"/>
    </xf>
    <xf numFmtId="4" fontId="22" fillId="0" borderId="41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2" fillId="0" borderId="49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F1" sqref="F1:G1"/>
    </sheetView>
  </sheetViews>
  <sheetFormatPr defaultColWidth="9.140625" defaultRowHeight="12.75"/>
  <cols>
    <col min="1" max="1" width="3.7109375" style="16" customWidth="1"/>
    <col min="2" max="2" width="3.140625" style="16" customWidth="1"/>
    <col min="3" max="3" width="34.8515625" style="16" customWidth="1"/>
    <col min="4" max="5" width="13.140625" style="16" bestFit="1" customWidth="1"/>
    <col min="6" max="6" width="15.7109375" style="16" customWidth="1"/>
    <col min="7" max="7" width="8.140625" style="16" customWidth="1"/>
    <col min="8" max="16384" width="9.140625" style="16" customWidth="1"/>
  </cols>
  <sheetData>
    <row r="1" spans="6:7" ht="15">
      <c r="F1" s="107" t="s">
        <v>90</v>
      </c>
      <c r="G1" s="107"/>
    </row>
    <row r="2" spans="1:7" ht="15" customHeight="1">
      <c r="A2" s="111" t="s">
        <v>543</v>
      </c>
      <c r="B2" s="111"/>
      <c r="C2" s="111"/>
      <c r="D2" s="111"/>
      <c r="E2" s="111"/>
      <c r="F2" s="111"/>
      <c r="G2" s="111"/>
    </row>
    <row r="3" spans="1:7" ht="15.75" customHeight="1">
      <c r="A3" s="111"/>
      <c r="B3" s="111"/>
      <c r="C3" s="111"/>
      <c r="D3" s="111"/>
      <c r="E3" s="111"/>
      <c r="F3" s="111"/>
      <c r="G3" s="111"/>
    </row>
    <row r="4" spans="1:7" ht="16.5" thickBot="1">
      <c r="A4" s="41"/>
      <c r="B4" s="41"/>
      <c r="C4" s="41"/>
      <c r="D4" s="41"/>
      <c r="E4" s="41"/>
      <c r="F4" s="41"/>
      <c r="G4" s="42" t="s">
        <v>25</v>
      </c>
    </row>
    <row r="5" spans="1:7" ht="12" customHeight="1">
      <c r="A5" s="112" t="s">
        <v>26</v>
      </c>
      <c r="B5" s="108"/>
      <c r="C5" s="108"/>
      <c r="D5" s="108" t="s">
        <v>104</v>
      </c>
      <c r="E5" s="108" t="s">
        <v>105</v>
      </c>
      <c r="F5" s="108" t="s">
        <v>542</v>
      </c>
      <c r="G5" s="114" t="s">
        <v>27</v>
      </c>
    </row>
    <row r="6" spans="1:7" ht="12.75" customHeight="1" thickBot="1">
      <c r="A6" s="113"/>
      <c r="B6" s="109"/>
      <c r="C6" s="109"/>
      <c r="D6" s="109"/>
      <c r="E6" s="109"/>
      <c r="F6" s="109"/>
      <c r="G6" s="115"/>
    </row>
    <row r="7" spans="1:7" ht="15" customHeight="1" thickBot="1">
      <c r="A7" s="133" t="s">
        <v>28</v>
      </c>
      <c r="B7" s="134"/>
      <c r="C7" s="134"/>
      <c r="D7" s="17">
        <f>D8+D25</f>
        <v>2179932</v>
      </c>
      <c r="E7" s="17">
        <f>E8+E25</f>
        <v>2289512.5</v>
      </c>
      <c r="F7" s="17">
        <f>F8+F25</f>
        <v>1759439.6400000001</v>
      </c>
      <c r="G7" s="18">
        <f aca="true" t="shared" si="0" ref="G7:G14">F7/E7*100</f>
        <v>76.84778484502705</v>
      </c>
    </row>
    <row r="8" spans="1:7" s="21" customFormat="1" ht="15" customHeight="1" thickBot="1">
      <c r="A8" s="127" t="s">
        <v>29</v>
      </c>
      <c r="B8" s="128"/>
      <c r="C8" s="129"/>
      <c r="D8" s="19">
        <f>SUM(D9:D24)</f>
        <v>2179932</v>
      </c>
      <c r="E8" s="19">
        <f>SUM(E9:E24)</f>
        <v>2278462.39</v>
      </c>
      <c r="F8" s="19">
        <f>SUM(F9:F24)</f>
        <v>1747906.6700000002</v>
      </c>
      <c r="G8" s="20">
        <f t="shared" si="0"/>
        <v>76.71430863513179</v>
      </c>
    </row>
    <row r="9" spans="1:7" s="21" customFormat="1" ht="15" customHeight="1">
      <c r="A9" s="78" t="s">
        <v>30</v>
      </c>
      <c r="B9" s="120" t="s">
        <v>31</v>
      </c>
      <c r="C9" s="120"/>
      <c r="D9" s="22">
        <v>2121000</v>
      </c>
      <c r="E9" s="22">
        <v>2121000</v>
      </c>
      <c r="F9" s="22">
        <v>1584489.66</v>
      </c>
      <c r="G9" s="23">
        <f t="shared" si="0"/>
        <v>74.70484016973126</v>
      </c>
    </row>
    <row r="10" spans="1:7" s="21" customFormat="1" ht="15" customHeight="1">
      <c r="A10" s="78"/>
      <c r="B10" s="135" t="s">
        <v>94</v>
      </c>
      <c r="C10" s="136"/>
      <c r="D10" s="22">
        <v>0</v>
      </c>
      <c r="E10" s="22">
        <v>6935.57</v>
      </c>
      <c r="F10" s="22">
        <v>6935.57</v>
      </c>
      <c r="G10" s="25">
        <f t="shared" si="0"/>
        <v>100</v>
      </c>
    </row>
    <row r="11" spans="1:7" s="21" customFormat="1" ht="15" customHeight="1">
      <c r="A11" s="79" t="s">
        <v>30</v>
      </c>
      <c r="B11" s="110" t="s">
        <v>32</v>
      </c>
      <c r="C11" s="110"/>
      <c r="D11" s="24">
        <v>1000</v>
      </c>
      <c r="E11" s="24">
        <v>1000</v>
      </c>
      <c r="F11" s="24">
        <v>525.25</v>
      </c>
      <c r="G11" s="25">
        <f t="shared" si="0"/>
        <v>52.525</v>
      </c>
    </row>
    <row r="12" spans="1:7" s="21" customFormat="1" ht="15" customHeight="1">
      <c r="A12" s="80"/>
      <c r="B12" s="123" t="s">
        <v>33</v>
      </c>
      <c r="C12" s="124"/>
      <c r="D12" s="24">
        <v>0</v>
      </c>
      <c r="E12" s="24">
        <v>251.4</v>
      </c>
      <c r="F12" s="24">
        <v>385.6</v>
      </c>
      <c r="G12" s="25">
        <f t="shared" si="0"/>
        <v>153.38106603023073</v>
      </c>
    </row>
    <row r="13" spans="1:7" s="21" customFormat="1" ht="15">
      <c r="A13" s="79" t="s">
        <v>30</v>
      </c>
      <c r="B13" s="110" t="s">
        <v>35</v>
      </c>
      <c r="C13" s="110"/>
      <c r="D13" s="24">
        <v>17866</v>
      </c>
      <c r="E13" s="24">
        <v>19366</v>
      </c>
      <c r="F13" s="24">
        <v>11021.49</v>
      </c>
      <c r="G13" s="25">
        <f t="shared" si="0"/>
        <v>56.91154600846845</v>
      </c>
    </row>
    <row r="14" spans="1:7" s="21" customFormat="1" ht="15">
      <c r="A14" s="79" t="s">
        <v>30</v>
      </c>
      <c r="B14" s="110" t="s">
        <v>36</v>
      </c>
      <c r="C14" s="110"/>
      <c r="D14" s="24">
        <v>7916</v>
      </c>
      <c r="E14" s="24">
        <v>7916</v>
      </c>
      <c r="F14" s="24">
        <v>2399.57</v>
      </c>
      <c r="G14" s="25">
        <f t="shared" si="0"/>
        <v>30.31291056088934</v>
      </c>
    </row>
    <row r="15" spans="1:7" s="21" customFormat="1" ht="15">
      <c r="A15" s="79" t="s">
        <v>30</v>
      </c>
      <c r="B15" s="110" t="s">
        <v>37</v>
      </c>
      <c r="C15" s="110"/>
      <c r="D15" s="24">
        <v>0</v>
      </c>
      <c r="E15" s="24">
        <v>0</v>
      </c>
      <c r="F15" s="24">
        <v>0</v>
      </c>
      <c r="G15" s="26" t="s">
        <v>34</v>
      </c>
    </row>
    <row r="16" spans="1:7" s="21" customFormat="1" ht="15">
      <c r="A16" s="79" t="s">
        <v>30</v>
      </c>
      <c r="B16" s="110" t="s">
        <v>38</v>
      </c>
      <c r="C16" s="110"/>
      <c r="D16" s="24">
        <v>3700</v>
      </c>
      <c r="E16" s="24">
        <v>7653.58</v>
      </c>
      <c r="F16" s="24">
        <v>3899.78</v>
      </c>
      <c r="G16" s="25">
        <f>F16/E16*100</f>
        <v>50.95367135379784</v>
      </c>
    </row>
    <row r="17" spans="1:7" s="21" customFormat="1" ht="15">
      <c r="A17" s="79" t="s">
        <v>30</v>
      </c>
      <c r="B17" s="110" t="s">
        <v>39</v>
      </c>
      <c r="C17" s="110"/>
      <c r="D17" s="24">
        <v>120</v>
      </c>
      <c r="E17" s="24">
        <v>120</v>
      </c>
      <c r="F17" s="24">
        <v>60</v>
      </c>
      <c r="G17" s="25">
        <f>F17/E17*100</f>
        <v>50</v>
      </c>
    </row>
    <row r="18" spans="1:7" s="21" customFormat="1" ht="15">
      <c r="A18" s="79" t="s">
        <v>30</v>
      </c>
      <c r="B18" s="110" t="s">
        <v>40</v>
      </c>
      <c r="C18" s="110"/>
      <c r="D18" s="24">
        <v>0</v>
      </c>
      <c r="E18" s="24">
        <v>0</v>
      </c>
      <c r="F18" s="24">
        <v>0</v>
      </c>
      <c r="G18" s="26" t="s">
        <v>34</v>
      </c>
    </row>
    <row r="19" spans="1:7" s="21" customFormat="1" ht="15">
      <c r="A19" s="79" t="s">
        <v>30</v>
      </c>
      <c r="B19" s="110" t="s">
        <v>41</v>
      </c>
      <c r="C19" s="110"/>
      <c r="D19" s="24">
        <v>0</v>
      </c>
      <c r="E19" s="24">
        <f>6788.98+39.98</f>
        <v>6828.959999999999</v>
      </c>
      <c r="F19" s="24">
        <v>6788.98</v>
      </c>
      <c r="G19" s="25">
        <f>F19/E19*100</f>
        <v>99.4145521426396</v>
      </c>
    </row>
    <row r="20" spans="1:7" s="21" customFormat="1" ht="15">
      <c r="A20" s="79" t="s">
        <v>30</v>
      </c>
      <c r="B20" s="110" t="s">
        <v>42</v>
      </c>
      <c r="C20" s="110"/>
      <c r="D20" s="24">
        <v>4330</v>
      </c>
      <c r="E20" s="24">
        <v>4330</v>
      </c>
      <c r="F20" s="24">
        <v>3468.69</v>
      </c>
      <c r="G20" s="25">
        <f>F20/E20*100</f>
        <v>80.10831408775981</v>
      </c>
    </row>
    <row r="21" spans="1:7" s="21" customFormat="1" ht="15">
      <c r="A21" s="79" t="s">
        <v>30</v>
      </c>
      <c r="B21" s="110" t="s">
        <v>43</v>
      </c>
      <c r="C21" s="110"/>
      <c r="D21" s="24">
        <v>18000</v>
      </c>
      <c r="E21" s="24">
        <v>18000</v>
      </c>
      <c r="F21" s="24">
        <v>8249.36</v>
      </c>
      <c r="G21" s="25">
        <f>F21/E21*100</f>
        <v>45.82977777777778</v>
      </c>
    </row>
    <row r="22" spans="1:7" s="21" customFormat="1" ht="15.75" customHeight="1">
      <c r="A22" s="79" t="s">
        <v>30</v>
      </c>
      <c r="B22" s="110" t="s">
        <v>44</v>
      </c>
      <c r="C22" s="110"/>
      <c r="D22" s="24">
        <v>0</v>
      </c>
      <c r="E22" s="24">
        <f>10000+21000</f>
        <v>31000</v>
      </c>
      <c r="F22" s="24">
        <v>31000</v>
      </c>
      <c r="G22" s="25">
        <f>F22/E22*100</f>
        <v>100</v>
      </c>
    </row>
    <row r="23" spans="1:7" s="21" customFormat="1" ht="15">
      <c r="A23" s="79" t="s">
        <v>30</v>
      </c>
      <c r="B23" s="110" t="s">
        <v>45</v>
      </c>
      <c r="C23" s="110"/>
      <c r="D23" s="24">
        <v>6000</v>
      </c>
      <c r="E23" s="24">
        <v>49978.22</v>
      </c>
      <c r="F23" s="24">
        <v>82701.92</v>
      </c>
      <c r="G23" s="25">
        <f aca="true" t="shared" si="1" ref="G23:G35">F23/E23*100</f>
        <v>165.4759213113232</v>
      </c>
    </row>
    <row r="24" spans="1:7" s="21" customFormat="1" ht="15.75" thickBot="1">
      <c r="A24" s="81"/>
      <c r="B24" s="141" t="s">
        <v>46</v>
      </c>
      <c r="C24" s="141"/>
      <c r="D24" s="27">
        <v>0</v>
      </c>
      <c r="E24" s="27">
        <v>4082.66</v>
      </c>
      <c r="F24" s="27">
        <v>5980.8</v>
      </c>
      <c r="G24" s="28">
        <f t="shared" si="1"/>
        <v>146.49272778041768</v>
      </c>
    </row>
    <row r="25" spans="1:7" s="21" customFormat="1" ht="15" customHeight="1" thickBot="1">
      <c r="A25" s="127" t="s">
        <v>47</v>
      </c>
      <c r="B25" s="128"/>
      <c r="C25" s="129"/>
      <c r="D25" s="19">
        <f>D26</f>
        <v>0</v>
      </c>
      <c r="E25" s="19">
        <f>E26</f>
        <v>11050.11</v>
      </c>
      <c r="F25" s="19">
        <f>F26</f>
        <v>11532.97</v>
      </c>
      <c r="G25" s="29">
        <f t="shared" si="1"/>
        <v>104.3697302560789</v>
      </c>
    </row>
    <row r="26" spans="1:7" s="21" customFormat="1" ht="15" customHeight="1" thickBot="1">
      <c r="A26" s="78" t="s">
        <v>30</v>
      </c>
      <c r="B26" s="120" t="s">
        <v>48</v>
      </c>
      <c r="C26" s="120"/>
      <c r="D26" s="22">
        <v>0</v>
      </c>
      <c r="E26" s="22">
        <v>11050.11</v>
      </c>
      <c r="F26" s="22">
        <v>11532.97</v>
      </c>
      <c r="G26" s="30">
        <f t="shared" si="1"/>
        <v>104.3697302560789</v>
      </c>
    </row>
    <row r="27" spans="1:7" ht="15" customHeight="1" thickBot="1">
      <c r="A27" s="121" t="s">
        <v>49</v>
      </c>
      <c r="B27" s="122"/>
      <c r="C27" s="122"/>
      <c r="D27" s="31">
        <f>D28+D32</f>
        <v>85842</v>
      </c>
      <c r="E27" s="31">
        <f>E28+E32</f>
        <v>4094485.6799999997</v>
      </c>
      <c r="F27" s="31">
        <f>F28+F32</f>
        <v>2795497.54</v>
      </c>
      <c r="G27" s="32">
        <f t="shared" si="1"/>
        <v>68.27469329432361</v>
      </c>
    </row>
    <row r="28" spans="1:7" ht="15" customHeight="1" thickBot="1">
      <c r="A28" s="130" t="s">
        <v>50</v>
      </c>
      <c r="B28" s="131"/>
      <c r="C28" s="132"/>
      <c r="D28" s="19">
        <f>SUM(D29:D31)</f>
        <v>85842</v>
      </c>
      <c r="E28" s="19">
        <f>SUM(E29:E31)</f>
        <v>3997778.32</v>
      </c>
      <c r="F28" s="19">
        <f>SUM(F29:F31)</f>
        <v>2776751.88</v>
      </c>
      <c r="G28" s="20">
        <f t="shared" si="1"/>
        <v>69.45737501523097</v>
      </c>
    </row>
    <row r="29" spans="1:7" ht="15" customHeight="1">
      <c r="A29" s="79" t="s">
        <v>30</v>
      </c>
      <c r="B29" s="139" t="s">
        <v>51</v>
      </c>
      <c r="C29" s="140"/>
      <c r="D29" s="22">
        <v>61072</v>
      </c>
      <c r="E29" s="22">
        <v>61072</v>
      </c>
      <c r="F29" s="22">
        <v>40714.78</v>
      </c>
      <c r="G29" s="23">
        <f t="shared" si="1"/>
        <v>66.66685223997904</v>
      </c>
    </row>
    <row r="30" spans="1:7" ht="15" customHeight="1">
      <c r="A30" s="79" t="s">
        <v>30</v>
      </c>
      <c r="B30" s="110" t="s">
        <v>52</v>
      </c>
      <c r="C30" s="110"/>
      <c r="D30" s="24">
        <v>0</v>
      </c>
      <c r="E30" s="24">
        <v>3911936.32</v>
      </c>
      <c r="F30" s="24">
        <v>2719171.98</v>
      </c>
      <c r="G30" s="25">
        <f t="shared" si="1"/>
        <v>69.50961768212014</v>
      </c>
    </row>
    <row r="31" spans="1:7" ht="15" customHeight="1" thickBot="1">
      <c r="A31" s="103" t="s">
        <v>30</v>
      </c>
      <c r="B31" s="137" t="s">
        <v>53</v>
      </c>
      <c r="C31" s="138"/>
      <c r="D31" s="27">
        <v>24770</v>
      </c>
      <c r="E31" s="27">
        <v>24770</v>
      </c>
      <c r="F31" s="27">
        <v>16865.12</v>
      </c>
      <c r="G31" s="28">
        <f t="shared" si="1"/>
        <v>68.08687928946306</v>
      </c>
    </row>
    <row r="32" spans="1:7" ht="15" customHeight="1" thickBot="1">
      <c r="A32" s="130" t="s">
        <v>54</v>
      </c>
      <c r="B32" s="131"/>
      <c r="C32" s="132"/>
      <c r="D32" s="19">
        <f>SUM(D33:D33)</f>
        <v>0</v>
      </c>
      <c r="E32" s="19">
        <f>SUM(E33:E33)</f>
        <v>96707.36</v>
      </c>
      <c r="F32" s="19">
        <f>SUM(F33:F33)</f>
        <v>18745.66</v>
      </c>
      <c r="G32" s="20">
        <f t="shared" si="1"/>
        <v>19.383902114585695</v>
      </c>
    </row>
    <row r="33" spans="1:7" ht="15" customHeight="1" thickBot="1">
      <c r="A33" s="78" t="s">
        <v>30</v>
      </c>
      <c r="B33" s="125" t="s">
        <v>55</v>
      </c>
      <c r="C33" s="126"/>
      <c r="D33" s="22">
        <v>0</v>
      </c>
      <c r="E33" s="22">
        <v>96707.36</v>
      </c>
      <c r="F33" s="22">
        <v>18745.66</v>
      </c>
      <c r="G33" s="23">
        <f t="shared" si="1"/>
        <v>19.383902114585695</v>
      </c>
    </row>
    <row r="34" spans="1:7" ht="15" customHeight="1" thickBot="1">
      <c r="A34" s="116" t="s">
        <v>56</v>
      </c>
      <c r="B34" s="117"/>
      <c r="C34" s="117"/>
      <c r="D34" s="33">
        <f>D7+D27</f>
        <v>2265774</v>
      </c>
      <c r="E34" s="33">
        <f>E7+E27</f>
        <v>6383998.18</v>
      </c>
      <c r="F34" s="33">
        <f>F7+F27</f>
        <v>4554937.18</v>
      </c>
      <c r="G34" s="34">
        <f t="shared" si="1"/>
        <v>71.34928694481552</v>
      </c>
    </row>
    <row r="35" spans="1:7" ht="14.25" customHeight="1" thickBot="1">
      <c r="A35" s="121" t="s">
        <v>57</v>
      </c>
      <c r="B35" s="122"/>
      <c r="C35" s="122"/>
      <c r="D35" s="31">
        <f>SUM(D36:D38)</f>
        <v>0</v>
      </c>
      <c r="E35" s="31">
        <f>SUM(E36:E38)</f>
        <v>1168965.48</v>
      </c>
      <c r="F35" s="31">
        <f>SUM(F36:F38)</f>
        <v>0</v>
      </c>
      <c r="G35" s="32">
        <f t="shared" si="1"/>
        <v>0</v>
      </c>
    </row>
    <row r="36" spans="1:7" ht="15">
      <c r="A36" s="82" t="s">
        <v>58</v>
      </c>
      <c r="B36" s="118" t="s">
        <v>106</v>
      </c>
      <c r="C36" s="118"/>
      <c r="D36" s="35">
        <v>0</v>
      </c>
      <c r="E36" s="22">
        <v>88242.1</v>
      </c>
      <c r="F36" s="35">
        <v>0</v>
      </c>
      <c r="G36" s="36">
        <v>0</v>
      </c>
    </row>
    <row r="37" spans="1:7" ht="15">
      <c r="A37" s="83"/>
      <c r="B37" s="119" t="s">
        <v>107</v>
      </c>
      <c r="C37" s="119"/>
      <c r="D37" s="37">
        <v>0</v>
      </c>
      <c r="E37" s="24">
        <v>202563.47</v>
      </c>
      <c r="F37" s="37">
        <v>0</v>
      </c>
      <c r="G37" s="38">
        <v>0</v>
      </c>
    </row>
    <row r="38" spans="1:7" ht="15.75" thickBot="1">
      <c r="A38" s="83"/>
      <c r="B38" s="119" t="s">
        <v>108</v>
      </c>
      <c r="C38" s="119"/>
      <c r="D38" s="37">
        <v>0</v>
      </c>
      <c r="E38" s="37">
        <v>878159.91</v>
      </c>
      <c r="F38" s="37">
        <v>0</v>
      </c>
      <c r="G38" s="38">
        <v>0</v>
      </c>
    </row>
    <row r="39" spans="1:7" ht="14.25" customHeight="1" thickBot="1">
      <c r="A39" s="116" t="s">
        <v>59</v>
      </c>
      <c r="B39" s="117"/>
      <c r="C39" s="117"/>
      <c r="D39" s="33">
        <f>D7+D27+D35</f>
        <v>2265774</v>
      </c>
      <c r="E39" s="33">
        <f>E7+E27+E35</f>
        <v>7552963.66</v>
      </c>
      <c r="F39" s="33">
        <f>F7+F27+F35</f>
        <v>4554937.18</v>
      </c>
      <c r="G39" s="34">
        <f>F39/E39*100</f>
        <v>60.306621149558126</v>
      </c>
    </row>
    <row r="41" ht="12.75">
      <c r="E41" s="39"/>
    </row>
    <row r="42" ht="12.75">
      <c r="E42" s="39"/>
    </row>
    <row r="43" ht="12.75">
      <c r="E43" s="40"/>
    </row>
    <row r="44" spans="4:5" ht="12.75">
      <c r="D44"/>
      <c r="E44"/>
    </row>
    <row r="46" ht="12.75">
      <c r="F46" s="39"/>
    </row>
  </sheetData>
  <sheetProtection/>
  <mergeCells count="40">
    <mergeCell ref="B29:C29"/>
    <mergeCell ref="B24:C24"/>
    <mergeCell ref="A27:C27"/>
    <mergeCell ref="B22:C22"/>
    <mergeCell ref="B14:C14"/>
    <mergeCell ref="B15:C15"/>
    <mergeCell ref="B16:C16"/>
    <mergeCell ref="B17:C17"/>
    <mergeCell ref="A28:C28"/>
    <mergeCell ref="B23:C23"/>
    <mergeCell ref="B33:C33"/>
    <mergeCell ref="B26:C26"/>
    <mergeCell ref="A25:C25"/>
    <mergeCell ref="B19:C19"/>
    <mergeCell ref="A32:C32"/>
    <mergeCell ref="A7:C7"/>
    <mergeCell ref="A8:C8"/>
    <mergeCell ref="B10:C10"/>
    <mergeCell ref="B30:C30"/>
    <mergeCell ref="B31:C31"/>
    <mergeCell ref="A39:C39"/>
    <mergeCell ref="B36:C36"/>
    <mergeCell ref="B37:C37"/>
    <mergeCell ref="B38:C38"/>
    <mergeCell ref="B9:C9"/>
    <mergeCell ref="B11:C11"/>
    <mergeCell ref="A35:C35"/>
    <mergeCell ref="A34:C34"/>
    <mergeCell ref="B12:C12"/>
    <mergeCell ref="B13:C13"/>
    <mergeCell ref="F1:G1"/>
    <mergeCell ref="F5:F6"/>
    <mergeCell ref="B18:C18"/>
    <mergeCell ref="B20:C20"/>
    <mergeCell ref="B21:C21"/>
    <mergeCell ref="A2:G3"/>
    <mergeCell ref="A5:C6"/>
    <mergeCell ref="D5:D6"/>
    <mergeCell ref="E5:E6"/>
    <mergeCell ref="G5:G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2"/>
  <sheetViews>
    <sheetView zoomScalePageLayoutView="0" workbookViewId="0" topLeftCell="A1">
      <selection activeCell="F1" sqref="F1:G1"/>
    </sheetView>
  </sheetViews>
  <sheetFormatPr defaultColWidth="9.140625" defaultRowHeight="12.75"/>
  <cols>
    <col min="1" max="1" width="5.140625" style="16" customWidth="1"/>
    <col min="2" max="2" width="18.28125" style="16" customWidth="1"/>
    <col min="3" max="4" width="12.7109375" style="16" customWidth="1"/>
    <col min="5" max="5" width="17.8515625" style="16" customWidth="1"/>
    <col min="6" max="16384" width="9.140625" style="16" customWidth="1"/>
  </cols>
  <sheetData>
    <row r="1" spans="6:7" ht="15">
      <c r="F1" s="107" t="s">
        <v>91</v>
      </c>
      <c r="G1" s="107"/>
    </row>
    <row r="2" spans="1:7" ht="15.75" customHeight="1">
      <c r="A2" s="111" t="s">
        <v>544</v>
      </c>
      <c r="B2" s="111"/>
      <c r="C2" s="111"/>
      <c r="D2" s="111"/>
      <c r="E2" s="111"/>
      <c r="F2" s="111"/>
      <c r="G2" s="111"/>
    </row>
    <row r="3" spans="1:7" ht="15.75" customHeight="1">
      <c r="A3" s="111"/>
      <c r="B3" s="111"/>
      <c r="C3" s="111"/>
      <c r="D3" s="111"/>
      <c r="E3" s="111"/>
      <c r="F3" s="111"/>
      <c r="G3" s="111"/>
    </row>
    <row r="4" ht="13.5" thickBot="1">
      <c r="F4" s="42" t="s">
        <v>25</v>
      </c>
    </row>
    <row r="5" spans="2:6" ht="15" thickBot="1">
      <c r="B5" s="148" t="s">
        <v>60</v>
      </c>
      <c r="C5" s="149"/>
      <c r="D5" s="149"/>
      <c r="E5" s="149"/>
      <c r="F5" s="150"/>
    </row>
    <row r="6" spans="2:6" ht="15">
      <c r="B6" s="43" t="s">
        <v>61</v>
      </c>
      <c r="C6" s="44" t="s">
        <v>104</v>
      </c>
      <c r="D6" s="44" t="s">
        <v>105</v>
      </c>
      <c r="E6" s="44" t="s">
        <v>542</v>
      </c>
      <c r="F6" s="45" t="s">
        <v>62</v>
      </c>
    </row>
    <row r="7" spans="2:6" ht="15">
      <c r="B7" s="46" t="s">
        <v>23</v>
      </c>
      <c r="C7" s="47">
        <v>5750</v>
      </c>
      <c r="D7" s="47">
        <v>5750</v>
      </c>
      <c r="E7" s="47">
        <v>1862.53</v>
      </c>
      <c r="F7" s="48">
        <f>E7/D7*100</f>
        <v>32.39182608695652</v>
      </c>
    </row>
    <row r="8" spans="2:6" ht="15.75" thickBot="1">
      <c r="B8" s="49" t="s">
        <v>10</v>
      </c>
      <c r="C8" s="50">
        <v>21844</v>
      </c>
      <c r="D8" s="50">
        <v>21844</v>
      </c>
      <c r="E8" s="50">
        <v>11012.55</v>
      </c>
      <c r="F8" s="51">
        <f>E8/D8*100</f>
        <v>50.414530305804796</v>
      </c>
    </row>
    <row r="9" spans="2:6" ht="15.75" thickBot="1">
      <c r="B9" s="52" t="s">
        <v>63</v>
      </c>
      <c r="C9" s="53">
        <f>SUM(C7:C8)</f>
        <v>27594</v>
      </c>
      <c r="D9" s="53">
        <f>SUM(D7:D8)</f>
        <v>27594</v>
      </c>
      <c r="E9" s="53">
        <f>SUM(E7:E8)</f>
        <v>12875.08</v>
      </c>
      <c r="F9" s="54">
        <f>E9/D9*100</f>
        <v>46.658983837066025</v>
      </c>
    </row>
    <row r="10" spans="2:6" ht="15" thickBot="1">
      <c r="B10" s="148" t="s">
        <v>64</v>
      </c>
      <c r="C10" s="149"/>
      <c r="D10" s="149"/>
      <c r="E10" s="149"/>
      <c r="F10" s="150"/>
    </row>
    <row r="11" spans="2:6" ht="15.75" thickBot="1">
      <c r="B11" s="43" t="s">
        <v>61</v>
      </c>
      <c r="C11" s="44" t="s">
        <v>104</v>
      </c>
      <c r="D11" s="44" t="s">
        <v>105</v>
      </c>
      <c r="E11" s="44" t="s">
        <v>542</v>
      </c>
      <c r="F11" s="45" t="s">
        <v>62</v>
      </c>
    </row>
    <row r="12" spans="2:6" ht="15.75" thickBot="1">
      <c r="B12" s="55" t="s">
        <v>10</v>
      </c>
      <c r="C12" s="56">
        <v>213133.25</v>
      </c>
      <c r="D12" s="57">
        <v>215664.09</v>
      </c>
      <c r="E12" s="57">
        <v>132139.59</v>
      </c>
      <c r="F12" s="58">
        <f>E12/D12*100</f>
        <v>61.27102105872145</v>
      </c>
    </row>
    <row r="13" spans="2:6" ht="15" thickBot="1">
      <c r="B13" s="142" t="s">
        <v>65</v>
      </c>
      <c r="C13" s="143"/>
      <c r="D13" s="143"/>
      <c r="E13" s="143"/>
      <c r="F13" s="144"/>
    </row>
    <row r="14" spans="2:6" ht="15">
      <c r="B14" s="43" t="s">
        <v>61</v>
      </c>
      <c r="C14" s="44" t="s">
        <v>104</v>
      </c>
      <c r="D14" s="44" t="s">
        <v>105</v>
      </c>
      <c r="E14" s="44" t="s">
        <v>542</v>
      </c>
      <c r="F14" s="45" t="s">
        <v>62</v>
      </c>
    </row>
    <row r="15" spans="2:6" ht="15">
      <c r="B15" s="46" t="s">
        <v>66</v>
      </c>
      <c r="C15" s="47">
        <v>274566</v>
      </c>
      <c r="D15" s="47">
        <v>274883.71</v>
      </c>
      <c r="E15" s="47">
        <v>180984.71</v>
      </c>
      <c r="F15" s="48">
        <f aca="true" t="shared" si="0" ref="F15:F21">E15/D15*100</f>
        <v>65.84046395473925</v>
      </c>
    </row>
    <row r="16" spans="2:6" ht="15">
      <c r="B16" s="46" t="s">
        <v>67</v>
      </c>
      <c r="C16" s="47">
        <v>93216</v>
      </c>
      <c r="D16" s="47">
        <v>98223.99</v>
      </c>
      <c r="E16" s="47">
        <v>64009.9</v>
      </c>
      <c r="F16" s="48">
        <f t="shared" si="0"/>
        <v>65.16727736268909</v>
      </c>
    </row>
    <row r="17" spans="2:6" ht="15">
      <c r="B17" s="46" t="s">
        <v>68</v>
      </c>
      <c r="C17" s="47">
        <v>256230</v>
      </c>
      <c r="D17" s="47">
        <v>255828.86</v>
      </c>
      <c r="E17" s="47">
        <v>156042.2</v>
      </c>
      <c r="F17" s="48">
        <f t="shared" si="0"/>
        <v>60.99476032532062</v>
      </c>
    </row>
    <row r="18" spans="2:6" ht="15">
      <c r="B18" s="46" t="s">
        <v>69</v>
      </c>
      <c r="C18" s="47">
        <v>90000</v>
      </c>
      <c r="D18" s="47">
        <v>93899.78</v>
      </c>
      <c r="E18" s="47">
        <v>63999.78</v>
      </c>
      <c r="F18" s="48">
        <f t="shared" si="0"/>
        <v>68.15753987922017</v>
      </c>
    </row>
    <row r="19" spans="2:6" ht="15">
      <c r="B19" s="46" t="s">
        <v>70</v>
      </c>
      <c r="C19" s="47">
        <v>5536.6</v>
      </c>
      <c r="D19" s="47">
        <v>5536.6</v>
      </c>
      <c r="E19" s="47">
        <v>4712</v>
      </c>
      <c r="F19" s="48">
        <f t="shared" si="0"/>
        <v>85.10638297872339</v>
      </c>
    </row>
    <row r="20" spans="2:6" ht="15.75" thickBot="1">
      <c r="B20" s="49" t="s">
        <v>71</v>
      </c>
      <c r="C20" s="50">
        <v>150170</v>
      </c>
      <c r="D20" s="50">
        <v>150170</v>
      </c>
      <c r="E20" s="50">
        <v>100948</v>
      </c>
      <c r="F20" s="51">
        <f t="shared" si="0"/>
        <v>67.22248118798694</v>
      </c>
    </row>
    <row r="21" spans="2:6" ht="15.75" thickBot="1">
      <c r="B21" s="55" t="s">
        <v>63</v>
      </c>
      <c r="C21" s="56">
        <f>SUM(C15:C20)</f>
        <v>869718.6</v>
      </c>
      <c r="D21" s="56">
        <f>SUM(D15:D20)</f>
        <v>878542.9400000001</v>
      </c>
      <c r="E21" s="56">
        <f>SUM(E15:E20)</f>
        <v>570696.59</v>
      </c>
      <c r="F21" s="58">
        <f t="shared" si="0"/>
        <v>64.95944182307127</v>
      </c>
    </row>
    <row r="22" spans="2:6" ht="15" thickBot="1">
      <c r="B22" s="142" t="s">
        <v>72</v>
      </c>
      <c r="C22" s="143"/>
      <c r="D22" s="143"/>
      <c r="E22" s="143"/>
      <c r="F22" s="144"/>
    </row>
    <row r="23" spans="2:6" ht="15">
      <c r="B23" s="43" t="s">
        <v>61</v>
      </c>
      <c r="C23" s="44" t="s">
        <v>104</v>
      </c>
      <c r="D23" s="44" t="s">
        <v>105</v>
      </c>
      <c r="E23" s="44" t="s">
        <v>542</v>
      </c>
      <c r="F23" s="45" t="s">
        <v>62</v>
      </c>
    </row>
    <row r="24" spans="2:6" ht="15">
      <c r="B24" s="46" t="s">
        <v>23</v>
      </c>
      <c r="C24" s="47">
        <v>11665</v>
      </c>
      <c r="D24" s="47">
        <v>11755.88</v>
      </c>
      <c r="E24" s="47">
        <v>4260.17</v>
      </c>
      <c r="F24" s="48">
        <f aca="true" t="shared" si="1" ref="F24:F38">E24/D24*100</f>
        <v>36.2386312211421</v>
      </c>
    </row>
    <row r="25" spans="2:6" ht="15">
      <c r="B25" s="46" t="s">
        <v>73</v>
      </c>
      <c r="C25" s="47">
        <v>5117.8</v>
      </c>
      <c r="D25" s="47">
        <v>5124.44</v>
      </c>
      <c r="E25" s="47">
        <v>981.85</v>
      </c>
      <c r="F25" s="48">
        <f t="shared" si="1"/>
        <v>19.160142376532853</v>
      </c>
    </row>
    <row r="26" spans="2:6" ht="15">
      <c r="B26" s="46" t="s">
        <v>74</v>
      </c>
      <c r="C26" s="47">
        <v>11500</v>
      </c>
      <c r="D26" s="47">
        <v>22738.3</v>
      </c>
      <c r="E26" s="47">
        <f>12002.24+0.44</f>
        <v>12002.68</v>
      </c>
      <c r="F26" s="48">
        <f t="shared" si="1"/>
        <v>52.78618014539346</v>
      </c>
    </row>
    <row r="27" spans="2:6" ht="15">
      <c r="B27" s="46" t="s">
        <v>66</v>
      </c>
      <c r="C27" s="47">
        <v>4570</v>
      </c>
      <c r="D27" s="47">
        <v>4221.2</v>
      </c>
      <c r="E27" s="47">
        <v>1634.93</v>
      </c>
      <c r="F27" s="48">
        <f t="shared" si="1"/>
        <v>38.731403392400274</v>
      </c>
    </row>
    <row r="28" spans="2:6" ht="15">
      <c r="B28" s="46" t="s">
        <v>67</v>
      </c>
      <c r="C28" s="47">
        <v>2965</v>
      </c>
      <c r="D28" s="47">
        <v>6145.45</v>
      </c>
      <c r="E28" s="47">
        <v>3658.22</v>
      </c>
      <c r="F28" s="48">
        <f t="shared" si="1"/>
        <v>59.52729254977259</v>
      </c>
    </row>
    <row r="29" spans="2:6" ht="15">
      <c r="B29" s="46" t="s">
        <v>68</v>
      </c>
      <c r="C29" s="47">
        <v>518202.06</v>
      </c>
      <c r="D29" s="59">
        <v>639750.54</v>
      </c>
      <c r="E29" s="47">
        <v>405666.51</v>
      </c>
      <c r="F29" s="48">
        <f t="shared" si="1"/>
        <v>63.410108258759735</v>
      </c>
    </row>
    <row r="30" spans="2:6" ht="15">
      <c r="B30" s="46" t="s">
        <v>69</v>
      </c>
      <c r="C30" s="47">
        <v>2884.17</v>
      </c>
      <c r="D30" s="59">
        <v>2659.17</v>
      </c>
      <c r="E30" s="47">
        <v>1231.06</v>
      </c>
      <c r="F30" s="48">
        <f t="shared" si="1"/>
        <v>46.294896527863955</v>
      </c>
    </row>
    <row r="31" spans="2:6" ht="15">
      <c r="B31" s="46" t="s">
        <v>70</v>
      </c>
      <c r="C31" s="47">
        <v>5949</v>
      </c>
      <c r="D31" s="59">
        <v>9304.29</v>
      </c>
      <c r="E31" s="47">
        <v>2443.31</v>
      </c>
      <c r="F31" s="48">
        <f t="shared" si="1"/>
        <v>26.260037036678774</v>
      </c>
    </row>
    <row r="32" spans="2:6" ht="15">
      <c r="B32" s="46" t="s">
        <v>71</v>
      </c>
      <c r="C32" s="47">
        <v>1689.52</v>
      </c>
      <c r="D32" s="59">
        <v>3484.05</v>
      </c>
      <c r="E32" s="47">
        <v>2239.18</v>
      </c>
      <c r="F32" s="48">
        <f t="shared" si="1"/>
        <v>64.26945652329903</v>
      </c>
    </row>
    <row r="33" spans="2:6" ht="15">
      <c r="B33" s="46" t="s">
        <v>75</v>
      </c>
      <c r="C33" s="47">
        <v>1500</v>
      </c>
      <c r="D33" s="47">
        <v>1500</v>
      </c>
      <c r="E33" s="47">
        <v>485.36</v>
      </c>
      <c r="F33" s="48">
        <f t="shared" si="1"/>
        <v>32.35733333333333</v>
      </c>
    </row>
    <row r="34" spans="2:6" ht="15">
      <c r="B34" s="46" t="s">
        <v>76</v>
      </c>
      <c r="C34" s="47">
        <v>695</v>
      </c>
      <c r="D34" s="47">
        <v>695</v>
      </c>
      <c r="E34" s="47">
        <v>13.84</v>
      </c>
      <c r="F34" s="48">
        <f t="shared" si="1"/>
        <v>1.9913669064748203</v>
      </c>
    </row>
    <row r="35" spans="2:6" ht="15">
      <c r="B35" s="46" t="s">
        <v>77</v>
      </c>
      <c r="C35" s="47">
        <v>17198</v>
      </c>
      <c r="D35" s="47">
        <v>20626.72</v>
      </c>
      <c r="E35" s="47">
        <v>7038.09</v>
      </c>
      <c r="F35" s="60">
        <f t="shared" si="1"/>
        <v>34.12122722371758</v>
      </c>
    </row>
    <row r="36" spans="2:6" ht="15">
      <c r="B36" s="49" t="s">
        <v>78</v>
      </c>
      <c r="C36" s="50">
        <v>4400</v>
      </c>
      <c r="D36" s="50">
        <v>4400</v>
      </c>
      <c r="E36" s="50">
        <v>934.82</v>
      </c>
      <c r="F36" s="51">
        <f t="shared" si="1"/>
        <v>21.245909090909095</v>
      </c>
    </row>
    <row r="37" spans="2:6" ht="15.75" thickBot="1">
      <c r="B37" s="49" t="s">
        <v>79</v>
      </c>
      <c r="C37" s="50">
        <v>0</v>
      </c>
      <c r="D37" s="50">
        <v>2608</v>
      </c>
      <c r="E37" s="50">
        <v>1401.02</v>
      </c>
      <c r="F37" s="51">
        <f>E37/D37*100</f>
        <v>53.72009202453988</v>
      </c>
    </row>
    <row r="38" spans="2:6" ht="15.75" thickBot="1">
      <c r="B38" s="55" t="s">
        <v>63</v>
      </c>
      <c r="C38" s="56">
        <f>SUM(C24:C37)</f>
        <v>588335.55</v>
      </c>
      <c r="D38" s="56">
        <f>SUM(D24:D37)</f>
        <v>735013.0400000002</v>
      </c>
      <c r="E38" s="56">
        <f>SUM(E24:E37)</f>
        <v>443991.04000000004</v>
      </c>
      <c r="F38" s="58">
        <f t="shared" si="1"/>
        <v>60.40587252710509</v>
      </c>
    </row>
    <row r="39" spans="2:6" ht="15" thickBot="1">
      <c r="B39" s="142" t="s">
        <v>80</v>
      </c>
      <c r="C39" s="143"/>
      <c r="D39" s="143"/>
      <c r="E39" s="143"/>
      <c r="F39" s="144"/>
    </row>
    <row r="40" spans="2:6" ht="15">
      <c r="B40" s="43" t="s">
        <v>61</v>
      </c>
      <c r="C40" s="44" t="s">
        <v>104</v>
      </c>
      <c r="D40" s="44" t="s">
        <v>105</v>
      </c>
      <c r="E40" s="44" t="s">
        <v>542</v>
      </c>
      <c r="F40" s="45" t="s">
        <v>62</v>
      </c>
    </row>
    <row r="41" spans="2:6" ht="15.75" thickBot="1">
      <c r="B41" s="61" t="s">
        <v>66</v>
      </c>
      <c r="C41" s="62">
        <v>0</v>
      </c>
      <c r="D41" s="84">
        <v>3496652.03</v>
      </c>
      <c r="E41" s="62">
        <v>2356975.55</v>
      </c>
      <c r="F41" s="63">
        <f>E41/D41*100</f>
        <v>67.40663725695347</v>
      </c>
    </row>
    <row r="42" spans="2:6" ht="15" thickBot="1">
      <c r="B42" s="142" t="s">
        <v>276</v>
      </c>
      <c r="C42" s="143"/>
      <c r="D42" s="143"/>
      <c r="E42" s="143"/>
      <c r="F42" s="144"/>
    </row>
    <row r="43" spans="2:6" ht="15">
      <c r="B43" s="43" t="s">
        <v>61</v>
      </c>
      <c r="C43" s="44" t="s">
        <v>104</v>
      </c>
      <c r="D43" s="44" t="s">
        <v>105</v>
      </c>
      <c r="E43" s="44" t="s">
        <v>542</v>
      </c>
      <c r="F43" s="64" t="s">
        <v>62</v>
      </c>
    </row>
    <row r="44" spans="2:6" ht="15.75" thickBot="1">
      <c r="B44" s="61" t="s">
        <v>74</v>
      </c>
      <c r="C44" s="62">
        <v>29515</v>
      </c>
      <c r="D44" s="84">
        <v>23394.14</v>
      </c>
      <c r="E44" s="62">
        <v>0</v>
      </c>
      <c r="F44" s="63">
        <v>0</v>
      </c>
    </row>
    <row r="45" spans="2:6" ht="15">
      <c r="B45" s="85"/>
      <c r="C45" s="86"/>
      <c r="D45" s="76"/>
      <c r="E45" s="86"/>
      <c r="F45" s="77"/>
    </row>
    <row r="46" spans="2:6" ht="15">
      <c r="B46" s="85"/>
      <c r="C46" s="86"/>
      <c r="D46" s="76"/>
      <c r="E46" s="86"/>
      <c r="F46" s="77"/>
    </row>
    <row r="48" spans="2:7" ht="15">
      <c r="B48" s="65"/>
      <c r="C48" s="66"/>
      <c r="D48" s="66"/>
      <c r="E48" s="66"/>
      <c r="F48" s="107" t="s">
        <v>92</v>
      </c>
      <c r="G48" s="107"/>
    </row>
    <row r="49" spans="2:7" ht="12.75">
      <c r="B49" s="65"/>
      <c r="C49" s="66"/>
      <c r="D49" s="66"/>
      <c r="E49" s="66"/>
      <c r="F49" s="67"/>
      <c r="G49" s="21"/>
    </row>
    <row r="50" spans="2:7" ht="13.5" thickBot="1">
      <c r="B50" s="65"/>
      <c r="C50" s="66"/>
      <c r="D50" s="66"/>
      <c r="E50" s="66"/>
      <c r="F50" s="42" t="s">
        <v>25</v>
      </c>
      <c r="G50" s="21"/>
    </row>
    <row r="51" spans="2:6" ht="15" thickBot="1">
      <c r="B51" s="142" t="s">
        <v>109</v>
      </c>
      <c r="C51" s="143"/>
      <c r="D51" s="143"/>
      <c r="E51" s="143"/>
      <c r="F51" s="144"/>
    </row>
    <row r="52" spans="2:6" ht="15">
      <c r="B52" s="43" t="s">
        <v>61</v>
      </c>
      <c r="C52" s="44" t="s">
        <v>104</v>
      </c>
      <c r="D52" s="44" t="s">
        <v>105</v>
      </c>
      <c r="E52" s="44" t="s">
        <v>542</v>
      </c>
      <c r="F52" s="68" t="s">
        <v>62</v>
      </c>
    </row>
    <row r="53" spans="2:6" ht="15">
      <c r="B53" s="69" t="s">
        <v>23</v>
      </c>
      <c r="C53" s="47">
        <v>2900</v>
      </c>
      <c r="D53" s="47">
        <v>6277</v>
      </c>
      <c r="E53" s="47">
        <v>4720</v>
      </c>
      <c r="F53" s="48">
        <f aca="true" t="shared" si="2" ref="F53:F61">E53/D53*100</f>
        <v>75.19515692209654</v>
      </c>
    </row>
    <row r="54" spans="2:6" ht="15">
      <c r="B54" s="69" t="s">
        <v>73</v>
      </c>
      <c r="C54" s="47">
        <v>545</v>
      </c>
      <c r="D54" s="47">
        <v>2150</v>
      </c>
      <c r="E54" s="47">
        <v>420</v>
      </c>
      <c r="F54" s="48">
        <f t="shared" si="2"/>
        <v>19.53488372093023</v>
      </c>
    </row>
    <row r="55" spans="2:6" ht="15">
      <c r="B55" s="46" t="s">
        <v>66</v>
      </c>
      <c r="C55" s="47">
        <v>9450</v>
      </c>
      <c r="D55" s="47">
        <v>18788.8</v>
      </c>
      <c r="E55" s="47">
        <v>16900</v>
      </c>
      <c r="F55" s="48">
        <f t="shared" si="2"/>
        <v>89.94720258877629</v>
      </c>
    </row>
    <row r="56" spans="2:6" ht="15">
      <c r="B56" s="46" t="s">
        <v>67</v>
      </c>
      <c r="C56" s="47">
        <v>3200</v>
      </c>
      <c r="D56" s="47">
        <v>110161.1</v>
      </c>
      <c r="E56" s="47">
        <v>53425.18</v>
      </c>
      <c r="F56" s="48">
        <f t="shared" si="2"/>
        <v>48.49731892655393</v>
      </c>
    </row>
    <row r="57" spans="2:6" ht="15">
      <c r="B57" s="46" t="s">
        <v>68</v>
      </c>
      <c r="C57" s="47">
        <v>0</v>
      </c>
      <c r="D57" s="59">
        <v>12679.4</v>
      </c>
      <c r="E57" s="47">
        <v>5680</v>
      </c>
      <c r="F57" s="48">
        <f t="shared" si="2"/>
        <v>44.79707241667587</v>
      </c>
    </row>
    <row r="58" spans="2:6" ht="15">
      <c r="B58" s="46" t="s">
        <v>69</v>
      </c>
      <c r="C58" s="47">
        <v>7200</v>
      </c>
      <c r="D58" s="47">
        <v>12329</v>
      </c>
      <c r="E58" s="47">
        <v>10184</v>
      </c>
      <c r="F58" s="48">
        <f t="shared" si="2"/>
        <v>82.60199529564441</v>
      </c>
    </row>
    <row r="59" spans="2:6" ht="15">
      <c r="B59" s="46" t="s">
        <v>70</v>
      </c>
      <c r="C59" s="47">
        <v>542</v>
      </c>
      <c r="D59" s="47">
        <f>842+1377</f>
        <v>2219</v>
      </c>
      <c r="E59" s="47">
        <v>580</v>
      </c>
      <c r="F59" s="48">
        <f t="shared" si="2"/>
        <v>26.137899954934657</v>
      </c>
    </row>
    <row r="60" spans="2:6" ht="15.75" thickBot="1">
      <c r="B60" s="46" t="s">
        <v>71</v>
      </c>
      <c r="C60" s="47">
        <v>16800</v>
      </c>
      <c r="D60" s="47">
        <v>29746.11</v>
      </c>
      <c r="E60" s="47">
        <v>29745.51</v>
      </c>
      <c r="F60" s="48">
        <f t="shared" si="2"/>
        <v>99.99798292953263</v>
      </c>
    </row>
    <row r="61" spans="2:6" ht="15.75" thickBot="1">
      <c r="B61" s="55" t="s">
        <v>63</v>
      </c>
      <c r="C61" s="56">
        <f>SUM(C53:C60)</f>
        <v>40637</v>
      </c>
      <c r="D61" s="56">
        <f>SUM(D53:D60)</f>
        <v>194350.40999999997</v>
      </c>
      <c r="E61" s="56">
        <f>SUM(E53:E60)</f>
        <v>121654.68999999999</v>
      </c>
      <c r="F61" s="58">
        <f t="shared" si="2"/>
        <v>62.59554070403042</v>
      </c>
    </row>
    <row r="62" spans="2:6" ht="15" thickBot="1">
      <c r="B62" s="142" t="s">
        <v>81</v>
      </c>
      <c r="C62" s="143"/>
      <c r="D62" s="143"/>
      <c r="E62" s="143"/>
      <c r="F62" s="144"/>
    </row>
    <row r="63" spans="2:6" ht="15">
      <c r="B63" s="43" t="s">
        <v>61</v>
      </c>
      <c r="C63" s="44" t="s">
        <v>104</v>
      </c>
      <c r="D63" s="44" t="s">
        <v>105</v>
      </c>
      <c r="E63" s="44" t="s">
        <v>542</v>
      </c>
      <c r="F63" s="68" t="s">
        <v>62</v>
      </c>
    </row>
    <row r="64" spans="2:6" ht="15">
      <c r="B64" s="69" t="s">
        <v>23</v>
      </c>
      <c r="C64" s="47">
        <v>0</v>
      </c>
      <c r="D64" s="47">
        <v>1100</v>
      </c>
      <c r="E64" s="47">
        <v>0</v>
      </c>
      <c r="F64" s="48">
        <f>E64/D64*100</f>
        <v>0</v>
      </c>
    </row>
    <row r="65" spans="2:6" ht="15">
      <c r="B65" s="69" t="s">
        <v>73</v>
      </c>
      <c r="C65" s="47">
        <v>0</v>
      </c>
      <c r="D65" s="47">
        <v>0</v>
      </c>
      <c r="E65" s="47">
        <v>0</v>
      </c>
      <c r="F65" s="70" t="s">
        <v>34</v>
      </c>
    </row>
    <row r="66" spans="2:6" ht="15">
      <c r="B66" s="46" t="s">
        <v>66</v>
      </c>
      <c r="C66" s="47">
        <v>15200</v>
      </c>
      <c r="D66" s="47">
        <v>41728.9</v>
      </c>
      <c r="E66" s="47">
        <v>26067.4</v>
      </c>
      <c r="F66" s="48">
        <f>E66/D66*100</f>
        <v>62.46845711245683</v>
      </c>
    </row>
    <row r="67" spans="2:6" ht="15">
      <c r="B67" s="46" t="s">
        <v>67</v>
      </c>
      <c r="C67" s="47">
        <v>0</v>
      </c>
      <c r="D67" s="47">
        <v>0</v>
      </c>
      <c r="E67" s="47">
        <v>0</v>
      </c>
      <c r="F67" s="70" t="s">
        <v>34</v>
      </c>
    </row>
    <row r="68" spans="2:6" ht="15">
      <c r="B68" s="46" t="s">
        <v>68</v>
      </c>
      <c r="C68" s="47">
        <v>125605</v>
      </c>
      <c r="D68" s="59">
        <v>548589.74</v>
      </c>
      <c r="E68" s="47">
        <v>107419.14</v>
      </c>
      <c r="F68" s="48">
        <f>E68/D68*100</f>
        <v>19.580960445960947</v>
      </c>
    </row>
    <row r="69" spans="2:6" ht="15">
      <c r="B69" s="46" t="s">
        <v>69</v>
      </c>
      <c r="C69" s="47">
        <v>0</v>
      </c>
      <c r="D69" s="47">
        <v>0</v>
      </c>
      <c r="E69" s="47">
        <v>0</v>
      </c>
      <c r="F69" s="70" t="s">
        <v>34</v>
      </c>
    </row>
    <row r="70" spans="2:6" ht="15">
      <c r="B70" s="46" t="s">
        <v>70</v>
      </c>
      <c r="C70" s="47">
        <v>500</v>
      </c>
      <c r="D70" s="47">
        <v>500</v>
      </c>
      <c r="E70" s="47">
        <v>0</v>
      </c>
      <c r="F70" s="48">
        <f aca="true" t="shared" si="3" ref="F70:F77">E70/D70*100</f>
        <v>0</v>
      </c>
    </row>
    <row r="71" spans="2:6" ht="15">
      <c r="B71" s="46" t="s">
        <v>71</v>
      </c>
      <c r="C71" s="47">
        <v>22740</v>
      </c>
      <c r="D71" s="47">
        <v>22740</v>
      </c>
      <c r="E71" s="47">
        <v>22740</v>
      </c>
      <c r="F71" s="48">
        <f t="shared" si="3"/>
        <v>100</v>
      </c>
    </row>
    <row r="72" spans="2:6" ht="15">
      <c r="B72" s="46" t="s">
        <v>76</v>
      </c>
      <c r="C72" s="47">
        <v>500</v>
      </c>
      <c r="D72" s="47">
        <f>0+500</f>
        <v>500</v>
      </c>
      <c r="E72" s="47">
        <v>0</v>
      </c>
      <c r="F72" s="48">
        <f t="shared" si="3"/>
        <v>0</v>
      </c>
    </row>
    <row r="73" spans="2:13" ht="15">
      <c r="B73" s="46" t="s">
        <v>77</v>
      </c>
      <c r="C73" s="47">
        <v>0</v>
      </c>
      <c r="D73" s="47">
        <v>2718.5</v>
      </c>
      <c r="E73" s="47">
        <v>1484.2</v>
      </c>
      <c r="F73" s="48">
        <f t="shared" si="3"/>
        <v>54.59628471583594</v>
      </c>
      <c r="M73" s="71"/>
    </row>
    <row r="74" spans="2:6" ht="15">
      <c r="B74" s="46" t="s">
        <v>78</v>
      </c>
      <c r="C74" s="47">
        <v>23500</v>
      </c>
      <c r="D74" s="47">
        <v>58890.46</v>
      </c>
      <c r="E74" s="47">
        <v>11140.63</v>
      </c>
      <c r="F74" s="48">
        <f t="shared" si="3"/>
        <v>18.91754623754</v>
      </c>
    </row>
    <row r="75" spans="2:6" ht="15">
      <c r="B75" s="49" t="s">
        <v>10</v>
      </c>
      <c r="C75" s="50">
        <v>3700</v>
      </c>
      <c r="D75" s="50">
        <v>12457.75</v>
      </c>
      <c r="E75" s="50">
        <v>1932.27</v>
      </c>
      <c r="F75" s="48">
        <f t="shared" si="3"/>
        <v>15.510585779936184</v>
      </c>
    </row>
    <row r="76" spans="2:6" ht="15.75" thickBot="1">
      <c r="B76" s="49" t="s">
        <v>79</v>
      </c>
      <c r="C76" s="50">
        <v>0</v>
      </c>
      <c r="D76" s="50">
        <v>192</v>
      </c>
      <c r="E76" s="50">
        <v>42.35</v>
      </c>
      <c r="F76" s="51">
        <f t="shared" si="3"/>
        <v>22.057291666666668</v>
      </c>
    </row>
    <row r="77" spans="2:6" ht="15.75" thickBot="1">
      <c r="B77" s="55" t="s">
        <v>63</v>
      </c>
      <c r="C77" s="56">
        <f>SUM(C64:C76)</f>
        <v>191745</v>
      </c>
      <c r="D77" s="56">
        <f>SUM(D64:D76)</f>
        <v>689417.35</v>
      </c>
      <c r="E77" s="56">
        <f>SUM(E64:E76)</f>
        <v>170825.99000000002</v>
      </c>
      <c r="F77" s="58">
        <f t="shared" si="3"/>
        <v>24.778313165457764</v>
      </c>
    </row>
    <row r="78" spans="2:6" ht="15" thickBot="1">
      <c r="B78" s="142" t="s">
        <v>82</v>
      </c>
      <c r="C78" s="143"/>
      <c r="D78" s="143"/>
      <c r="E78" s="143"/>
      <c r="F78" s="144"/>
    </row>
    <row r="79" spans="2:6" ht="15">
      <c r="B79" s="43" t="s">
        <v>61</v>
      </c>
      <c r="C79" s="44" t="s">
        <v>104</v>
      </c>
      <c r="D79" s="44" t="s">
        <v>105</v>
      </c>
      <c r="E79" s="44" t="s">
        <v>542</v>
      </c>
      <c r="F79" s="45" t="s">
        <v>62</v>
      </c>
    </row>
    <row r="80" spans="2:6" ht="15">
      <c r="B80" s="69" t="s">
        <v>23</v>
      </c>
      <c r="C80" s="47">
        <v>6337.4</v>
      </c>
      <c r="D80" s="47">
        <v>20935.69</v>
      </c>
      <c r="E80" s="47">
        <v>8278.34</v>
      </c>
      <c r="F80" s="48">
        <f aca="true" t="shared" si="4" ref="F80:F88">E80/D80*100</f>
        <v>39.54175859501168</v>
      </c>
    </row>
    <row r="81" spans="2:6" ht="15">
      <c r="B81" s="69" t="s">
        <v>73</v>
      </c>
      <c r="C81" s="47">
        <v>64690</v>
      </c>
      <c r="D81" s="47">
        <v>236612.37</v>
      </c>
      <c r="E81" s="47">
        <v>50630.83</v>
      </c>
      <c r="F81" s="48">
        <f t="shared" si="4"/>
        <v>21.398217684054305</v>
      </c>
    </row>
    <row r="82" spans="2:6" ht="15">
      <c r="B82" s="69" t="s">
        <v>74</v>
      </c>
      <c r="C82" s="47">
        <v>0</v>
      </c>
      <c r="D82" s="47">
        <v>2940.16</v>
      </c>
      <c r="E82" s="47">
        <v>121.16</v>
      </c>
      <c r="F82" s="48">
        <f t="shared" si="4"/>
        <v>4.120864170657379</v>
      </c>
    </row>
    <row r="83" spans="2:6" ht="15">
      <c r="B83" s="69" t="s">
        <v>66</v>
      </c>
      <c r="C83" s="47">
        <v>0</v>
      </c>
      <c r="D83" s="47">
        <v>37812.07</v>
      </c>
      <c r="E83" s="47">
        <v>27453.98</v>
      </c>
      <c r="F83" s="48">
        <f t="shared" si="4"/>
        <v>72.60639261484494</v>
      </c>
    </row>
    <row r="84" spans="2:6" ht="15">
      <c r="B84" s="69" t="s">
        <v>67</v>
      </c>
      <c r="C84" s="47">
        <v>0</v>
      </c>
      <c r="D84" s="47">
        <f>11759.96+449.69</f>
        <v>12209.65</v>
      </c>
      <c r="E84" s="47">
        <v>1034.33</v>
      </c>
      <c r="F84" s="48">
        <f t="shared" si="4"/>
        <v>8.471414004496443</v>
      </c>
    </row>
    <row r="85" spans="2:6" ht="15">
      <c r="B85" s="69" t="s">
        <v>68</v>
      </c>
      <c r="C85" s="47">
        <v>16362</v>
      </c>
      <c r="D85" s="59">
        <v>245724.02</v>
      </c>
      <c r="E85" s="47">
        <v>49258.45</v>
      </c>
      <c r="F85" s="48">
        <f t="shared" si="4"/>
        <v>20.046249446838775</v>
      </c>
    </row>
    <row r="86" spans="2:6" ht="15">
      <c r="B86" s="69" t="s">
        <v>69</v>
      </c>
      <c r="C86" s="47">
        <v>1500</v>
      </c>
      <c r="D86" s="47">
        <v>19420</v>
      </c>
      <c r="E86" s="47">
        <v>318.71</v>
      </c>
      <c r="F86" s="48">
        <f t="shared" si="4"/>
        <v>1.6411431513903192</v>
      </c>
    </row>
    <row r="87" spans="2:6" ht="15">
      <c r="B87" s="69" t="s">
        <v>70</v>
      </c>
      <c r="C87" s="47">
        <v>3684</v>
      </c>
      <c r="D87" s="47">
        <f>6284+39.11</f>
        <v>6323.11</v>
      </c>
      <c r="E87" s="47">
        <v>1458.07</v>
      </c>
      <c r="F87" s="48">
        <f t="shared" si="4"/>
        <v>23.059380589614918</v>
      </c>
    </row>
    <row r="88" spans="2:7" ht="15">
      <c r="B88" s="69" t="s">
        <v>71</v>
      </c>
      <c r="C88" s="47">
        <v>0</v>
      </c>
      <c r="D88" s="47">
        <v>6.51</v>
      </c>
      <c r="E88" s="47">
        <v>6.51</v>
      </c>
      <c r="F88" s="48">
        <f t="shared" si="4"/>
        <v>100</v>
      </c>
      <c r="G88" s="21"/>
    </row>
    <row r="89" spans="2:6" ht="15">
      <c r="B89" s="69" t="s">
        <v>76</v>
      </c>
      <c r="C89" s="47">
        <v>0</v>
      </c>
      <c r="D89" s="47">
        <v>0</v>
      </c>
      <c r="E89" s="47">
        <v>0</v>
      </c>
      <c r="F89" s="70" t="s">
        <v>34</v>
      </c>
    </row>
    <row r="90" spans="2:6" ht="15">
      <c r="B90" s="69" t="s">
        <v>77</v>
      </c>
      <c r="C90" s="47">
        <v>0</v>
      </c>
      <c r="D90" s="47">
        <v>0</v>
      </c>
      <c r="E90" s="47">
        <v>0</v>
      </c>
      <c r="F90" s="70" t="s">
        <v>34</v>
      </c>
    </row>
    <row r="91" spans="2:6" ht="15">
      <c r="B91" s="69" t="s">
        <v>78</v>
      </c>
      <c r="C91" s="47">
        <v>50277.2</v>
      </c>
      <c r="D91" s="47">
        <v>400791.2</v>
      </c>
      <c r="E91" s="47">
        <v>71098.21</v>
      </c>
      <c r="F91" s="48">
        <f>E91/D91*100</f>
        <v>17.739463840523445</v>
      </c>
    </row>
    <row r="92" spans="2:6" ht="15">
      <c r="B92" s="72" t="s">
        <v>10</v>
      </c>
      <c r="C92" s="50">
        <v>0</v>
      </c>
      <c r="D92" s="50">
        <v>3682.16</v>
      </c>
      <c r="E92" s="50">
        <v>1820.09</v>
      </c>
      <c r="F92" s="51">
        <f>E92/D92*100</f>
        <v>49.42995415734243</v>
      </c>
    </row>
    <row r="93" spans="2:6" ht="15.75" thickBot="1">
      <c r="B93" s="49" t="s">
        <v>79</v>
      </c>
      <c r="C93" s="50">
        <v>0</v>
      </c>
      <c r="D93" s="50">
        <v>1211</v>
      </c>
      <c r="E93" s="50">
        <v>1144.69</v>
      </c>
      <c r="F93" s="51">
        <f>E93/D93*100</f>
        <v>94.52436003303055</v>
      </c>
    </row>
    <row r="94" spans="2:6" ht="15.75" thickBot="1">
      <c r="B94" s="55" t="s">
        <v>63</v>
      </c>
      <c r="C94" s="56">
        <f>SUM(C80:C93)</f>
        <v>142850.59999999998</v>
      </c>
      <c r="D94" s="56">
        <f>SUM(D80:D93)</f>
        <v>987667.9400000001</v>
      </c>
      <c r="E94" s="56">
        <f>SUM(E80:E93)</f>
        <v>212623.37000000002</v>
      </c>
      <c r="F94" s="58">
        <f>E94/D94*100</f>
        <v>21.527819360016892</v>
      </c>
    </row>
    <row r="95" spans="2:6" s="74" customFormat="1" ht="15">
      <c r="B95" s="75"/>
      <c r="C95" s="76"/>
      <c r="D95" s="76"/>
      <c r="E95" s="76"/>
      <c r="F95" s="77"/>
    </row>
    <row r="96" spans="2:7" ht="15">
      <c r="B96" s="65"/>
      <c r="C96" s="66"/>
      <c r="D96" s="66"/>
      <c r="E96" s="66"/>
      <c r="F96" s="107" t="s">
        <v>93</v>
      </c>
      <c r="G96" s="107"/>
    </row>
    <row r="97" spans="2:7" ht="12.75">
      <c r="B97" s="65"/>
      <c r="C97" s="66"/>
      <c r="D97" s="66"/>
      <c r="E97" s="66"/>
      <c r="F97" s="67"/>
      <c r="G97" s="21"/>
    </row>
    <row r="98" spans="2:7" ht="13.5" thickBot="1">
      <c r="B98" s="65"/>
      <c r="C98" s="66"/>
      <c r="D98" s="66"/>
      <c r="E98" s="66"/>
      <c r="F98" s="42" t="s">
        <v>25</v>
      </c>
      <c r="G98" s="21"/>
    </row>
    <row r="99" spans="2:6" ht="15" thickBot="1">
      <c r="B99" s="142" t="s">
        <v>83</v>
      </c>
      <c r="C99" s="143"/>
      <c r="D99" s="143"/>
      <c r="E99" s="143"/>
      <c r="F99" s="144"/>
    </row>
    <row r="100" spans="2:6" ht="15">
      <c r="B100" s="43" t="s">
        <v>61</v>
      </c>
      <c r="C100" s="44" t="s">
        <v>104</v>
      </c>
      <c r="D100" s="44" t="s">
        <v>105</v>
      </c>
      <c r="E100" s="44" t="s">
        <v>542</v>
      </c>
      <c r="F100" s="45" t="s">
        <v>62</v>
      </c>
    </row>
    <row r="101" spans="2:6" ht="15.75" thickBot="1">
      <c r="B101" s="46" t="s">
        <v>74</v>
      </c>
      <c r="C101" s="47">
        <v>43995</v>
      </c>
      <c r="D101" s="47">
        <v>43995</v>
      </c>
      <c r="E101" s="47">
        <v>16281.76</v>
      </c>
      <c r="F101" s="48">
        <f>E101/D101*100</f>
        <v>37.00820547789522</v>
      </c>
    </row>
    <row r="102" spans="2:6" ht="15.75" thickBot="1">
      <c r="B102" s="55" t="s">
        <v>63</v>
      </c>
      <c r="C102" s="56">
        <f>SUM(C101:C101)</f>
        <v>43995</v>
      </c>
      <c r="D102" s="56">
        <v>43995</v>
      </c>
      <c r="E102" s="56">
        <f>SUM(E101:E101)</f>
        <v>16281.76</v>
      </c>
      <c r="F102" s="58">
        <f>E102/D102*100</f>
        <v>37.00820547789522</v>
      </c>
    </row>
    <row r="103" spans="2:6" ht="15" thickBot="1">
      <c r="B103" s="145" t="s">
        <v>84</v>
      </c>
      <c r="C103" s="146"/>
      <c r="D103" s="146"/>
      <c r="E103" s="146"/>
      <c r="F103" s="147"/>
    </row>
    <row r="104" spans="2:6" ht="15">
      <c r="B104" s="43" t="s">
        <v>61</v>
      </c>
      <c r="C104" s="44" t="s">
        <v>104</v>
      </c>
      <c r="D104" s="44" t="s">
        <v>105</v>
      </c>
      <c r="E104" s="44" t="s">
        <v>542</v>
      </c>
      <c r="F104" s="45" t="s">
        <v>62</v>
      </c>
    </row>
    <row r="105" spans="2:6" ht="15.75" thickBot="1">
      <c r="B105" s="73" t="s">
        <v>10</v>
      </c>
      <c r="C105" s="62">
        <v>3375</v>
      </c>
      <c r="D105" s="62">
        <v>5278.19</v>
      </c>
      <c r="E105" s="62">
        <v>1977.35</v>
      </c>
      <c r="F105" s="63">
        <f>E105/D105*100</f>
        <v>37.462652917003744</v>
      </c>
    </row>
    <row r="106" spans="2:6" ht="15" thickBot="1">
      <c r="B106" s="142" t="s">
        <v>99</v>
      </c>
      <c r="C106" s="143"/>
      <c r="D106" s="143"/>
      <c r="E106" s="143"/>
      <c r="F106" s="144"/>
    </row>
    <row r="107" spans="2:6" ht="15">
      <c r="B107" s="43" t="s">
        <v>61</v>
      </c>
      <c r="C107" s="44" t="s">
        <v>104</v>
      </c>
      <c r="D107" s="44" t="s">
        <v>105</v>
      </c>
      <c r="E107" s="44" t="s">
        <v>542</v>
      </c>
      <c r="F107" s="45" t="s">
        <v>62</v>
      </c>
    </row>
    <row r="108" spans="2:6" ht="15">
      <c r="B108" s="69" t="s">
        <v>23</v>
      </c>
      <c r="C108" s="47">
        <v>0</v>
      </c>
      <c r="D108" s="47">
        <v>6736.97</v>
      </c>
      <c r="E108" s="47">
        <v>321.89</v>
      </c>
      <c r="F108" s="48">
        <f aca="true" t="shared" si="5" ref="F108:F118">E108/D108*100</f>
        <v>4.777963980840052</v>
      </c>
    </row>
    <row r="109" spans="2:6" ht="15">
      <c r="B109" s="69" t="s">
        <v>73</v>
      </c>
      <c r="C109" s="47">
        <v>0</v>
      </c>
      <c r="D109" s="47">
        <v>18858.23</v>
      </c>
      <c r="E109" s="47">
        <v>6907.56</v>
      </c>
      <c r="F109" s="48">
        <f t="shared" si="5"/>
        <v>36.62888828909182</v>
      </c>
    </row>
    <row r="110" spans="2:6" ht="15">
      <c r="B110" s="69" t="s">
        <v>74</v>
      </c>
      <c r="C110" s="47">
        <v>0</v>
      </c>
      <c r="D110" s="47">
        <v>10</v>
      </c>
      <c r="E110" s="47">
        <v>1.14</v>
      </c>
      <c r="F110" s="48">
        <f>E110/D110*100</f>
        <v>11.399999999999999</v>
      </c>
    </row>
    <row r="111" spans="2:6" ht="15">
      <c r="B111" s="46" t="s">
        <v>66</v>
      </c>
      <c r="C111" s="47">
        <v>0</v>
      </c>
      <c r="D111" s="47">
        <f>24375.67+10</f>
        <v>24385.67</v>
      </c>
      <c r="E111" s="47">
        <v>6231.63</v>
      </c>
      <c r="F111" s="48">
        <f t="shared" si="5"/>
        <v>25.55447523074002</v>
      </c>
    </row>
    <row r="112" spans="2:6" ht="15">
      <c r="B112" s="46" t="s">
        <v>67</v>
      </c>
      <c r="C112" s="47">
        <v>0</v>
      </c>
      <c r="D112" s="47">
        <v>7715.4</v>
      </c>
      <c r="E112" s="47">
        <v>1915.4</v>
      </c>
      <c r="F112" s="48">
        <f t="shared" si="5"/>
        <v>24.825673328667346</v>
      </c>
    </row>
    <row r="113" spans="2:6" ht="15">
      <c r="B113" s="69" t="s">
        <v>68</v>
      </c>
      <c r="C113" s="47">
        <v>0</v>
      </c>
      <c r="D113" s="47">
        <v>2862.56</v>
      </c>
      <c r="E113" s="47">
        <v>797.57</v>
      </c>
      <c r="F113" s="48">
        <f t="shared" si="5"/>
        <v>27.862123414007044</v>
      </c>
    </row>
    <row r="114" spans="2:6" ht="15">
      <c r="B114" s="46" t="s">
        <v>69</v>
      </c>
      <c r="C114" s="47">
        <v>0</v>
      </c>
      <c r="D114" s="47">
        <v>7156.66</v>
      </c>
      <c r="E114" s="47">
        <v>1133.95</v>
      </c>
      <c r="F114" s="48">
        <f t="shared" si="5"/>
        <v>15.8446817370114</v>
      </c>
    </row>
    <row r="115" spans="2:6" ht="15">
      <c r="B115" s="69" t="s">
        <v>70</v>
      </c>
      <c r="C115" s="47">
        <v>0</v>
      </c>
      <c r="D115" s="47">
        <v>5003.98</v>
      </c>
      <c r="E115" s="47">
        <v>618.73</v>
      </c>
      <c r="F115" s="48">
        <f>E115/D115*100</f>
        <v>12.364757652908287</v>
      </c>
    </row>
    <row r="116" spans="2:6" ht="15">
      <c r="B116" s="46" t="s">
        <v>71</v>
      </c>
      <c r="C116" s="47">
        <v>0</v>
      </c>
      <c r="D116" s="47">
        <v>2449.62</v>
      </c>
      <c r="E116" s="47">
        <v>504.04</v>
      </c>
      <c r="F116" s="48">
        <f t="shared" si="5"/>
        <v>20.57625264326712</v>
      </c>
    </row>
    <row r="117" spans="2:6" ht="15.75" thickBot="1">
      <c r="B117" s="69" t="s">
        <v>76</v>
      </c>
      <c r="C117" s="47">
        <v>0</v>
      </c>
      <c r="D117" s="47">
        <v>1500</v>
      </c>
      <c r="E117" s="47">
        <v>0</v>
      </c>
      <c r="F117" s="48">
        <f t="shared" si="5"/>
        <v>0</v>
      </c>
    </row>
    <row r="118" spans="2:9" ht="15.75" thickBot="1">
      <c r="B118" s="55" t="s">
        <v>63</v>
      </c>
      <c r="C118" s="56">
        <f>SUM(C108:C117)</f>
        <v>0</v>
      </c>
      <c r="D118" s="56">
        <f>SUM(D108:D117)</f>
        <v>76679.08999999998</v>
      </c>
      <c r="E118" s="56">
        <f>SUM(E108:E117)</f>
        <v>18431.91</v>
      </c>
      <c r="F118" s="58">
        <f t="shared" si="5"/>
        <v>24.03772658230556</v>
      </c>
      <c r="I118" s="39"/>
    </row>
    <row r="119" spans="2:6" ht="15" thickBot="1">
      <c r="B119" s="142" t="s">
        <v>85</v>
      </c>
      <c r="C119" s="143"/>
      <c r="D119" s="143"/>
      <c r="E119" s="143"/>
      <c r="F119" s="144"/>
    </row>
    <row r="120" spans="2:6" ht="15">
      <c r="B120" s="43" t="s">
        <v>61</v>
      </c>
      <c r="C120" s="44" t="s">
        <v>104</v>
      </c>
      <c r="D120" s="44" t="s">
        <v>105</v>
      </c>
      <c r="E120" s="44" t="s">
        <v>542</v>
      </c>
      <c r="F120" s="45" t="s">
        <v>62</v>
      </c>
    </row>
    <row r="121" spans="2:6" ht="15.75" thickBot="1">
      <c r="B121" s="73" t="s">
        <v>23</v>
      </c>
      <c r="C121" s="62">
        <v>0</v>
      </c>
      <c r="D121" s="62">
        <v>5000</v>
      </c>
      <c r="E121" s="62">
        <v>1100.82</v>
      </c>
      <c r="F121" s="63">
        <f>E121/D121*100</f>
        <v>22.0164</v>
      </c>
    </row>
    <row r="122" spans="2:6" ht="15" thickBot="1">
      <c r="B122" s="142" t="s">
        <v>86</v>
      </c>
      <c r="C122" s="143"/>
      <c r="D122" s="143"/>
      <c r="E122" s="143"/>
      <c r="F122" s="144"/>
    </row>
    <row r="123" spans="2:6" ht="15">
      <c r="B123" s="43" t="s">
        <v>61</v>
      </c>
      <c r="C123" s="44" t="s">
        <v>104</v>
      </c>
      <c r="D123" s="44" t="s">
        <v>105</v>
      </c>
      <c r="E123" s="44" t="s">
        <v>542</v>
      </c>
      <c r="F123" s="45" t="s">
        <v>62</v>
      </c>
    </row>
    <row r="124" spans="2:6" ht="15.75" thickBot="1">
      <c r="B124" s="73" t="s">
        <v>70</v>
      </c>
      <c r="C124" s="62">
        <v>18000</v>
      </c>
      <c r="D124" s="62">
        <v>72712.57</v>
      </c>
      <c r="E124" s="62">
        <v>5507.3</v>
      </c>
      <c r="F124" s="63">
        <f>E124/D124*100</f>
        <v>7.574068692662079</v>
      </c>
    </row>
    <row r="125" spans="2:6" ht="15" thickBot="1">
      <c r="B125" s="142" t="s">
        <v>87</v>
      </c>
      <c r="C125" s="143"/>
      <c r="D125" s="143"/>
      <c r="E125" s="143"/>
      <c r="F125" s="144"/>
    </row>
    <row r="126" spans="2:6" ht="15">
      <c r="B126" s="43" t="s">
        <v>61</v>
      </c>
      <c r="C126" s="44" t="s">
        <v>104</v>
      </c>
      <c r="D126" s="44" t="s">
        <v>105</v>
      </c>
      <c r="E126" s="44" t="s">
        <v>542</v>
      </c>
      <c r="F126" s="45" t="s">
        <v>62</v>
      </c>
    </row>
    <row r="127" spans="2:6" ht="15.75" thickBot="1">
      <c r="B127" s="73" t="s">
        <v>70</v>
      </c>
      <c r="C127" s="62">
        <v>0</v>
      </c>
      <c r="D127" s="62">
        <v>4006.27</v>
      </c>
      <c r="E127" s="62">
        <v>0</v>
      </c>
      <c r="F127" s="63">
        <f>E127/D127*100</f>
        <v>0</v>
      </c>
    </row>
    <row r="128" spans="2:6" ht="15" thickBot="1">
      <c r="B128" s="142" t="s">
        <v>88</v>
      </c>
      <c r="C128" s="143"/>
      <c r="D128" s="143"/>
      <c r="E128" s="143"/>
      <c r="F128" s="144"/>
    </row>
    <row r="129" spans="2:6" ht="15">
      <c r="B129" s="43" t="s">
        <v>61</v>
      </c>
      <c r="C129" s="44" t="s">
        <v>104</v>
      </c>
      <c r="D129" s="44" t="s">
        <v>105</v>
      </c>
      <c r="E129" s="44" t="s">
        <v>542</v>
      </c>
      <c r="F129" s="45" t="s">
        <v>62</v>
      </c>
    </row>
    <row r="130" spans="2:6" ht="15">
      <c r="B130" s="46" t="s">
        <v>74</v>
      </c>
      <c r="C130" s="47">
        <v>0</v>
      </c>
      <c r="D130" s="47">
        <v>7.85</v>
      </c>
      <c r="E130" s="47">
        <v>0.49</v>
      </c>
      <c r="F130" s="48">
        <f>E130/D130*100</f>
        <v>6.24203821656051</v>
      </c>
    </row>
    <row r="131" spans="2:6" ht="15">
      <c r="B131" s="46" t="s">
        <v>68</v>
      </c>
      <c r="C131" s="47">
        <v>0</v>
      </c>
      <c r="D131" s="47">
        <v>70</v>
      </c>
      <c r="E131" s="47">
        <v>70</v>
      </c>
      <c r="F131" s="48">
        <f>E131/D131*100</f>
        <v>100</v>
      </c>
    </row>
    <row r="132" spans="2:6" ht="15.75" thickBot="1">
      <c r="B132" s="46" t="s">
        <v>70</v>
      </c>
      <c r="C132" s="47">
        <v>0</v>
      </c>
      <c r="D132" s="47">
        <v>43.75</v>
      </c>
      <c r="E132" s="47">
        <v>12.5</v>
      </c>
      <c r="F132" s="48">
        <f>E132/D132*100</f>
        <v>28.57142857142857</v>
      </c>
    </row>
    <row r="133" spans="2:9" ht="15.75" thickBot="1">
      <c r="B133" s="55" t="s">
        <v>63</v>
      </c>
      <c r="C133" s="56">
        <f>SUM(C130:C132)</f>
        <v>0</v>
      </c>
      <c r="D133" s="56">
        <f>SUM(D130:D132)</f>
        <v>121.6</v>
      </c>
      <c r="E133" s="56">
        <f>SUM(E130:E132)</f>
        <v>82.99</v>
      </c>
      <c r="F133" s="58">
        <f>E133/D133*100</f>
        <v>68.24835526315789</v>
      </c>
      <c r="I133" s="39"/>
    </row>
    <row r="134" spans="2:6" ht="15" thickBot="1">
      <c r="B134" s="142" t="s">
        <v>89</v>
      </c>
      <c r="C134" s="143"/>
      <c r="D134" s="143"/>
      <c r="E134" s="143"/>
      <c r="F134" s="144"/>
    </row>
    <row r="135" spans="2:6" ht="15">
      <c r="B135" s="43" t="s">
        <v>61</v>
      </c>
      <c r="C135" s="44" t="s">
        <v>104</v>
      </c>
      <c r="D135" s="44" t="s">
        <v>105</v>
      </c>
      <c r="E135" s="44" t="s">
        <v>542</v>
      </c>
      <c r="F135" s="45" t="s">
        <v>62</v>
      </c>
    </row>
    <row r="136" spans="2:6" ht="15.75" thickBot="1">
      <c r="B136" s="61" t="s">
        <v>74</v>
      </c>
      <c r="C136" s="62">
        <v>96875</v>
      </c>
      <c r="D136" s="62">
        <v>96875</v>
      </c>
      <c r="E136" s="62">
        <v>25000</v>
      </c>
      <c r="F136" s="63">
        <f>E136/D136*100</f>
        <v>25.806451612903224</v>
      </c>
    </row>
    <row r="137" spans="2:6" ht="15">
      <c r="B137" s="1"/>
      <c r="C137" s="1"/>
      <c r="D137" s="1"/>
      <c r="E137" s="1"/>
      <c r="F137" s="1"/>
    </row>
    <row r="139" ht="12.75">
      <c r="D139" s="39"/>
    </row>
    <row r="142" ht="12.75">
      <c r="D142" s="39"/>
    </row>
  </sheetData>
  <sheetProtection/>
  <mergeCells count="21">
    <mergeCell ref="F96:G96"/>
    <mergeCell ref="B106:F106"/>
    <mergeCell ref="B134:F134"/>
    <mergeCell ref="A2:G3"/>
    <mergeCell ref="F1:G1"/>
    <mergeCell ref="F48:G48"/>
    <mergeCell ref="B125:F125"/>
    <mergeCell ref="B42:F42"/>
    <mergeCell ref="B99:F99"/>
    <mergeCell ref="B128:F128"/>
    <mergeCell ref="B119:F119"/>
    <mergeCell ref="B51:F51"/>
    <mergeCell ref="B103:F103"/>
    <mergeCell ref="B39:F39"/>
    <mergeCell ref="B122:F122"/>
    <mergeCell ref="B78:F78"/>
    <mergeCell ref="B5:F5"/>
    <mergeCell ref="B10:F10"/>
    <mergeCell ref="B13:F13"/>
    <mergeCell ref="B22:F22"/>
    <mergeCell ref="B62:F6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4"/>
  <sheetViews>
    <sheetView zoomScalePageLayoutView="0" workbookViewId="0" topLeftCell="A1">
      <selection activeCell="E1" sqref="E1:F1"/>
    </sheetView>
  </sheetViews>
  <sheetFormatPr defaultColWidth="9.140625" defaultRowHeight="12.75"/>
  <cols>
    <col min="1" max="1" width="7.28125" style="1" bestFit="1" customWidth="1"/>
    <col min="2" max="2" width="62.8515625" style="1" customWidth="1"/>
    <col min="3" max="3" width="11.00390625" style="1" customWidth="1"/>
    <col min="4" max="4" width="12.57421875" style="1" customWidth="1"/>
    <col min="5" max="5" width="12.28125" style="1" customWidth="1"/>
    <col min="6" max="6" width="14.57421875" style="1" customWidth="1"/>
    <col min="7" max="16384" width="9.140625" style="1" customWidth="1"/>
  </cols>
  <sheetData>
    <row r="1" spans="5:6" ht="15">
      <c r="E1" s="154" t="s">
        <v>0</v>
      </c>
      <c r="F1" s="154"/>
    </row>
    <row r="2" spans="1:6" ht="33.75" customHeight="1" thickBot="1">
      <c r="A2" s="155" t="s">
        <v>545</v>
      </c>
      <c r="B2" s="155"/>
      <c r="C2" s="155"/>
      <c r="D2" s="155"/>
      <c r="E2" s="155"/>
      <c r="F2" s="155"/>
    </row>
    <row r="3" spans="1:6" ht="18" customHeight="1">
      <c r="A3" s="156" t="s">
        <v>1</v>
      </c>
      <c r="B3" s="158" t="s">
        <v>2</v>
      </c>
      <c r="C3" s="158" t="s">
        <v>3</v>
      </c>
      <c r="D3" s="158" t="s">
        <v>4</v>
      </c>
      <c r="E3" s="158" t="s">
        <v>5</v>
      </c>
      <c r="F3" s="160" t="s">
        <v>6</v>
      </c>
    </row>
    <row r="4" spans="1:6" ht="18" customHeight="1">
      <c r="A4" s="157"/>
      <c r="B4" s="159"/>
      <c r="C4" s="159"/>
      <c r="D4" s="159"/>
      <c r="E4" s="159"/>
      <c r="F4" s="161"/>
    </row>
    <row r="5" spans="1:6" ht="18" customHeight="1">
      <c r="A5" s="157"/>
      <c r="B5" s="159"/>
      <c r="C5" s="159"/>
      <c r="D5" s="159"/>
      <c r="E5" s="159"/>
      <c r="F5" s="161"/>
    </row>
    <row r="6" spans="1:6" s="8" customFormat="1" ht="14.25" customHeight="1">
      <c r="A6" s="2" t="s">
        <v>110</v>
      </c>
      <c r="B6" s="11" t="s">
        <v>239</v>
      </c>
      <c r="C6" s="4">
        <v>41667</v>
      </c>
      <c r="D6" s="5" t="s">
        <v>169</v>
      </c>
      <c r="E6" s="6">
        <v>4199.99</v>
      </c>
      <c r="F6" s="7" t="s">
        <v>8</v>
      </c>
    </row>
    <row r="7" spans="1:6" s="8" customFormat="1" ht="14.25" customHeight="1">
      <c r="A7" s="2" t="s">
        <v>111</v>
      </c>
      <c r="B7" s="3" t="s">
        <v>240</v>
      </c>
      <c r="C7" s="4">
        <v>41667</v>
      </c>
      <c r="D7" s="5" t="s">
        <v>170</v>
      </c>
      <c r="E7" s="6">
        <v>0</v>
      </c>
      <c r="F7" s="9" t="s">
        <v>7</v>
      </c>
    </row>
    <row r="8" spans="1:6" s="8" customFormat="1" ht="14.25" customHeight="1">
      <c r="A8" s="10" t="s">
        <v>112</v>
      </c>
      <c r="B8" s="3" t="s">
        <v>240</v>
      </c>
      <c r="C8" s="4">
        <v>41667</v>
      </c>
      <c r="D8" s="5" t="s">
        <v>171</v>
      </c>
      <c r="E8" s="12">
        <v>0</v>
      </c>
      <c r="F8" s="7" t="s">
        <v>7</v>
      </c>
    </row>
    <row r="9" spans="1:6" s="8" customFormat="1" ht="14.25" customHeight="1">
      <c r="A9" s="10" t="s">
        <v>113</v>
      </c>
      <c r="B9" s="11" t="s">
        <v>241</v>
      </c>
      <c r="C9" s="4">
        <v>41667</v>
      </c>
      <c r="D9" s="5" t="s">
        <v>172</v>
      </c>
      <c r="E9" s="12">
        <v>511.64</v>
      </c>
      <c r="F9" s="7" t="s">
        <v>8</v>
      </c>
    </row>
    <row r="10" spans="1:6" s="8" customFormat="1" ht="14.25" customHeight="1">
      <c r="A10" s="10" t="s">
        <v>114</v>
      </c>
      <c r="B10" s="11" t="s">
        <v>242</v>
      </c>
      <c r="C10" s="4">
        <v>41667</v>
      </c>
      <c r="D10" s="13" t="s">
        <v>173</v>
      </c>
      <c r="E10" s="12">
        <v>3858</v>
      </c>
      <c r="F10" s="7" t="s">
        <v>7</v>
      </c>
    </row>
    <row r="11" spans="1:6" s="8" customFormat="1" ht="14.25" customHeight="1">
      <c r="A11" s="10" t="s">
        <v>115</v>
      </c>
      <c r="B11" s="11" t="s">
        <v>243</v>
      </c>
      <c r="C11" s="4">
        <v>41667</v>
      </c>
      <c r="D11" s="13" t="s">
        <v>174</v>
      </c>
      <c r="E11" s="12">
        <v>1950</v>
      </c>
      <c r="F11" s="7" t="s">
        <v>7</v>
      </c>
    </row>
    <row r="12" spans="1:6" s="8" customFormat="1" ht="14.25" customHeight="1">
      <c r="A12" s="10" t="s">
        <v>116</v>
      </c>
      <c r="B12" s="11" t="s">
        <v>232</v>
      </c>
      <c r="C12" s="4">
        <v>41653</v>
      </c>
      <c r="D12" s="13" t="s">
        <v>176</v>
      </c>
      <c r="E12" s="12">
        <v>0.16</v>
      </c>
      <c r="F12" s="7" t="s">
        <v>7</v>
      </c>
    </row>
    <row r="13" spans="1:6" s="8" customFormat="1" ht="14.25" customHeight="1">
      <c r="A13" s="10" t="s">
        <v>117</v>
      </c>
      <c r="B13" s="11" t="s">
        <v>13</v>
      </c>
      <c r="C13" s="4">
        <v>41653</v>
      </c>
      <c r="D13" s="13" t="s">
        <v>177</v>
      </c>
      <c r="E13" s="12">
        <v>3387767</v>
      </c>
      <c r="F13" s="7" t="s">
        <v>7</v>
      </c>
    </row>
    <row r="14" spans="1:6" s="8" customFormat="1" ht="14.25" customHeight="1">
      <c r="A14" s="10" t="s">
        <v>118</v>
      </c>
      <c r="B14" s="3" t="s">
        <v>244</v>
      </c>
      <c r="C14" s="4">
        <v>41667</v>
      </c>
      <c r="D14" s="13" t="s">
        <v>175</v>
      </c>
      <c r="E14" s="12">
        <v>0</v>
      </c>
      <c r="F14" s="7" t="s">
        <v>12</v>
      </c>
    </row>
    <row r="15" spans="1:6" s="8" customFormat="1" ht="14.25" customHeight="1">
      <c r="A15" s="10" t="s">
        <v>119</v>
      </c>
      <c r="B15" s="11" t="s">
        <v>245</v>
      </c>
      <c r="C15" s="4">
        <v>41667</v>
      </c>
      <c r="D15" s="13" t="s">
        <v>178</v>
      </c>
      <c r="E15" s="12">
        <v>10000</v>
      </c>
      <c r="F15" s="7" t="s">
        <v>18</v>
      </c>
    </row>
    <row r="16" spans="1:6" s="8" customFormat="1" ht="14.25" customHeight="1">
      <c r="A16" s="10" t="s">
        <v>120</v>
      </c>
      <c r="B16" s="11" t="s">
        <v>246</v>
      </c>
      <c r="C16" s="4">
        <v>41667</v>
      </c>
      <c r="D16" s="5" t="s">
        <v>179</v>
      </c>
      <c r="E16" s="12">
        <v>1248.5</v>
      </c>
      <c r="F16" s="7" t="s">
        <v>20</v>
      </c>
    </row>
    <row r="17" spans="1:6" s="8" customFormat="1" ht="14.25" customHeight="1">
      <c r="A17" s="10" t="s">
        <v>121</v>
      </c>
      <c r="B17" s="11" t="s">
        <v>247</v>
      </c>
      <c r="C17" s="4">
        <v>41667</v>
      </c>
      <c r="D17" s="13" t="s">
        <v>180</v>
      </c>
      <c r="E17" s="12">
        <v>0</v>
      </c>
      <c r="F17" s="7" t="s">
        <v>16</v>
      </c>
    </row>
    <row r="18" spans="1:6" s="8" customFormat="1" ht="14.25" customHeight="1">
      <c r="A18" s="10" t="s">
        <v>122</v>
      </c>
      <c r="B18" s="11" t="s">
        <v>248</v>
      </c>
      <c r="C18" s="4">
        <v>41667</v>
      </c>
      <c r="D18" s="13" t="s">
        <v>181</v>
      </c>
      <c r="E18" s="12">
        <v>0</v>
      </c>
      <c r="F18" s="7" t="s">
        <v>7</v>
      </c>
    </row>
    <row r="19" spans="1:6" s="8" customFormat="1" ht="14.25" customHeight="1">
      <c r="A19" s="10" t="s">
        <v>123</v>
      </c>
      <c r="B19" s="11" t="s">
        <v>249</v>
      </c>
      <c r="C19" s="4">
        <v>41695</v>
      </c>
      <c r="D19" s="13" t="s">
        <v>182</v>
      </c>
      <c r="E19" s="12">
        <v>300</v>
      </c>
      <c r="F19" s="7" t="s">
        <v>8</v>
      </c>
    </row>
    <row r="20" spans="1:6" s="8" customFormat="1" ht="14.25" customHeight="1">
      <c r="A20" s="10" t="s">
        <v>124</v>
      </c>
      <c r="B20" s="11" t="s">
        <v>243</v>
      </c>
      <c r="C20" s="4">
        <v>41695</v>
      </c>
      <c r="D20" s="13" t="s">
        <v>183</v>
      </c>
      <c r="E20" s="12">
        <v>2600</v>
      </c>
      <c r="F20" s="7" t="s">
        <v>7</v>
      </c>
    </row>
    <row r="21" spans="1:6" s="8" customFormat="1" ht="14.25" customHeight="1">
      <c r="A21" s="10" t="s">
        <v>125</v>
      </c>
      <c r="B21" s="11" t="s">
        <v>250</v>
      </c>
      <c r="C21" s="4">
        <v>41695</v>
      </c>
      <c r="D21" s="5" t="s">
        <v>184</v>
      </c>
      <c r="E21" s="12">
        <v>6525.88</v>
      </c>
      <c r="F21" s="7" t="s">
        <v>16</v>
      </c>
    </row>
    <row r="22" spans="1:6" s="8" customFormat="1" ht="14.25" customHeight="1">
      <c r="A22" s="10" t="s">
        <v>126</v>
      </c>
      <c r="B22" s="11" t="s">
        <v>251</v>
      </c>
      <c r="C22" s="4">
        <v>41695</v>
      </c>
      <c r="D22" s="5" t="s">
        <v>185</v>
      </c>
      <c r="E22" s="12">
        <v>0</v>
      </c>
      <c r="F22" s="7" t="s">
        <v>16</v>
      </c>
    </row>
    <row r="23" spans="1:6" s="8" customFormat="1" ht="14.25" customHeight="1">
      <c r="A23" s="10" t="s">
        <v>127</v>
      </c>
      <c r="B23" s="11" t="s">
        <v>252</v>
      </c>
      <c r="C23" s="4">
        <v>41695</v>
      </c>
      <c r="D23" s="13" t="s">
        <v>186</v>
      </c>
      <c r="E23" s="12">
        <v>1822.84</v>
      </c>
      <c r="F23" s="7" t="s">
        <v>12</v>
      </c>
    </row>
    <row r="24" spans="1:6" s="8" customFormat="1" ht="14.25" customHeight="1">
      <c r="A24" s="10" t="s">
        <v>128</v>
      </c>
      <c r="B24" s="11" t="s">
        <v>232</v>
      </c>
      <c r="C24" s="4">
        <v>41674</v>
      </c>
      <c r="D24" s="13" t="s">
        <v>187</v>
      </c>
      <c r="E24" s="12">
        <v>1245</v>
      </c>
      <c r="F24" s="7" t="s">
        <v>7</v>
      </c>
    </row>
    <row r="25" spans="1:6" s="8" customFormat="1" ht="14.25" customHeight="1">
      <c r="A25" s="10" t="s">
        <v>129</v>
      </c>
      <c r="B25" s="11" t="s">
        <v>253</v>
      </c>
      <c r="C25" s="4">
        <v>41695</v>
      </c>
      <c r="D25" s="5" t="s">
        <v>188</v>
      </c>
      <c r="E25" s="12">
        <v>148573.41</v>
      </c>
      <c r="F25" s="7" t="s">
        <v>21</v>
      </c>
    </row>
    <row r="26" spans="1:6" s="8" customFormat="1" ht="14.25" customHeight="1">
      <c r="A26" s="10" t="s">
        <v>130</v>
      </c>
      <c r="B26" s="11" t="s">
        <v>254</v>
      </c>
      <c r="C26" s="4">
        <v>41695</v>
      </c>
      <c r="D26" s="13" t="s">
        <v>189</v>
      </c>
      <c r="E26" s="12">
        <v>343.83</v>
      </c>
      <c r="F26" s="7" t="s">
        <v>17</v>
      </c>
    </row>
    <row r="27" spans="1:6" s="8" customFormat="1" ht="14.25" customHeight="1">
      <c r="A27" s="10" t="s">
        <v>131</v>
      </c>
      <c r="B27" s="11" t="s">
        <v>255</v>
      </c>
      <c r="C27" s="4">
        <v>41695</v>
      </c>
      <c r="D27" s="13" t="s">
        <v>190</v>
      </c>
      <c r="E27" s="12">
        <v>28074.21</v>
      </c>
      <c r="F27" s="7" t="s">
        <v>17</v>
      </c>
    </row>
    <row r="28" spans="1:6" s="8" customFormat="1" ht="14.25" customHeight="1">
      <c r="A28" s="10" t="s">
        <v>132</v>
      </c>
      <c r="B28" s="11" t="s">
        <v>255</v>
      </c>
      <c r="C28" s="4">
        <v>41695</v>
      </c>
      <c r="D28" s="13" t="s">
        <v>191</v>
      </c>
      <c r="E28" s="12">
        <v>6788.98</v>
      </c>
      <c r="F28" s="7" t="s">
        <v>17</v>
      </c>
    </row>
    <row r="29" spans="1:6" s="8" customFormat="1" ht="14.25" customHeight="1">
      <c r="A29" s="10" t="s">
        <v>133</v>
      </c>
      <c r="B29" s="11" t="s">
        <v>232</v>
      </c>
      <c r="C29" s="4">
        <v>41674</v>
      </c>
      <c r="D29" s="13" t="s">
        <v>192</v>
      </c>
      <c r="E29" s="12">
        <v>90</v>
      </c>
      <c r="F29" s="7" t="s">
        <v>7</v>
      </c>
    </row>
    <row r="30" spans="1:6" s="8" customFormat="1" ht="14.25" customHeight="1">
      <c r="A30" s="10" t="s">
        <v>134</v>
      </c>
      <c r="B30" s="11" t="s">
        <v>256</v>
      </c>
      <c r="C30" s="4">
        <v>41695</v>
      </c>
      <c r="D30" s="13" t="s">
        <v>193</v>
      </c>
      <c r="E30" s="12">
        <v>500</v>
      </c>
      <c r="F30" s="7" t="s">
        <v>18</v>
      </c>
    </row>
    <row r="31" spans="1:6" s="8" customFormat="1" ht="14.25" customHeight="1">
      <c r="A31" s="10" t="s">
        <v>135</v>
      </c>
      <c r="B31" s="11" t="s">
        <v>257</v>
      </c>
      <c r="C31" s="4">
        <v>41695</v>
      </c>
      <c r="D31" s="13" t="s">
        <v>194</v>
      </c>
      <c r="E31" s="12">
        <v>0</v>
      </c>
      <c r="F31" s="7" t="s">
        <v>10</v>
      </c>
    </row>
    <row r="32" spans="1:6" s="8" customFormat="1" ht="14.25" customHeight="1">
      <c r="A32" s="10" t="s">
        <v>136</v>
      </c>
      <c r="B32" s="11" t="s">
        <v>258</v>
      </c>
      <c r="C32" s="4">
        <v>41695</v>
      </c>
      <c r="D32" s="13" t="s">
        <v>195</v>
      </c>
      <c r="E32" s="12">
        <v>0</v>
      </c>
      <c r="F32" s="7" t="s">
        <v>8</v>
      </c>
    </row>
    <row r="33" spans="1:6" s="8" customFormat="1" ht="14.25" customHeight="1">
      <c r="A33" s="10" t="s">
        <v>137</v>
      </c>
      <c r="B33" s="11" t="s">
        <v>233</v>
      </c>
      <c r="C33" s="4">
        <v>41674</v>
      </c>
      <c r="D33" s="13" t="s">
        <v>196</v>
      </c>
      <c r="E33" s="12">
        <v>309.11</v>
      </c>
      <c r="F33" s="7" t="s">
        <v>18</v>
      </c>
    </row>
    <row r="34" spans="1:6" s="8" customFormat="1" ht="14.25" customHeight="1">
      <c r="A34" s="10" t="s">
        <v>138</v>
      </c>
      <c r="B34" s="11" t="s">
        <v>234</v>
      </c>
      <c r="C34" s="4">
        <v>41688</v>
      </c>
      <c r="D34" s="13" t="s">
        <v>197</v>
      </c>
      <c r="E34" s="12">
        <v>17.09</v>
      </c>
      <c r="F34" s="7" t="s">
        <v>18</v>
      </c>
    </row>
    <row r="35" spans="1:6" s="8" customFormat="1" ht="14.25" customHeight="1">
      <c r="A35" s="10" t="s">
        <v>139</v>
      </c>
      <c r="B35" s="11" t="s">
        <v>235</v>
      </c>
      <c r="C35" s="4">
        <v>41688</v>
      </c>
      <c r="D35" s="13" t="s">
        <v>198</v>
      </c>
      <c r="E35" s="12">
        <v>3000</v>
      </c>
      <c r="F35" s="7" t="s">
        <v>12</v>
      </c>
    </row>
    <row r="36" spans="1:6" s="8" customFormat="1" ht="14.25" customHeight="1">
      <c r="A36" s="10" t="s">
        <v>140</v>
      </c>
      <c r="B36" s="11" t="s">
        <v>15</v>
      </c>
      <c r="C36" s="4">
        <v>41688</v>
      </c>
      <c r="D36" s="13" t="s">
        <v>199</v>
      </c>
      <c r="E36" s="12">
        <v>2089.3</v>
      </c>
      <c r="F36" s="7" t="s">
        <v>7</v>
      </c>
    </row>
    <row r="37" spans="1:6" s="8" customFormat="1" ht="14.25" customHeight="1">
      <c r="A37" s="10" t="s">
        <v>141</v>
      </c>
      <c r="B37" s="11" t="s">
        <v>259</v>
      </c>
      <c r="C37" s="4">
        <v>41723</v>
      </c>
      <c r="D37" s="13" t="s">
        <v>202</v>
      </c>
      <c r="E37" s="12">
        <v>165480.48</v>
      </c>
      <c r="F37" s="7" t="s">
        <v>16</v>
      </c>
    </row>
    <row r="38" spans="1:6" s="8" customFormat="1" ht="14.25" customHeight="1">
      <c r="A38" s="10" t="s">
        <v>142</v>
      </c>
      <c r="B38" s="11" t="s">
        <v>236</v>
      </c>
      <c r="C38" s="4">
        <v>41702</v>
      </c>
      <c r="D38" s="13" t="s">
        <v>203</v>
      </c>
      <c r="E38" s="12">
        <v>10386.36</v>
      </c>
      <c r="F38" s="7" t="s">
        <v>12</v>
      </c>
    </row>
    <row r="39" spans="1:6" s="8" customFormat="1" ht="14.25" customHeight="1">
      <c r="A39" s="10" t="s">
        <v>143</v>
      </c>
      <c r="B39" s="3" t="s">
        <v>260</v>
      </c>
      <c r="C39" s="4">
        <v>41723</v>
      </c>
      <c r="D39" s="13" t="s">
        <v>204</v>
      </c>
      <c r="E39" s="12">
        <v>0</v>
      </c>
      <c r="F39" s="7" t="s">
        <v>7</v>
      </c>
    </row>
    <row r="40" spans="1:6" s="8" customFormat="1" ht="14.25" customHeight="1">
      <c r="A40" s="10" t="s">
        <v>144</v>
      </c>
      <c r="B40" s="11" t="s">
        <v>261</v>
      </c>
      <c r="C40" s="4">
        <v>41723</v>
      </c>
      <c r="D40" s="13" t="s">
        <v>205</v>
      </c>
      <c r="E40" s="12">
        <v>0</v>
      </c>
      <c r="F40" s="7" t="s">
        <v>7</v>
      </c>
    </row>
    <row r="41" spans="1:6" s="8" customFormat="1" ht="14.25" customHeight="1">
      <c r="A41" s="10" t="s">
        <v>145</v>
      </c>
      <c r="B41" s="11" t="s">
        <v>262</v>
      </c>
      <c r="C41" s="4">
        <v>41723</v>
      </c>
      <c r="D41" s="13" t="s">
        <v>206</v>
      </c>
      <c r="E41" s="12">
        <v>70.3</v>
      </c>
      <c r="F41" s="7" t="s">
        <v>231</v>
      </c>
    </row>
    <row r="42" spans="1:6" s="8" customFormat="1" ht="14.25" customHeight="1">
      <c r="A42" s="10" t="s">
        <v>146</v>
      </c>
      <c r="B42" s="11" t="s">
        <v>243</v>
      </c>
      <c r="C42" s="4">
        <v>41723</v>
      </c>
      <c r="D42" s="13" t="s">
        <v>207</v>
      </c>
      <c r="E42" s="12">
        <v>1500</v>
      </c>
      <c r="F42" s="7" t="s">
        <v>7</v>
      </c>
    </row>
    <row r="43" spans="1:6" s="8" customFormat="1" ht="14.25" customHeight="1">
      <c r="A43" s="10" t="s">
        <v>147</v>
      </c>
      <c r="B43" s="11" t="s">
        <v>263</v>
      </c>
      <c r="C43" s="4">
        <v>41723</v>
      </c>
      <c r="D43" s="13" t="s">
        <v>208</v>
      </c>
      <c r="E43" s="12">
        <v>6757.75</v>
      </c>
      <c r="F43" s="7" t="s">
        <v>10</v>
      </c>
    </row>
    <row r="44" spans="1:6" s="8" customFormat="1" ht="14.25" customHeight="1">
      <c r="A44" s="10" t="s">
        <v>148</v>
      </c>
      <c r="B44" s="11" t="s">
        <v>239</v>
      </c>
      <c r="C44" s="4">
        <v>41723</v>
      </c>
      <c r="D44" s="13" t="s">
        <v>209</v>
      </c>
      <c r="E44" s="12">
        <v>400</v>
      </c>
      <c r="F44" s="7" t="s">
        <v>8</v>
      </c>
    </row>
    <row r="45" spans="1:6" s="8" customFormat="1" ht="14.25" customHeight="1">
      <c r="A45" s="10" t="s">
        <v>149</v>
      </c>
      <c r="B45" s="11" t="s">
        <v>264</v>
      </c>
      <c r="C45" s="4">
        <v>41723</v>
      </c>
      <c r="D45" s="13" t="s">
        <v>210</v>
      </c>
      <c r="E45" s="12">
        <v>572298.31</v>
      </c>
      <c r="F45" s="7" t="s">
        <v>21</v>
      </c>
    </row>
    <row r="46" spans="1:6" s="8" customFormat="1" ht="14.25" customHeight="1">
      <c r="A46" s="10" t="s">
        <v>150</v>
      </c>
      <c r="B46" s="11" t="s">
        <v>265</v>
      </c>
      <c r="C46" s="4">
        <v>41723</v>
      </c>
      <c r="D46" s="13" t="s">
        <v>211</v>
      </c>
      <c r="E46" s="12">
        <v>79684.11</v>
      </c>
      <c r="F46" s="7" t="s">
        <v>21</v>
      </c>
    </row>
    <row r="47" spans="1:6" s="8" customFormat="1" ht="14.25" customHeight="1">
      <c r="A47" s="10" t="s">
        <v>151</v>
      </c>
      <c r="B47" s="3" t="s">
        <v>266</v>
      </c>
      <c r="C47" s="4">
        <v>41723</v>
      </c>
      <c r="D47" s="13" t="s">
        <v>212</v>
      </c>
      <c r="E47" s="12">
        <v>0</v>
      </c>
      <c r="F47" s="7" t="s">
        <v>8</v>
      </c>
    </row>
    <row r="48" spans="1:6" s="8" customFormat="1" ht="14.25" customHeight="1">
      <c r="A48" s="10" t="s">
        <v>153</v>
      </c>
      <c r="B48" s="11" t="s">
        <v>267</v>
      </c>
      <c r="C48" s="4">
        <v>41723</v>
      </c>
      <c r="D48" s="13" t="s">
        <v>213</v>
      </c>
      <c r="E48" s="12">
        <v>0</v>
      </c>
      <c r="F48" s="7" t="s">
        <v>11</v>
      </c>
    </row>
    <row r="49" spans="1:6" s="8" customFormat="1" ht="14.25" customHeight="1">
      <c r="A49" s="10" t="s">
        <v>152</v>
      </c>
      <c r="B49" s="3" t="s">
        <v>268</v>
      </c>
      <c r="C49" s="4">
        <v>41723</v>
      </c>
      <c r="D49" s="13" t="s">
        <v>214</v>
      </c>
      <c r="E49" s="12">
        <v>0</v>
      </c>
      <c r="F49" s="7" t="s">
        <v>11</v>
      </c>
    </row>
    <row r="50" spans="1:6" s="8" customFormat="1" ht="14.25" customHeight="1">
      <c r="A50" s="10" t="s">
        <v>154</v>
      </c>
      <c r="B50" s="11" t="s">
        <v>269</v>
      </c>
      <c r="C50" s="4">
        <v>41723</v>
      </c>
      <c r="D50" s="13" t="s">
        <v>215</v>
      </c>
      <c r="E50" s="12">
        <v>168675.19</v>
      </c>
      <c r="F50" s="7" t="s">
        <v>16</v>
      </c>
    </row>
    <row r="51" spans="1:6" s="8" customFormat="1" ht="14.25" customHeight="1">
      <c r="A51" s="10" t="s">
        <v>155</v>
      </c>
      <c r="B51" s="11" t="s">
        <v>270</v>
      </c>
      <c r="C51" s="4">
        <v>41723</v>
      </c>
      <c r="D51" s="13" t="s">
        <v>216</v>
      </c>
      <c r="E51" s="12">
        <v>8533.57</v>
      </c>
      <c r="F51" s="7" t="s">
        <v>16</v>
      </c>
    </row>
    <row r="52" spans="1:6" s="8" customFormat="1" ht="14.25" customHeight="1">
      <c r="A52" s="10" t="s">
        <v>156</v>
      </c>
      <c r="B52" s="3" t="s">
        <v>271</v>
      </c>
      <c r="C52" s="4">
        <v>41723</v>
      </c>
      <c r="D52" s="13" t="s">
        <v>217</v>
      </c>
      <c r="E52" s="12">
        <v>0</v>
      </c>
      <c r="F52" s="7" t="s">
        <v>18</v>
      </c>
    </row>
    <row r="53" spans="1:6" s="8" customFormat="1" ht="14.25" customHeight="1">
      <c r="A53" s="10" t="s">
        <v>157</v>
      </c>
      <c r="B53" s="11" t="s">
        <v>237</v>
      </c>
      <c r="C53" s="4">
        <v>41702</v>
      </c>
      <c r="D53" s="13" t="s">
        <v>218</v>
      </c>
      <c r="E53" s="12">
        <v>320</v>
      </c>
      <c r="F53" s="7" t="s">
        <v>11</v>
      </c>
    </row>
    <row r="54" spans="1:6" s="8" customFormat="1" ht="14.25" customHeight="1">
      <c r="A54" s="10" t="s">
        <v>158</v>
      </c>
      <c r="B54" s="11" t="s">
        <v>15</v>
      </c>
      <c r="C54" s="4">
        <v>41702</v>
      </c>
      <c r="D54" s="13" t="s">
        <v>219</v>
      </c>
      <c r="E54" s="12">
        <v>1039.55</v>
      </c>
      <c r="F54" s="7" t="s">
        <v>7</v>
      </c>
    </row>
    <row r="55" spans="1:6" s="8" customFormat="1" ht="14.25" customHeight="1">
      <c r="A55" s="10" t="s">
        <v>159</v>
      </c>
      <c r="B55" s="3" t="s">
        <v>260</v>
      </c>
      <c r="C55" s="4">
        <v>41723</v>
      </c>
      <c r="D55" s="13" t="s">
        <v>220</v>
      </c>
      <c r="E55" s="12">
        <v>0</v>
      </c>
      <c r="F55" s="7" t="s">
        <v>7</v>
      </c>
    </row>
    <row r="56" spans="1:6" s="8" customFormat="1" ht="14.25" customHeight="1">
      <c r="A56" s="10" t="s">
        <v>160</v>
      </c>
      <c r="B56" s="3" t="s">
        <v>268</v>
      </c>
      <c r="C56" s="4">
        <v>41723</v>
      </c>
      <c r="D56" s="13" t="s">
        <v>221</v>
      </c>
      <c r="E56" s="12">
        <v>0</v>
      </c>
      <c r="F56" s="7" t="s">
        <v>7</v>
      </c>
    </row>
    <row r="57" spans="1:6" s="8" customFormat="1" ht="14.25" customHeight="1">
      <c r="A57" s="10" t="s">
        <v>161</v>
      </c>
      <c r="B57" s="11" t="s">
        <v>273</v>
      </c>
      <c r="C57" s="4">
        <v>41723</v>
      </c>
      <c r="D57" s="13" t="s">
        <v>222</v>
      </c>
      <c r="E57" s="12">
        <v>0</v>
      </c>
      <c r="F57" s="7" t="s">
        <v>7</v>
      </c>
    </row>
    <row r="58" spans="1:6" s="8" customFormat="1" ht="14.25" customHeight="1">
      <c r="A58" s="10" t="s">
        <v>162</v>
      </c>
      <c r="B58" s="11" t="s">
        <v>232</v>
      </c>
      <c r="C58" s="4">
        <v>41702</v>
      </c>
      <c r="D58" s="13" t="s">
        <v>223</v>
      </c>
      <c r="E58" s="12">
        <v>38.15</v>
      </c>
      <c r="F58" s="7" t="s">
        <v>7</v>
      </c>
    </row>
    <row r="59" spans="1:6" s="8" customFormat="1" ht="14.25" customHeight="1">
      <c r="A59" s="10" t="s">
        <v>163</v>
      </c>
      <c r="B59" s="11" t="s">
        <v>98</v>
      </c>
      <c r="C59" s="4">
        <v>41723</v>
      </c>
      <c r="D59" s="13" t="s">
        <v>224</v>
      </c>
      <c r="E59" s="12">
        <v>0</v>
      </c>
      <c r="F59" s="7" t="s">
        <v>8</v>
      </c>
    </row>
    <row r="60" spans="1:6" s="8" customFormat="1" ht="14.25" customHeight="1">
      <c r="A60" s="10" t="s">
        <v>164</v>
      </c>
      <c r="B60" s="3" t="s">
        <v>272</v>
      </c>
      <c r="C60" s="4">
        <v>41723</v>
      </c>
      <c r="D60" s="13" t="s">
        <v>225</v>
      </c>
      <c r="E60" s="12">
        <v>0</v>
      </c>
      <c r="F60" s="7" t="s">
        <v>23</v>
      </c>
    </row>
    <row r="61" spans="1:6" s="8" customFormat="1" ht="14.25" customHeight="1">
      <c r="A61" s="10" t="s">
        <v>165</v>
      </c>
      <c r="B61" s="11" t="s">
        <v>15</v>
      </c>
      <c r="C61" s="4">
        <v>41716</v>
      </c>
      <c r="D61" s="13" t="s">
        <v>226</v>
      </c>
      <c r="E61" s="12">
        <v>6109.97</v>
      </c>
      <c r="F61" s="7" t="s">
        <v>7</v>
      </c>
    </row>
    <row r="62" spans="1:6" s="8" customFormat="1" ht="14.25" customHeight="1">
      <c r="A62" s="10" t="s">
        <v>166</v>
      </c>
      <c r="B62" s="11" t="s">
        <v>274</v>
      </c>
      <c r="C62" s="4">
        <v>41716</v>
      </c>
      <c r="D62" s="13" t="s">
        <v>227</v>
      </c>
      <c r="E62" s="12">
        <v>0</v>
      </c>
      <c r="F62" s="7" t="s">
        <v>7</v>
      </c>
    </row>
    <row r="63" spans="1:6" s="8" customFormat="1" ht="14.25" customHeight="1">
      <c r="A63" s="10" t="s">
        <v>167</v>
      </c>
      <c r="B63" s="11" t="s">
        <v>351</v>
      </c>
      <c r="C63" s="4">
        <v>41751</v>
      </c>
      <c r="D63" s="13" t="s">
        <v>315</v>
      </c>
      <c r="E63" s="12">
        <v>0</v>
      </c>
      <c r="F63" s="7" t="s">
        <v>231</v>
      </c>
    </row>
    <row r="64" spans="1:6" s="8" customFormat="1" ht="14.25" customHeight="1">
      <c r="A64" s="10" t="s">
        <v>168</v>
      </c>
      <c r="B64" s="11" t="s">
        <v>349</v>
      </c>
      <c r="C64" s="4">
        <v>41716</v>
      </c>
      <c r="D64" s="13" t="s">
        <v>228</v>
      </c>
      <c r="E64" s="12">
        <v>6101.85</v>
      </c>
      <c r="F64" s="7" t="s">
        <v>8</v>
      </c>
    </row>
    <row r="65" spans="1:6" s="8" customFormat="1" ht="14.25" customHeight="1">
      <c r="A65" s="10" t="s">
        <v>200</v>
      </c>
      <c r="B65" s="11" t="s">
        <v>275</v>
      </c>
      <c r="C65" s="4">
        <v>41716</v>
      </c>
      <c r="D65" s="13" t="s">
        <v>229</v>
      </c>
      <c r="E65" s="12">
        <v>8929.45</v>
      </c>
      <c r="F65" s="7" t="s">
        <v>21</v>
      </c>
    </row>
    <row r="66" spans="1:6" s="8" customFormat="1" ht="14.25" customHeight="1">
      <c r="A66" s="10" t="s">
        <v>201</v>
      </c>
      <c r="B66" s="11" t="s">
        <v>238</v>
      </c>
      <c r="C66" s="4">
        <v>41716</v>
      </c>
      <c r="D66" s="13" t="s">
        <v>230</v>
      </c>
      <c r="E66" s="12">
        <v>6.51</v>
      </c>
      <c r="F66" s="7" t="s">
        <v>18</v>
      </c>
    </row>
    <row r="67" spans="1:6" s="8" customFormat="1" ht="14.25" customHeight="1">
      <c r="A67" s="10" t="s">
        <v>277</v>
      </c>
      <c r="B67" s="11" t="s">
        <v>352</v>
      </c>
      <c r="C67" s="4">
        <v>41751</v>
      </c>
      <c r="D67" s="13" t="s">
        <v>316</v>
      </c>
      <c r="E67" s="12">
        <v>2000</v>
      </c>
      <c r="F67" s="7" t="s">
        <v>17</v>
      </c>
    </row>
    <row r="68" spans="1:6" s="8" customFormat="1" ht="14.25" customHeight="1">
      <c r="A68" s="10" t="s">
        <v>278</v>
      </c>
      <c r="B68" s="11" t="s">
        <v>353</v>
      </c>
      <c r="C68" s="4">
        <v>41751</v>
      </c>
      <c r="D68" s="13" t="s">
        <v>317</v>
      </c>
      <c r="E68" s="12">
        <v>2967</v>
      </c>
      <c r="F68" s="7" t="s">
        <v>23</v>
      </c>
    </row>
    <row r="69" spans="1:6" s="8" customFormat="1" ht="14.25" customHeight="1">
      <c r="A69" s="10" t="s">
        <v>279</v>
      </c>
      <c r="B69" s="11" t="s">
        <v>346</v>
      </c>
      <c r="C69" s="4">
        <v>41730</v>
      </c>
      <c r="D69" s="13" t="s">
        <v>332</v>
      </c>
      <c r="E69" s="12">
        <v>3071.04</v>
      </c>
      <c r="F69" s="7" t="s">
        <v>10</v>
      </c>
    </row>
    <row r="70" spans="1:6" s="8" customFormat="1" ht="14.25" customHeight="1">
      <c r="A70" s="10" t="s">
        <v>280</v>
      </c>
      <c r="B70" s="11" t="s">
        <v>347</v>
      </c>
      <c r="C70" s="4">
        <v>41730</v>
      </c>
      <c r="D70" s="13" t="s">
        <v>333</v>
      </c>
      <c r="E70" s="12">
        <v>3589.69</v>
      </c>
      <c r="F70" s="7" t="s">
        <v>8</v>
      </c>
    </row>
    <row r="71" spans="1:6" s="8" customFormat="1" ht="14.25" customHeight="1">
      <c r="A71" s="10" t="s">
        <v>281</v>
      </c>
      <c r="B71" s="11" t="s">
        <v>236</v>
      </c>
      <c r="C71" s="4">
        <v>41730</v>
      </c>
      <c r="D71" s="13" t="s">
        <v>334</v>
      </c>
      <c r="E71" s="12">
        <v>1283.33</v>
      </c>
      <c r="F71" s="7" t="s">
        <v>12</v>
      </c>
    </row>
    <row r="72" spans="1:6" s="8" customFormat="1" ht="14.25" customHeight="1">
      <c r="A72" s="10" t="s">
        <v>282</v>
      </c>
      <c r="B72" s="3" t="s">
        <v>260</v>
      </c>
      <c r="C72" s="4">
        <v>41751</v>
      </c>
      <c r="D72" s="13" t="s">
        <v>318</v>
      </c>
      <c r="E72" s="12">
        <v>0</v>
      </c>
      <c r="F72" s="7" t="s">
        <v>7</v>
      </c>
    </row>
    <row r="73" spans="1:6" s="8" customFormat="1" ht="14.25" customHeight="1">
      <c r="A73" s="10" t="s">
        <v>283</v>
      </c>
      <c r="B73" s="11" t="s">
        <v>446</v>
      </c>
      <c r="C73" s="4">
        <v>41793</v>
      </c>
      <c r="D73" s="13" t="s">
        <v>447</v>
      </c>
      <c r="E73" s="12">
        <v>0</v>
      </c>
      <c r="F73" s="7" t="s">
        <v>8</v>
      </c>
    </row>
    <row r="74" spans="1:6" s="8" customFormat="1" ht="14.25" customHeight="1">
      <c r="A74" s="10" t="s">
        <v>284</v>
      </c>
      <c r="B74" s="3" t="s">
        <v>348</v>
      </c>
      <c r="C74" s="4">
        <v>41730</v>
      </c>
      <c r="D74" s="13" t="s">
        <v>335</v>
      </c>
      <c r="E74" s="12">
        <v>0</v>
      </c>
      <c r="F74" s="7" t="s">
        <v>23</v>
      </c>
    </row>
    <row r="75" spans="1:6" s="8" customFormat="1" ht="14.25" customHeight="1">
      <c r="A75" s="10" t="s">
        <v>285</v>
      </c>
      <c r="B75" s="3" t="s">
        <v>348</v>
      </c>
      <c r="C75" s="4">
        <v>41751</v>
      </c>
      <c r="D75" s="13" t="s">
        <v>319</v>
      </c>
      <c r="E75" s="12">
        <v>0</v>
      </c>
      <c r="F75" s="7" t="s">
        <v>23</v>
      </c>
    </row>
    <row r="76" spans="1:6" s="8" customFormat="1" ht="14.25" customHeight="1">
      <c r="A76" s="10" t="s">
        <v>286</v>
      </c>
      <c r="B76" s="11" t="s">
        <v>15</v>
      </c>
      <c r="C76" s="4">
        <v>41730</v>
      </c>
      <c r="D76" s="13" t="s">
        <v>336</v>
      </c>
      <c r="E76" s="12">
        <v>1199.07</v>
      </c>
      <c r="F76" s="7" t="s">
        <v>7</v>
      </c>
    </row>
    <row r="77" spans="1:6" s="8" customFormat="1" ht="14.25" customHeight="1">
      <c r="A77" s="10" t="s">
        <v>287</v>
      </c>
      <c r="B77" s="11" t="s">
        <v>251</v>
      </c>
      <c r="C77" s="4">
        <v>41751</v>
      </c>
      <c r="D77" s="13" t="s">
        <v>320</v>
      </c>
      <c r="E77" s="12">
        <v>0</v>
      </c>
      <c r="F77" s="7" t="s">
        <v>16</v>
      </c>
    </row>
    <row r="78" spans="1:6" s="8" customFormat="1" ht="14.25" customHeight="1">
      <c r="A78" s="10" t="s">
        <v>288</v>
      </c>
      <c r="B78" s="11" t="s">
        <v>354</v>
      </c>
      <c r="C78" s="4">
        <v>41751</v>
      </c>
      <c r="D78" s="13" t="s">
        <v>321</v>
      </c>
      <c r="E78" s="12">
        <v>4050</v>
      </c>
      <c r="F78" s="7" t="s">
        <v>16</v>
      </c>
    </row>
    <row r="79" spans="1:6" s="8" customFormat="1" ht="14.25" customHeight="1">
      <c r="A79" s="10" t="s">
        <v>289</v>
      </c>
      <c r="B79" s="11" t="s">
        <v>355</v>
      </c>
      <c r="C79" s="4">
        <v>41751</v>
      </c>
      <c r="D79" s="13" t="s">
        <v>322</v>
      </c>
      <c r="E79" s="12">
        <v>0</v>
      </c>
      <c r="F79" s="7" t="s">
        <v>231</v>
      </c>
    </row>
    <row r="80" spans="1:6" s="8" customFormat="1" ht="14.25" customHeight="1">
      <c r="A80" s="10" t="s">
        <v>290</v>
      </c>
      <c r="B80" s="11" t="s">
        <v>356</v>
      </c>
      <c r="C80" s="4">
        <v>41751</v>
      </c>
      <c r="D80" s="13" t="s">
        <v>323</v>
      </c>
      <c r="E80" s="12">
        <v>0</v>
      </c>
      <c r="F80" s="7" t="s">
        <v>17</v>
      </c>
    </row>
    <row r="81" spans="1:6" s="8" customFormat="1" ht="14.25" customHeight="1">
      <c r="A81" s="10" t="s">
        <v>291</v>
      </c>
      <c r="B81" s="11" t="s">
        <v>357</v>
      </c>
      <c r="C81" s="4">
        <v>41751</v>
      </c>
      <c r="D81" s="13" t="s">
        <v>324</v>
      </c>
      <c r="E81" s="12">
        <v>0</v>
      </c>
      <c r="F81" s="7" t="s">
        <v>23</v>
      </c>
    </row>
    <row r="82" spans="1:6" s="8" customFormat="1" ht="14.25" customHeight="1">
      <c r="A82" s="10" t="s">
        <v>292</v>
      </c>
      <c r="B82" s="11" t="s">
        <v>232</v>
      </c>
      <c r="C82" s="4">
        <v>41730</v>
      </c>
      <c r="D82" s="13" t="s">
        <v>337</v>
      </c>
      <c r="E82" s="12">
        <v>10.75</v>
      </c>
      <c r="F82" s="7" t="s">
        <v>7</v>
      </c>
    </row>
    <row r="83" spans="1:6" s="8" customFormat="1" ht="14.25" customHeight="1">
      <c r="A83" s="10" t="s">
        <v>293</v>
      </c>
      <c r="B83" s="3" t="s">
        <v>260</v>
      </c>
      <c r="C83" s="4">
        <v>41751</v>
      </c>
      <c r="D83" s="13" t="s">
        <v>325</v>
      </c>
      <c r="E83" s="12">
        <v>0</v>
      </c>
      <c r="F83" s="7" t="s">
        <v>7</v>
      </c>
    </row>
    <row r="84" spans="1:6" s="8" customFormat="1" ht="14.25" customHeight="1">
      <c r="A84" s="10" t="s">
        <v>294</v>
      </c>
      <c r="B84" s="3" t="s">
        <v>260</v>
      </c>
      <c r="C84" s="4">
        <v>41751</v>
      </c>
      <c r="D84" s="13" t="s">
        <v>326</v>
      </c>
      <c r="E84" s="12">
        <v>0</v>
      </c>
      <c r="F84" s="7" t="s">
        <v>7</v>
      </c>
    </row>
    <row r="85" spans="1:6" s="8" customFormat="1" ht="14.25" customHeight="1">
      <c r="A85" s="10" t="s">
        <v>295</v>
      </c>
      <c r="B85" s="3" t="s">
        <v>260</v>
      </c>
      <c r="C85" s="4">
        <v>41751</v>
      </c>
      <c r="D85" s="13" t="s">
        <v>327</v>
      </c>
      <c r="E85" s="12">
        <v>0</v>
      </c>
      <c r="F85" s="7" t="s">
        <v>7</v>
      </c>
    </row>
    <row r="86" spans="1:6" s="8" customFormat="1" ht="14.25" customHeight="1">
      <c r="A86" s="10" t="s">
        <v>296</v>
      </c>
      <c r="B86" s="11" t="s">
        <v>358</v>
      </c>
      <c r="C86" s="4">
        <v>41751</v>
      </c>
      <c r="D86" s="13" t="s">
        <v>328</v>
      </c>
      <c r="E86" s="12">
        <v>3899.78</v>
      </c>
      <c r="F86" s="7" t="s">
        <v>11</v>
      </c>
    </row>
    <row r="87" spans="1:6" s="8" customFormat="1" ht="14.25" customHeight="1">
      <c r="A87" s="10" t="s">
        <v>297</v>
      </c>
      <c r="B87" s="11" t="s">
        <v>359</v>
      </c>
      <c r="C87" s="4">
        <v>41751</v>
      </c>
      <c r="D87" s="13" t="s">
        <v>329</v>
      </c>
      <c r="E87" s="12">
        <v>0</v>
      </c>
      <c r="F87" s="7" t="s">
        <v>11</v>
      </c>
    </row>
    <row r="88" spans="1:6" s="8" customFormat="1" ht="14.25" customHeight="1">
      <c r="A88" s="10" t="s">
        <v>298</v>
      </c>
      <c r="B88" s="11" t="s">
        <v>270</v>
      </c>
      <c r="C88" s="4">
        <v>41751</v>
      </c>
      <c r="D88" s="13" t="s">
        <v>330</v>
      </c>
      <c r="E88" s="12">
        <v>5000</v>
      </c>
      <c r="F88" s="7" t="s">
        <v>16</v>
      </c>
    </row>
    <row r="89" spans="1:6" s="8" customFormat="1" ht="14.25" customHeight="1">
      <c r="A89" s="10" t="s">
        <v>299</v>
      </c>
      <c r="B89" s="11" t="s">
        <v>349</v>
      </c>
      <c r="C89" s="4">
        <v>41744</v>
      </c>
      <c r="D89" s="13" t="s">
        <v>338</v>
      </c>
      <c r="E89" s="12">
        <v>3820.79</v>
      </c>
      <c r="F89" s="7" t="s">
        <v>8</v>
      </c>
    </row>
    <row r="90" spans="1:6" s="8" customFormat="1" ht="14.25" customHeight="1">
      <c r="A90" s="10" t="s">
        <v>300</v>
      </c>
      <c r="B90" s="3" t="s">
        <v>348</v>
      </c>
      <c r="C90" s="4">
        <v>41744</v>
      </c>
      <c r="D90" s="13" t="s">
        <v>339</v>
      </c>
      <c r="E90" s="12">
        <v>0</v>
      </c>
      <c r="F90" s="7" t="s">
        <v>23</v>
      </c>
    </row>
    <row r="91" spans="1:6" s="8" customFormat="1" ht="14.25" customHeight="1">
      <c r="A91" s="10" t="s">
        <v>301</v>
      </c>
      <c r="B91" s="3" t="s">
        <v>348</v>
      </c>
      <c r="C91" s="4">
        <v>41793</v>
      </c>
      <c r="D91" s="13" t="s">
        <v>448</v>
      </c>
      <c r="E91" s="12">
        <v>0</v>
      </c>
      <c r="F91" s="7" t="s">
        <v>23</v>
      </c>
    </row>
    <row r="92" spans="1:6" s="8" customFormat="1" ht="14.25" customHeight="1">
      <c r="A92" s="10" t="s">
        <v>302</v>
      </c>
      <c r="B92" s="11" t="s">
        <v>15</v>
      </c>
      <c r="C92" s="4">
        <v>41744</v>
      </c>
      <c r="D92" s="13" t="s">
        <v>340</v>
      </c>
      <c r="E92" s="12">
        <v>35690</v>
      </c>
      <c r="F92" s="7" t="s">
        <v>7</v>
      </c>
    </row>
    <row r="93" spans="1:6" s="8" customFormat="1" ht="14.25" customHeight="1">
      <c r="A93" s="10" t="s">
        <v>303</v>
      </c>
      <c r="B93" s="11" t="s">
        <v>360</v>
      </c>
      <c r="C93" s="4">
        <v>41751</v>
      </c>
      <c r="D93" s="13" t="s">
        <v>331</v>
      </c>
      <c r="E93" s="12">
        <v>0</v>
      </c>
      <c r="F93" s="7" t="s">
        <v>231</v>
      </c>
    </row>
    <row r="94" spans="1:6" s="8" customFormat="1" ht="14.25" customHeight="1">
      <c r="A94" s="10" t="s">
        <v>304</v>
      </c>
      <c r="B94" s="11" t="s">
        <v>449</v>
      </c>
      <c r="C94" s="4">
        <v>41793</v>
      </c>
      <c r="D94" s="13" t="s">
        <v>450</v>
      </c>
      <c r="E94" s="12">
        <v>0</v>
      </c>
      <c r="F94" s="7" t="s">
        <v>16</v>
      </c>
    </row>
    <row r="95" spans="1:6" s="8" customFormat="1" ht="14.25" customHeight="1">
      <c r="A95" s="87" t="s">
        <v>305</v>
      </c>
      <c r="B95" s="88" t="s">
        <v>567</v>
      </c>
      <c r="C95" s="89"/>
      <c r="D95" s="90"/>
      <c r="E95" s="91"/>
      <c r="F95" s="92"/>
    </row>
    <row r="96" spans="1:6" s="8" customFormat="1" ht="14.25" customHeight="1">
      <c r="A96" s="10" t="s">
        <v>306</v>
      </c>
      <c r="B96" s="11" t="s">
        <v>15</v>
      </c>
      <c r="C96" s="4">
        <v>41744</v>
      </c>
      <c r="D96" s="13" t="s">
        <v>341</v>
      </c>
      <c r="E96" s="12">
        <v>637.29</v>
      </c>
      <c r="F96" s="7" t="s">
        <v>7</v>
      </c>
    </row>
    <row r="97" spans="1:6" s="8" customFormat="1" ht="14.25" customHeight="1">
      <c r="A97" s="10" t="s">
        <v>307</v>
      </c>
      <c r="B97" s="11" t="s">
        <v>232</v>
      </c>
      <c r="C97" s="4">
        <v>41744</v>
      </c>
      <c r="D97" s="13" t="s">
        <v>342</v>
      </c>
      <c r="E97" s="12">
        <v>25.12</v>
      </c>
      <c r="F97" s="7" t="s">
        <v>7</v>
      </c>
    </row>
    <row r="98" spans="1:6" s="8" customFormat="1" ht="14.25" customHeight="1">
      <c r="A98" s="10" t="s">
        <v>308</v>
      </c>
      <c r="B98" s="11" t="s">
        <v>454</v>
      </c>
      <c r="C98" s="4">
        <v>41793</v>
      </c>
      <c r="D98" s="13" t="s">
        <v>453</v>
      </c>
      <c r="E98" s="12">
        <v>0</v>
      </c>
      <c r="F98" s="7" t="s">
        <v>7</v>
      </c>
    </row>
    <row r="99" spans="1:6" s="8" customFormat="1" ht="14.25" customHeight="1">
      <c r="A99" s="10" t="s">
        <v>309</v>
      </c>
      <c r="B99" s="11" t="s">
        <v>259</v>
      </c>
      <c r="C99" s="4">
        <v>41793</v>
      </c>
      <c r="D99" s="13" t="s">
        <v>452</v>
      </c>
      <c r="E99" s="12">
        <v>1493.77</v>
      </c>
      <c r="F99" s="7" t="s">
        <v>16</v>
      </c>
    </row>
    <row r="100" spans="1:6" s="8" customFormat="1" ht="14.25" customHeight="1">
      <c r="A100" s="10" t="s">
        <v>310</v>
      </c>
      <c r="B100" s="11" t="s">
        <v>455</v>
      </c>
      <c r="C100" s="4">
        <v>41793</v>
      </c>
      <c r="D100" s="13" t="s">
        <v>451</v>
      </c>
      <c r="E100" s="12">
        <v>0</v>
      </c>
      <c r="F100" s="7" t="s">
        <v>231</v>
      </c>
    </row>
    <row r="101" spans="1:6" s="8" customFormat="1" ht="14.25" customHeight="1">
      <c r="A101" s="10" t="s">
        <v>311</v>
      </c>
      <c r="B101" s="11" t="s">
        <v>350</v>
      </c>
      <c r="C101" s="4">
        <v>41758</v>
      </c>
      <c r="D101" s="13" t="s">
        <v>343</v>
      </c>
      <c r="E101" s="12">
        <v>387.25</v>
      </c>
      <c r="F101" s="7" t="s">
        <v>18</v>
      </c>
    </row>
    <row r="102" spans="1:6" s="8" customFormat="1" ht="14.25" customHeight="1">
      <c r="A102" s="10" t="s">
        <v>312</v>
      </c>
      <c r="B102" s="11" t="s">
        <v>250</v>
      </c>
      <c r="C102" s="4">
        <v>41793</v>
      </c>
      <c r="D102" s="13" t="s">
        <v>456</v>
      </c>
      <c r="E102" s="12">
        <v>198</v>
      </c>
      <c r="F102" s="7" t="s">
        <v>16</v>
      </c>
    </row>
    <row r="103" spans="1:6" s="8" customFormat="1" ht="14.25" customHeight="1">
      <c r="A103" s="10" t="s">
        <v>313</v>
      </c>
      <c r="B103" s="11" t="s">
        <v>15</v>
      </c>
      <c r="C103" s="4">
        <v>41758</v>
      </c>
      <c r="D103" s="13" t="s">
        <v>344</v>
      </c>
      <c r="E103" s="12">
        <v>7530.25</v>
      </c>
      <c r="F103" s="7" t="s">
        <v>7</v>
      </c>
    </row>
    <row r="104" spans="1:6" s="8" customFormat="1" ht="14.25" customHeight="1">
      <c r="A104" s="93" t="s">
        <v>314</v>
      </c>
      <c r="B104" s="11" t="s">
        <v>232</v>
      </c>
      <c r="C104" s="94">
        <v>41758</v>
      </c>
      <c r="D104" s="95" t="s">
        <v>345</v>
      </c>
      <c r="E104" s="96">
        <v>8.23</v>
      </c>
      <c r="F104" s="97" t="s">
        <v>7</v>
      </c>
    </row>
    <row r="105" spans="1:6" s="8" customFormat="1" ht="14.25" customHeight="1">
      <c r="A105" s="93" t="s">
        <v>362</v>
      </c>
      <c r="B105" s="11" t="s">
        <v>255</v>
      </c>
      <c r="C105" s="94">
        <v>41814</v>
      </c>
      <c r="D105" s="95" t="s">
        <v>484</v>
      </c>
      <c r="E105" s="96">
        <v>39.98</v>
      </c>
      <c r="F105" s="97" t="s">
        <v>17</v>
      </c>
    </row>
    <row r="106" spans="1:6" s="8" customFormat="1" ht="14.25" customHeight="1">
      <c r="A106" s="93" t="s">
        <v>363</v>
      </c>
      <c r="B106" s="11" t="s">
        <v>102</v>
      </c>
      <c r="C106" s="94">
        <v>41786</v>
      </c>
      <c r="D106" s="95" t="s">
        <v>404</v>
      </c>
      <c r="E106" s="96">
        <v>1935.29</v>
      </c>
      <c r="F106" s="97" t="s">
        <v>23</v>
      </c>
    </row>
    <row r="107" spans="1:6" s="8" customFormat="1" ht="14.25" customHeight="1">
      <c r="A107" s="93" t="s">
        <v>364</v>
      </c>
      <c r="B107" s="11" t="s">
        <v>98</v>
      </c>
      <c r="C107" s="94">
        <v>41793</v>
      </c>
      <c r="D107" s="95" t="s">
        <v>426</v>
      </c>
      <c r="E107" s="96">
        <v>0</v>
      </c>
      <c r="F107" s="97" t="s">
        <v>8</v>
      </c>
    </row>
    <row r="108" spans="1:6" s="8" customFormat="1" ht="14.25" customHeight="1">
      <c r="A108" s="93" t="s">
        <v>365</v>
      </c>
      <c r="B108" s="11" t="s">
        <v>98</v>
      </c>
      <c r="C108" s="94">
        <v>41793</v>
      </c>
      <c r="D108" s="95" t="s">
        <v>427</v>
      </c>
      <c r="E108" s="96">
        <v>0</v>
      </c>
      <c r="F108" s="97" t="s">
        <v>8</v>
      </c>
    </row>
    <row r="109" spans="1:6" s="8" customFormat="1" ht="14.25" customHeight="1">
      <c r="A109" s="93" t="s">
        <v>366</v>
      </c>
      <c r="B109" s="11" t="s">
        <v>98</v>
      </c>
      <c r="C109" s="94">
        <v>41793</v>
      </c>
      <c r="D109" s="95" t="s">
        <v>428</v>
      </c>
      <c r="E109" s="96">
        <v>0</v>
      </c>
      <c r="F109" s="97" t="s">
        <v>8</v>
      </c>
    </row>
    <row r="110" spans="1:6" s="8" customFormat="1" ht="14.25" customHeight="1">
      <c r="A110" s="93" t="s">
        <v>367</v>
      </c>
      <c r="B110" s="11" t="s">
        <v>98</v>
      </c>
      <c r="C110" s="94">
        <v>41793</v>
      </c>
      <c r="D110" s="95" t="s">
        <v>429</v>
      </c>
      <c r="E110" s="96">
        <v>0</v>
      </c>
      <c r="F110" s="97" t="s">
        <v>8</v>
      </c>
    </row>
    <row r="111" spans="1:6" s="8" customFormat="1" ht="14.25" customHeight="1">
      <c r="A111" s="93" t="s">
        <v>368</v>
      </c>
      <c r="B111" s="11" t="s">
        <v>430</v>
      </c>
      <c r="C111" s="94">
        <v>41793</v>
      </c>
      <c r="D111" s="95" t="s">
        <v>431</v>
      </c>
      <c r="E111" s="96">
        <v>6935.57</v>
      </c>
      <c r="F111" s="97" t="s">
        <v>21</v>
      </c>
    </row>
    <row r="112" spans="1:6" s="8" customFormat="1" ht="14.25" customHeight="1">
      <c r="A112" s="93" t="s">
        <v>369</v>
      </c>
      <c r="B112" s="11" t="s">
        <v>468</v>
      </c>
      <c r="C112" s="94">
        <v>41814</v>
      </c>
      <c r="D112" s="95" t="s">
        <v>469</v>
      </c>
      <c r="E112" s="96">
        <v>0</v>
      </c>
      <c r="F112" s="97" t="s">
        <v>11</v>
      </c>
    </row>
    <row r="113" spans="1:6" s="8" customFormat="1" ht="14.25" customHeight="1">
      <c r="A113" s="93" t="s">
        <v>370</v>
      </c>
      <c r="B113" s="11" t="s">
        <v>432</v>
      </c>
      <c r="C113" s="94">
        <v>41793</v>
      </c>
      <c r="D113" s="95" t="s">
        <v>433</v>
      </c>
      <c r="E113" s="96">
        <v>0</v>
      </c>
      <c r="F113" s="97" t="s">
        <v>11</v>
      </c>
    </row>
    <row r="114" spans="1:6" s="8" customFormat="1" ht="14.25" customHeight="1">
      <c r="A114" s="93" t="s">
        <v>371</v>
      </c>
      <c r="B114" s="11" t="s">
        <v>235</v>
      </c>
      <c r="C114" s="94">
        <v>41772</v>
      </c>
      <c r="D114" s="95" t="s">
        <v>405</v>
      </c>
      <c r="E114" s="96">
        <v>3000</v>
      </c>
      <c r="F114" s="97" t="s">
        <v>12</v>
      </c>
    </row>
    <row r="115" spans="1:6" s="8" customFormat="1" ht="14.25" customHeight="1">
      <c r="A115" s="93" t="s">
        <v>372</v>
      </c>
      <c r="B115" s="11" t="s">
        <v>15</v>
      </c>
      <c r="C115" s="94">
        <v>41772</v>
      </c>
      <c r="D115" s="95" t="s">
        <v>406</v>
      </c>
      <c r="E115" s="96">
        <v>10370</v>
      </c>
      <c r="F115" s="97" t="s">
        <v>7</v>
      </c>
    </row>
    <row r="116" spans="1:6" s="8" customFormat="1" ht="14.25" customHeight="1">
      <c r="A116" s="93" t="s">
        <v>373</v>
      </c>
      <c r="B116" s="11" t="s">
        <v>232</v>
      </c>
      <c r="C116" s="94">
        <v>41772</v>
      </c>
      <c r="D116" s="95" t="s">
        <v>407</v>
      </c>
      <c r="E116" s="96">
        <v>5.22</v>
      </c>
      <c r="F116" s="97" t="s">
        <v>7</v>
      </c>
    </row>
    <row r="117" spans="1:6" s="8" customFormat="1" ht="14.25" customHeight="1">
      <c r="A117" s="93" t="s">
        <v>374</v>
      </c>
      <c r="B117" s="11" t="s">
        <v>414</v>
      </c>
      <c r="C117" s="94">
        <v>41772</v>
      </c>
      <c r="D117" s="95" t="s">
        <v>408</v>
      </c>
      <c r="E117" s="96">
        <v>175.89</v>
      </c>
      <c r="F117" s="97" t="s">
        <v>8</v>
      </c>
    </row>
    <row r="118" spans="1:6" s="8" customFormat="1" ht="14.25" customHeight="1">
      <c r="A118" s="93" t="s">
        <v>375</v>
      </c>
      <c r="B118" s="11" t="s">
        <v>434</v>
      </c>
      <c r="C118" s="94">
        <v>41793</v>
      </c>
      <c r="D118" s="95" t="s">
        <v>435</v>
      </c>
      <c r="E118" s="96">
        <v>0</v>
      </c>
      <c r="F118" s="97" t="s">
        <v>12</v>
      </c>
    </row>
    <row r="119" spans="1:6" s="8" customFormat="1" ht="14.25" customHeight="1">
      <c r="A119" s="93" t="s">
        <v>376</v>
      </c>
      <c r="B119" s="11" t="s">
        <v>438</v>
      </c>
      <c r="C119" s="94">
        <v>41793</v>
      </c>
      <c r="D119" s="95" t="s">
        <v>436</v>
      </c>
      <c r="E119" s="96">
        <v>0</v>
      </c>
      <c r="F119" s="97" t="s">
        <v>12</v>
      </c>
    </row>
    <row r="120" spans="1:6" s="8" customFormat="1" ht="14.25" customHeight="1">
      <c r="A120" s="93" t="s">
        <v>377</v>
      </c>
      <c r="B120" s="11" t="s">
        <v>439</v>
      </c>
      <c r="C120" s="94">
        <v>41793</v>
      </c>
      <c r="D120" s="95" t="s">
        <v>437</v>
      </c>
      <c r="E120" s="96">
        <v>0</v>
      </c>
      <c r="F120" s="97" t="s">
        <v>8</v>
      </c>
    </row>
    <row r="121" spans="1:6" s="8" customFormat="1" ht="14.25" customHeight="1">
      <c r="A121" s="93" t="s">
        <v>378</v>
      </c>
      <c r="B121" s="11" t="s">
        <v>527</v>
      </c>
      <c r="C121" s="94">
        <v>41772</v>
      </c>
      <c r="D121" s="95" t="s">
        <v>409</v>
      </c>
      <c r="E121" s="96">
        <v>272</v>
      </c>
      <c r="F121" s="97" t="s">
        <v>11</v>
      </c>
    </row>
    <row r="122" spans="1:6" s="8" customFormat="1" ht="14.25" customHeight="1">
      <c r="A122" s="93" t="s">
        <v>379</v>
      </c>
      <c r="B122" s="3" t="s">
        <v>348</v>
      </c>
      <c r="C122" s="94">
        <v>41772</v>
      </c>
      <c r="D122" s="95" t="s">
        <v>410</v>
      </c>
      <c r="E122" s="96">
        <v>0</v>
      </c>
      <c r="F122" s="97" t="s">
        <v>23</v>
      </c>
    </row>
    <row r="123" spans="1:6" s="8" customFormat="1" ht="14.25" customHeight="1">
      <c r="A123" s="93" t="s">
        <v>380</v>
      </c>
      <c r="B123" s="11" t="s">
        <v>97</v>
      </c>
      <c r="C123" s="94">
        <v>41793</v>
      </c>
      <c r="D123" s="95" t="s">
        <v>440</v>
      </c>
      <c r="E123" s="96">
        <v>0</v>
      </c>
      <c r="F123" s="97" t="s">
        <v>7</v>
      </c>
    </row>
    <row r="124" spans="1:6" s="8" customFormat="1" ht="14.25" customHeight="1">
      <c r="A124" s="93" t="s">
        <v>381</v>
      </c>
      <c r="B124" s="11" t="s">
        <v>444</v>
      </c>
      <c r="C124" s="94">
        <v>41793</v>
      </c>
      <c r="D124" s="95" t="s">
        <v>441</v>
      </c>
      <c r="E124" s="96">
        <v>0</v>
      </c>
      <c r="F124" s="97" t="s">
        <v>16</v>
      </c>
    </row>
    <row r="125" spans="1:6" s="8" customFormat="1" ht="14.25" customHeight="1">
      <c r="A125" s="10" t="s">
        <v>382</v>
      </c>
      <c r="B125" s="11" t="s">
        <v>445</v>
      </c>
      <c r="C125" s="4">
        <v>41793</v>
      </c>
      <c r="D125" s="13" t="s">
        <v>442</v>
      </c>
      <c r="E125" s="12">
        <v>111283.16</v>
      </c>
      <c r="F125" s="7" t="s">
        <v>19</v>
      </c>
    </row>
    <row r="126" spans="1:6" s="8" customFormat="1" ht="14.25" customHeight="1">
      <c r="A126" s="93" t="s">
        <v>383</v>
      </c>
      <c r="B126" s="11" t="s">
        <v>257</v>
      </c>
      <c r="C126" s="94">
        <v>41793</v>
      </c>
      <c r="D126" s="95" t="s">
        <v>443</v>
      </c>
      <c r="E126" s="96">
        <v>0</v>
      </c>
      <c r="F126" s="97" t="s">
        <v>10</v>
      </c>
    </row>
    <row r="127" spans="1:6" s="8" customFormat="1" ht="14.25" customHeight="1">
      <c r="A127" s="93" t="s">
        <v>384</v>
      </c>
      <c r="B127" s="11" t="s">
        <v>470</v>
      </c>
      <c r="C127" s="94">
        <v>41814</v>
      </c>
      <c r="D127" s="95" t="s">
        <v>471</v>
      </c>
      <c r="E127" s="96">
        <v>0</v>
      </c>
      <c r="F127" s="97" t="s">
        <v>23</v>
      </c>
    </row>
    <row r="128" spans="1:6" s="8" customFormat="1" ht="14.25" customHeight="1">
      <c r="A128" s="93" t="s">
        <v>385</v>
      </c>
      <c r="B128" s="3" t="s">
        <v>266</v>
      </c>
      <c r="C128" s="94">
        <v>41814</v>
      </c>
      <c r="D128" s="95" t="s">
        <v>472</v>
      </c>
      <c r="E128" s="96">
        <v>0</v>
      </c>
      <c r="F128" s="97" t="s">
        <v>8</v>
      </c>
    </row>
    <row r="129" spans="1:6" s="8" customFormat="1" ht="14.25" customHeight="1">
      <c r="A129" s="93" t="s">
        <v>386</v>
      </c>
      <c r="B129" s="11" t="s">
        <v>96</v>
      </c>
      <c r="C129" s="94">
        <v>41793</v>
      </c>
      <c r="D129" s="95" t="s">
        <v>457</v>
      </c>
      <c r="E129" s="96">
        <v>0</v>
      </c>
      <c r="F129" s="97" t="s">
        <v>18</v>
      </c>
    </row>
    <row r="130" spans="1:6" s="8" customFormat="1" ht="14.25" customHeight="1">
      <c r="A130" s="93" t="s">
        <v>387</v>
      </c>
      <c r="B130" s="11" t="s">
        <v>270</v>
      </c>
      <c r="C130" s="94">
        <v>41814</v>
      </c>
      <c r="D130" s="95" t="s">
        <v>483</v>
      </c>
      <c r="E130" s="96">
        <v>21000</v>
      </c>
      <c r="F130" s="97" t="s">
        <v>16</v>
      </c>
    </row>
    <row r="131" spans="1:6" s="8" customFormat="1" ht="14.25" customHeight="1">
      <c r="A131" s="93" t="s">
        <v>388</v>
      </c>
      <c r="B131" s="11" t="s">
        <v>9</v>
      </c>
      <c r="C131" s="94">
        <v>41786</v>
      </c>
      <c r="D131" s="95" t="s">
        <v>411</v>
      </c>
      <c r="E131" s="96">
        <v>100</v>
      </c>
      <c r="F131" s="97" t="s">
        <v>10</v>
      </c>
    </row>
    <row r="132" spans="1:6" s="8" customFormat="1" ht="14.25" customHeight="1">
      <c r="A132" s="93" t="s">
        <v>389</v>
      </c>
      <c r="B132" s="11" t="s">
        <v>473</v>
      </c>
      <c r="C132" s="94">
        <v>41814</v>
      </c>
      <c r="D132" s="95" t="s">
        <v>482</v>
      </c>
      <c r="E132" s="96">
        <v>0</v>
      </c>
      <c r="F132" s="97" t="s">
        <v>16</v>
      </c>
    </row>
    <row r="133" spans="1:6" s="8" customFormat="1" ht="14.25" customHeight="1">
      <c r="A133" s="93" t="s">
        <v>390</v>
      </c>
      <c r="B133" s="11" t="s">
        <v>568</v>
      </c>
      <c r="C133" s="94">
        <v>41877</v>
      </c>
      <c r="D133" s="95" t="s">
        <v>569</v>
      </c>
      <c r="E133" s="96">
        <v>0</v>
      </c>
      <c r="F133" s="97" t="s">
        <v>12</v>
      </c>
    </row>
    <row r="134" spans="1:6" s="8" customFormat="1" ht="14.25" customHeight="1">
      <c r="A134" s="93" t="s">
        <v>391</v>
      </c>
      <c r="B134" s="11" t="s">
        <v>95</v>
      </c>
      <c r="C134" s="94">
        <v>41786</v>
      </c>
      <c r="D134" s="95" t="s">
        <v>412</v>
      </c>
      <c r="E134" s="96">
        <v>76564.58</v>
      </c>
      <c r="F134" s="97" t="s">
        <v>16</v>
      </c>
    </row>
    <row r="135" spans="1:6" s="8" customFormat="1" ht="14.25" customHeight="1">
      <c r="A135" s="93" t="s">
        <v>392</v>
      </c>
      <c r="B135" s="11" t="s">
        <v>232</v>
      </c>
      <c r="C135" s="94">
        <v>41786</v>
      </c>
      <c r="D135" s="95" t="s">
        <v>413</v>
      </c>
      <c r="E135" s="96">
        <v>6.54</v>
      </c>
      <c r="F135" s="97" t="s">
        <v>7</v>
      </c>
    </row>
    <row r="136" spans="1:6" s="8" customFormat="1" ht="14.25" customHeight="1">
      <c r="A136" s="93" t="s">
        <v>393</v>
      </c>
      <c r="B136" s="11" t="s">
        <v>432</v>
      </c>
      <c r="C136" s="94">
        <v>41877</v>
      </c>
      <c r="D136" s="95" t="s">
        <v>570</v>
      </c>
      <c r="E136" s="96">
        <v>0</v>
      </c>
      <c r="F136" s="97" t="s">
        <v>11</v>
      </c>
    </row>
    <row r="137" spans="1:6" s="8" customFormat="1" ht="14.25" customHeight="1">
      <c r="A137" s="93" t="s">
        <v>394</v>
      </c>
      <c r="B137" s="11" t="s">
        <v>15</v>
      </c>
      <c r="C137" s="94">
        <v>41795</v>
      </c>
      <c r="D137" s="95" t="s">
        <v>458</v>
      </c>
      <c r="E137" s="96">
        <v>88</v>
      </c>
      <c r="F137" s="97" t="s">
        <v>7</v>
      </c>
    </row>
    <row r="138" spans="1:6" s="8" customFormat="1" ht="14.25" customHeight="1">
      <c r="A138" s="93" t="s">
        <v>395</v>
      </c>
      <c r="B138" s="11" t="s">
        <v>462</v>
      </c>
      <c r="C138" s="94">
        <v>41795</v>
      </c>
      <c r="D138" s="95" t="s">
        <v>459</v>
      </c>
      <c r="E138" s="96">
        <v>11.59</v>
      </c>
      <c r="F138" s="97" t="s">
        <v>8</v>
      </c>
    </row>
    <row r="139" spans="1:6" s="8" customFormat="1" ht="14.25" customHeight="1">
      <c r="A139" s="93" t="s">
        <v>396</v>
      </c>
      <c r="B139" s="3" t="s">
        <v>474</v>
      </c>
      <c r="C139" s="94">
        <v>41814</v>
      </c>
      <c r="D139" s="95" t="s">
        <v>475</v>
      </c>
      <c r="E139" s="96">
        <v>0</v>
      </c>
      <c r="F139" s="97" t="s">
        <v>8</v>
      </c>
    </row>
    <row r="140" spans="1:6" s="8" customFormat="1" ht="14.25" customHeight="1">
      <c r="A140" s="93" t="s">
        <v>397</v>
      </c>
      <c r="B140" s="11" t="s">
        <v>463</v>
      </c>
      <c r="C140" s="94">
        <v>41795</v>
      </c>
      <c r="D140" s="95" t="s">
        <v>460</v>
      </c>
      <c r="E140" s="96">
        <v>2757.28</v>
      </c>
      <c r="F140" s="97" t="s">
        <v>18</v>
      </c>
    </row>
    <row r="141" spans="1:6" s="8" customFormat="1" ht="14.25" customHeight="1">
      <c r="A141" s="93" t="s">
        <v>398</v>
      </c>
      <c r="B141" s="11" t="s">
        <v>476</v>
      </c>
      <c r="C141" s="94">
        <v>41814</v>
      </c>
      <c r="D141" s="95" t="s">
        <v>477</v>
      </c>
      <c r="E141" s="96">
        <v>0</v>
      </c>
      <c r="F141" s="97" t="s">
        <v>8</v>
      </c>
    </row>
    <row r="142" spans="1:6" s="8" customFormat="1" ht="14.25" customHeight="1">
      <c r="A142" s="93" t="s">
        <v>399</v>
      </c>
      <c r="B142" s="11" t="s">
        <v>235</v>
      </c>
      <c r="C142" s="94">
        <v>41821</v>
      </c>
      <c r="D142" s="94" t="s">
        <v>522</v>
      </c>
      <c r="E142" s="96">
        <v>3000</v>
      </c>
      <c r="F142" s="104" t="s">
        <v>12</v>
      </c>
    </row>
    <row r="143" spans="1:6" s="8" customFormat="1" ht="14.25" customHeight="1">
      <c r="A143" s="93" t="s">
        <v>400</v>
      </c>
      <c r="B143" s="11" t="s">
        <v>464</v>
      </c>
      <c r="C143" s="94">
        <v>41795</v>
      </c>
      <c r="D143" s="95" t="s">
        <v>461</v>
      </c>
      <c r="E143" s="96">
        <v>92565.71</v>
      </c>
      <c r="F143" s="97" t="s">
        <v>16</v>
      </c>
    </row>
    <row r="144" spans="1:6" s="8" customFormat="1" ht="14.25" customHeight="1">
      <c r="A144" s="93" t="s">
        <v>401</v>
      </c>
      <c r="B144" s="11" t="s">
        <v>473</v>
      </c>
      <c r="C144" s="94">
        <v>41814</v>
      </c>
      <c r="D144" s="95" t="s">
        <v>478</v>
      </c>
      <c r="E144" s="96">
        <v>0</v>
      </c>
      <c r="F144" s="97" t="s">
        <v>16</v>
      </c>
    </row>
    <row r="145" spans="1:6" s="8" customFormat="1" ht="14.25" customHeight="1">
      <c r="A145" s="93" t="s">
        <v>402</v>
      </c>
      <c r="B145" s="11" t="s">
        <v>479</v>
      </c>
      <c r="C145" s="94">
        <v>41814</v>
      </c>
      <c r="D145" s="95" t="s">
        <v>480</v>
      </c>
      <c r="E145" s="96">
        <v>13432.97</v>
      </c>
      <c r="F145" s="97" t="s">
        <v>21</v>
      </c>
    </row>
    <row r="146" spans="1:6" s="8" customFormat="1" ht="14.25" customHeight="1">
      <c r="A146" s="93" t="s">
        <v>403</v>
      </c>
      <c r="B146" s="11" t="s">
        <v>609</v>
      </c>
      <c r="C146" s="94">
        <v>41786</v>
      </c>
      <c r="D146" s="95" t="s">
        <v>415</v>
      </c>
      <c r="E146" s="96">
        <v>0</v>
      </c>
      <c r="F146" s="97" t="s">
        <v>23</v>
      </c>
    </row>
    <row r="147" spans="1:6" s="8" customFormat="1" ht="14.25" customHeight="1">
      <c r="A147" s="93" t="s">
        <v>416</v>
      </c>
      <c r="B147" s="3" t="s">
        <v>260</v>
      </c>
      <c r="C147" s="94">
        <v>41814</v>
      </c>
      <c r="D147" s="95" t="s">
        <v>481</v>
      </c>
      <c r="E147" s="96">
        <v>0</v>
      </c>
      <c r="F147" s="97" t="s">
        <v>7</v>
      </c>
    </row>
    <row r="148" spans="1:6" s="8" customFormat="1" ht="14.25" customHeight="1">
      <c r="A148" s="93" t="s">
        <v>417</v>
      </c>
      <c r="B148" s="11" t="s">
        <v>485</v>
      </c>
      <c r="C148" s="94">
        <v>41814</v>
      </c>
      <c r="D148" s="95" t="s">
        <v>486</v>
      </c>
      <c r="E148" s="96">
        <v>0</v>
      </c>
      <c r="F148" s="97" t="s">
        <v>7</v>
      </c>
    </row>
    <row r="149" spans="1:6" s="8" customFormat="1" ht="14.25" customHeight="1">
      <c r="A149" s="93" t="s">
        <v>418</v>
      </c>
      <c r="B149" s="3" t="s">
        <v>260</v>
      </c>
      <c r="C149" s="94">
        <v>41814</v>
      </c>
      <c r="D149" s="95" t="s">
        <v>487</v>
      </c>
      <c r="E149" s="96">
        <v>0</v>
      </c>
      <c r="F149" s="97" t="s">
        <v>7</v>
      </c>
    </row>
    <row r="150" spans="1:6" s="8" customFormat="1" ht="14.25" customHeight="1">
      <c r="A150" s="93" t="s">
        <v>419</v>
      </c>
      <c r="B150" s="11" t="s">
        <v>523</v>
      </c>
      <c r="C150" s="94">
        <v>41821</v>
      </c>
      <c r="D150" s="94" t="s">
        <v>524</v>
      </c>
      <c r="E150" s="105">
        <v>329</v>
      </c>
      <c r="F150" s="104" t="s">
        <v>23</v>
      </c>
    </row>
    <row r="151" spans="1:6" s="8" customFormat="1" ht="14.25" customHeight="1">
      <c r="A151" s="93" t="s">
        <v>420</v>
      </c>
      <c r="B151" s="11" t="s">
        <v>15</v>
      </c>
      <c r="C151" s="94">
        <v>41806</v>
      </c>
      <c r="D151" s="95" t="s">
        <v>465</v>
      </c>
      <c r="E151" s="96">
        <v>497.79</v>
      </c>
      <c r="F151" s="97" t="s">
        <v>7</v>
      </c>
    </row>
    <row r="152" spans="1:6" s="8" customFormat="1" ht="14.25" customHeight="1">
      <c r="A152" s="93" t="s">
        <v>421</v>
      </c>
      <c r="B152" s="11" t="s">
        <v>466</v>
      </c>
      <c r="C152" s="94">
        <v>41806</v>
      </c>
      <c r="D152" s="95" t="s">
        <v>467</v>
      </c>
      <c r="E152" s="96">
        <v>3.3</v>
      </c>
      <c r="F152" s="97" t="s">
        <v>7</v>
      </c>
    </row>
    <row r="153" spans="1:6" s="8" customFormat="1" ht="14.25" customHeight="1">
      <c r="A153" s="93" t="s">
        <v>422</v>
      </c>
      <c r="B153" s="11" t="s">
        <v>571</v>
      </c>
      <c r="C153" s="94">
        <v>41877</v>
      </c>
      <c r="D153" s="94" t="s">
        <v>572</v>
      </c>
      <c r="E153" s="106">
        <v>0</v>
      </c>
      <c r="F153" s="104" t="s">
        <v>12</v>
      </c>
    </row>
    <row r="154" spans="1:6" s="8" customFormat="1" ht="14.25" customHeight="1">
      <c r="A154" s="93" t="s">
        <v>423</v>
      </c>
      <c r="B154" s="11" t="s">
        <v>573</v>
      </c>
      <c r="C154" s="94">
        <v>41877</v>
      </c>
      <c r="D154" s="94" t="s">
        <v>574</v>
      </c>
      <c r="E154" s="105">
        <v>3738</v>
      </c>
      <c r="F154" s="104" t="s">
        <v>16</v>
      </c>
    </row>
    <row r="155" spans="1:6" s="8" customFormat="1" ht="14.25" customHeight="1">
      <c r="A155" s="93" t="s">
        <v>424</v>
      </c>
      <c r="B155" s="11" t="s">
        <v>235</v>
      </c>
      <c r="C155" s="94">
        <v>41821</v>
      </c>
      <c r="D155" s="94" t="s">
        <v>525</v>
      </c>
      <c r="E155" s="105">
        <v>96015.5</v>
      </c>
      <c r="F155" s="104" t="s">
        <v>12</v>
      </c>
    </row>
    <row r="156" spans="1:6" s="8" customFormat="1" ht="14.25" customHeight="1">
      <c r="A156" s="93" t="s">
        <v>425</v>
      </c>
      <c r="B156" s="11" t="s">
        <v>488</v>
      </c>
      <c r="C156" s="94">
        <v>41814</v>
      </c>
      <c r="D156" s="95" t="s">
        <v>489</v>
      </c>
      <c r="E156" s="96">
        <v>0</v>
      </c>
      <c r="F156" s="7" t="s">
        <v>7</v>
      </c>
    </row>
    <row r="157" spans="1:6" s="8" customFormat="1" ht="14.25" customHeight="1">
      <c r="A157" s="93" t="s">
        <v>490</v>
      </c>
      <c r="B157" s="11" t="s">
        <v>103</v>
      </c>
      <c r="C157" s="94">
        <v>41821</v>
      </c>
      <c r="D157" s="95" t="s">
        <v>526</v>
      </c>
      <c r="E157" s="96">
        <v>0</v>
      </c>
      <c r="F157" s="7" t="s">
        <v>16</v>
      </c>
    </row>
    <row r="158" spans="1:6" s="8" customFormat="1" ht="14.25" customHeight="1">
      <c r="A158" s="93" t="s">
        <v>491</v>
      </c>
      <c r="B158" s="11" t="s">
        <v>444</v>
      </c>
      <c r="C158" s="94">
        <v>41877</v>
      </c>
      <c r="D158" s="94" t="s">
        <v>575</v>
      </c>
      <c r="E158" s="106">
        <v>0</v>
      </c>
      <c r="F158" s="104" t="s">
        <v>16</v>
      </c>
    </row>
    <row r="159" spans="1:6" s="8" customFormat="1" ht="14.25" customHeight="1">
      <c r="A159" s="93" t="s">
        <v>492</v>
      </c>
      <c r="B159" s="11" t="s">
        <v>270</v>
      </c>
      <c r="C159" s="94">
        <v>41877</v>
      </c>
      <c r="D159" s="94" t="s">
        <v>576</v>
      </c>
      <c r="E159" s="106">
        <v>19.11</v>
      </c>
      <c r="F159" s="104" t="s">
        <v>16</v>
      </c>
    </row>
    <row r="160" spans="1:6" s="8" customFormat="1" ht="14.25" customHeight="1">
      <c r="A160" s="93" t="s">
        <v>493</v>
      </c>
      <c r="B160" s="11" t="s">
        <v>527</v>
      </c>
      <c r="C160" s="94">
        <v>41821</v>
      </c>
      <c r="D160" s="95" t="s">
        <v>528</v>
      </c>
      <c r="E160" s="96">
        <v>1047</v>
      </c>
      <c r="F160" s="7" t="s">
        <v>11</v>
      </c>
    </row>
    <row r="161" spans="1:6" s="8" customFormat="1" ht="14.25" customHeight="1">
      <c r="A161" s="93" t="s">
        <v>494</v>
      </c>
      <c r="B161" s="11" t="s">
        <v>529</v>
      </c>
      <c r="C161" s="94">
        <v>41821</v>
      </c>
      <c r="D161" s="95" t="s">
        <v>530</v>
      </c>
      <c r="E161" s="96">
        <v>9635.16</v>
      </c>
      <c r="F161" s="7" t="s">
        <v>8</v>
      </c>
    </row>
    <row r="162" spans="1:6" s="8" customFormat="1" ht="14.25" customHeight="1">
      <c r="A162" s="93" t="s">
        <v>495</v>
      </c>
      <c r="B162" s="11" t="s">
        <v>15</v>
      </c>
      <c r="C162" s="94">
        <v>41821</v>
      </c>
      <c r="D162" s="95" t="s">
        <v>531</v>
      </c>
      <c r="E162" s="96">
        <v>3083.67</v>
      </c>
      <c r="F162" s="7" t="s">
        <v>7</v>
      </c>
    </row>
    <row r="163" spans="1:6" s="8" customFormat="1" ht="14.25" customHeight="1">
      <c r="A163" s="93" t="s">
        <v>496</v>
      </c>
      <c r="B163" s="11" t="s">
        <v>532</v>
      </c>
      <c r="C163" s="94">
        <v>41821</v>
      </c>
      <c r="D163" s="95" t="s">
        <v>533</v>
      </c>
      <c r="E163" s="96">
        <v>-86.04</v>
      </c>
      <c r="F163" s="7" t="s">
        <v>7</v>
      </c>
    </row>
    <row r="164" spans="1:6" s="8" customFormat="1" ht="14.25" customHeight="1">
      <c r="A164" s="93" t="s">
        <v>497</v>
      </c>
      <c r="B164" s="11" t="s">
        <v>534</v>
      </c>
      <c r="C164" s="94">
        <v>41821</v>
      </c>
      <c r="D164" s="95" t="s">
        <v>535</v>
      </c>
      <c r="E164" s="96">
        <v>786.6</v>
      </c>
      <c r="F164" s="7" t="s">
        <v>7</v>
      </c>
    </row>
    <row r="165" spans="1:6" s="8" customFormat="1" ht="14.25" customHeight="1">
      <c r="A165" s="93" t="s">
        <v>498</v>
      </c>
      <c r="B165" s="11" t="s">
        <v>536</v>
      </c>
      <c r="C165" s="94">
        <v>41821</v>
      </c>
      <c r="D165" s="95" t="s">
        <v>537</v>
      </c>
      <c r="E165" s="96">
        <v>90.27</v>
      </c>
      <c r="F165" s="7" t="s">
        <v>12</v>
      </c>
    </row>
    <row r="166" spans="1:6" s="8" customFormat="1" ht="14.25" customHeight="1">
      <c r="A166" s="93" t="s">
        <v>499</v>
      </c>
      <c r="B166" s="11" t="s">
        <v>101</v>
      </c>
      <c r="C166" s="94">
        <v>41877</v>
      </c>
      <c r="D166" s="94" t="s">
        <v>577</v>
      </c>
      <c r="E166" s="106">
        <v>0</v>
      </c>
      <c r="F166" s="104" t="s">
        <v>12</v>
      </c>
    </row>
    <row r="167" spans="1:6" s="8" customFormat="1" ht="14.25" customHeight="1">
      <c r="A167" s="93" t="s">
        <v>500</v>
      </c>
      <c r="B167" s="3" t="s">
        <v>348</v>
      </c>
      <c r="C167" s="94">
        <v>41821</v>
      </c>
      <c r="D167" s="95" t="s">
        <v>538</v>
      </c>
      <c r="E167" s="96">
        <v>0</v>
      </c>
      <c r="F167" s="97" t="s">
        <v>23</v>
      </c>
    </row>
    <row r="168" spans="1:6" s="8" customFormat="1" ht="14.25" customHeight="1">
      <c r="A168" s="93" t="s">
        <v>501</v>
      </c>
      <c r="B168" s="3" t="s">
        <v>348</v>
      </c>
      <c r="C168" s="94">
        <v>41877</v>
      </c>
      <c r="D168" s="94" t="s">
        <v>578</v>
      </c>
      <c r="E168" s="106">
        <v>0</v>
      </c>
      <c r="F168" s="104" t="s">
        <v>23</v>
      </c>
    </row>
    <row r="169" spans="1:6" s="8" customFormat="1" ht="14.25" customHeight="1">
      <c r="A169" s="93" t="s">
        <v>502</v>
      </c>
      <c r="B169" s="11" t="s">
        <v>350</v>
      </c>
      <c r="C169" s="94">
        <v>41821</v>
      </c>
      <c r="D169" s="95" t="s">
        <v>539</v>
      </c>
      <c r="E169" s="96">
        <v>420</v>
      </c>
      <c r="F169" s="97" t="s">
        <v>18</v>
      </c>
    </row>
    <row r="170" spans="1:6" s="8" customFormat="1" ht="14.25" customHeight="1">
      <c r="A170" s="93" t="s">
        <v>503</v>
      </c>
      <c r="B170" s="3" t="s">
        <v>579</v>
      </c>
      <c r="C170" s="94">
        <v>41877</v>
      </c>
      <c r="D170" s="94" t="s">
        <v>580</v>
      </c>
      <c r="E170" s="106">
        <v>0</v>
      </c>
      <c r="F170" s="104" t="s">
        <v>231</v>
      </c>
    </row>
    <row r="171" spans="1:6" s="8" customFormat="1" ht="14.25" customHeight="1">
      <c r="A171" s="93" t="s">
        <v>504</v>
      </c>
      <c r="B171" s="11" t="s">
        <v>608</v>
      </c>
      <c r="C171" s="94">
        <v>41877</v>
      </c>
      <c r="D171" s="94" t="s">
        <v>581</v>
      </c>
      <c r="E171" s="106">
        <v>0</v>
      </c>
      <c r="F171" s="104" t="s">
        <v>23</v>
      </c>
    </row>
    <row r="172" spans="1:6" s="8" customFormat="1" ht="14.25" customHeight="1">
      <c r="A172" s="93" t="s">
        <v>505</v>
      </c>
      <c r="B172" s="11" t="s">
        <v>582</v>
      </c>
      <c r="C172" s="94">
        <v>41877</v>
      </c>
      <c r="D172" s="94" t="s">
        <v>583</v>
      </c>
      <c r="E172" s="105">
        <v>4141.18</v>
      </c>
      <c r="F172" s="104" t="s">
        <v>18</v>
      </c>
    </row>
    <row r="173" spans="1:6" s="8" customFormat="1" ht="14.25" customHeight="1">
      <c r="A173" s="93" t="s">
        <v>506</v>
      </c>
      <c r="B173" s="11" t="s">
        <v>540</v>
      </c>
      <c r="C173" s="94">
        <v>41849</v>
      </c>
      <c r="D173" s="95" t="s">
        <v>584</v>
      </c>
      <c r="E173" s="96">
        <v>1377</v>
      </c>
      <c r="F173" s="7" t="s">
        <v>231</v>
      </c>
    </row>
    <row r="174" spans="1:6" s="8" customFormat="1" ht="14.25" customHeight="1">
      <c r="A174" s="93" t="s">
        <v>507</v>
      </c>
      <c r="B174" s="11" t="s">
        <v>15</v>
      </c>
      <c r="C174" s="94">
        <v>41849</v>
      </c>
      <c r="D174" s="95" t="s">
        <v>585</v>
      </c>
      <c r="E174" s="96">
        <v>35700</v>
      </c>
      <c r="F174" s="97" t="s">
        <v>7</v>
      </c>
    </row>
    <row r="175" spans="1:6" s="8" customFormat="1" ht="14.25" customHeight="1">
      <c r="A175" s="93" t="s">
        <v>508</v>
      </c>
      <c r="B175" s="11" t="s">
        <v>592</v>
      </c>
      <c r="C175" s="94">
        <v>41877</v>
      </c>
      <c r="D175" s="94" t="s">
        <v>593</v>
      </c>
      <c r="E175" s="105">
        <v>17127.77</v>
      </c>
      <c r="F175" s="104" t="s">
        <v>17</v>
      </c>
    </row>
    <row r="176" spans="1:6" s="8" customFormat="1" ht="14.25" customHeight="1">
      <c r="A176" s="93" t="s">
        <v>509</v>
      </c>
      <c r="B176" s="11" t="s">
        <v>232</v>
      </c>
      <c r="C176" s="94">
        <v>41849</v>
      </c>
      <c r="D176" s="95" t="s">
        <v>586</v>
      </c>
      <c r="E176" s="96">
        <v>204.45</v>
      </c>
      <c r="F176" s="97" t="s">
        <v>7</v>
      </c>
    </row>
    <row r="177" spans="1:6" s="8" customFormat="1" ht="14.25" customHeight="1">
      <c r="A177" s="93" t="s">
        <v>510</v>
      </c>
      <c r="B177" s="11" t="s">
        <v>541</v>
      </c>
      <c r="C177" s="94">
        <v>41849</v>
      </c>
      <c r="D177" s="95" t="s">
        <v>587</v>
      </c>
      <c r="E177" s="96">
        <v>0</v>
      </c>
      <c r="F177" s="97" t="s">
        <v>7</v>
      </c>
    </row>
    <row r="178" spans="1:6" s="8" customFormat="1" ht="14.25" customHeight="1">
      <c r="A178" s="93" t="s">
        <v>511</v>
      </c>
      <c r="B178" s="11" t="s">
        <v>100</v>
      </c>
      <c r="C178" s="94">
        <v>41849</v>
      </c>
      <c r="D178" s="95" t="s">
        <v>588</v>
      </c>
      <c r="E178" s="96">
        <v>449.69</v>
      </c>
      <c r="F178" s="97" t="s">
        <v>12</v>
      </c>
    </row>
    <row r="179" spans="1:6" s="8" customFormat="1" ht="14.25" customHeight="1">
      <c r="A179" s="93" t="s">
        <v>512</v>
      </c>
      <c r="B179" s="11" t="s">
        <v>594</v>
      </c>
      <c r="C179" s="94">
        <v>41877</v>
      </c>
      <c r="D179" s="94" t="s">
        <v>595</v>
      </c>
      <c r="E179" s="105">
        <v>0</v>
      </c>
      <c r="F179" s="104" t="s">
        <v>7</v>
      </c>
    </row>
    <row r="180" spans="1:6" s="8" customFormat="1" ht="14.25" customHeight="1">
      <c r="A180" s="93" t="s">
        <v>513</v>
      </c>
      <c r="B180" s="11" t="s">
        <v>596</v>
      </c>
      <c r="C180" s="94">
        <v>41877</v>
      </c>
      <c r="D180" s="94" t="s">
        <v>597</v>
      </c>
      <c r="E180" s="105">
        <v>0</v>
      </c>
      <c r="F180" s="104" t="s">
        <v>12</v>
      </c>
    </row>
    <row r="181" spans="1:6" s="8" customFormat="1" ht="14.25" customHeight="1">
      <c r="A181" s="93" t="s">
        <v>514</v>
      </c>
      <c r="B181" s="11" t="s">
        <v>598</v>
      </c>
      <c r="C181" s="94">
        <v>41877</v>
      </c>
      <c r="D181" s="94" t="s">
        <v>599</v>
      </c>
      <c r="E181" s="105">
        <v>0</v>
      </c>
      <c r="F181" s="104" t="s">
        <v>16</v>
      </c>
    </row>
    <row r="182" spans="1:6" s="8" customFormat="1" ht="14.25" customHeight="1">
      <c r="A182" s="93" t="s">
        <v>515</v>
      </c>
      <c r="B182" s="11" t="s">
        <v>601</v>
      </c>
      <c r="C182" s="94">
        <v>41877</v>
      </c>
      <c r="D182" s="94" t="s">
        <v>600</v>
      </c>
      <c r="E182" s="105">
        <v>600</v>
      </c>
      <c r="F182" s="104" t="s">
        <v>16</v>
      </c>
    </row>
    <row r="183" spans="1:6" s="8" customFormat="1" ht="14.25" customHeight="1">
      <c r="A183" s="93" t="s">
        <v>516</v>
      </c>
      <c r="B183" s="11" t="s">
        <v>602</v>
      </c>
      <c r="C183" s="94">
        <v>41877</v>
      </c>
      <c r="D183" s="94" t="s">
        <v>603</v>
      </c>
      <c r="E183" s="105">
        <v>11000</v>
      </c>
      <c r="F183" s="104" t="s">
        <v>16</v>
      </c>
    </row>
    <row r="184" spans="1:6" s="8" customFormat="1" ht="14.25" customHeight="1">
      <c r="A184" s="93" t="s">
        <v>517</v>
      </c>
      <c r="B184" s="11" t="s">
        <v>604</v>
      </c>
      <c r="C184" s="94">
        <v>41877</v>
      </c>
      <c r="D184" s="94" t="s">
        <v>605</v>
      </c>
      <c r="E184" s="105">
        <v>53.4</v>
      </c>
      <c r="F184" s="104" t="s">
        <v>16</v>
      </c>
    </row>
    <row r="185" spans="1:6" s="8" customFormat="1" ht="14.25" customHeight="1">
      <c r="A185" s="93" t="s">
        <v>518</v>
      </c>
      <c r="B185" s="11" t="s">
        <v>606</v>
      </c>
      <c r="C185" s="94">
        <v>41877</v>
      </c>
      <c r="D185" s="94" t="s">
        <v>607</v>
      </c>
      <c r="E185" s="105">
        <v>0</v>
      </c>
      <c r="F185" s="104" t="s">
        <v>16</v>
      </c>
    </row>
    <row r="186" spans="1:6" s="8" customFormat="1" ht="14.25" customHeight="1">
      <c r="A186" s="93" t="s">
        <v>519</v>
      </c>
      <c r="B186" s="11" t="s">
        <v>242</v>
      </c>
      <c r="C186" s="94">
        <v>41849</v>
      </c>
      <c r="D186" s="95" t="s">
        <v>589</v>
      </c>
      <c r="E186" s="96">
        <v>10</v>
      </c>
      <c r="F186" s="97" t="s">
        <v>7</v>
      </c>
    </row>
    <row r="187" spans="1:6" s="8" customFormat="1" ht="14.25" customHeight="1">
      <c r="A187" s="10" t="s">
        <v>520</v>
      </c>
      <c r="B187" s="11" t="s">
        <v>15</v>
      </c>
      <c r="C187" s="4">
        <v>41849</v>
      </c>
      <c r="D187" s="13" t="s">
        <v>590</v>
      </c>
      <c r="E187" s="12">
        <v>919.72</v>
      </c>
      <c r="F187" s="7" t="s">
        <v>7</v>
      </c>
    </row>
    <row r="188" spans="1:6" s="8" customFormat="1" ht="14.25" customHeight="1">
      <c r="A188" s="93" t="s">
        <v>521</v>
      </c>
      <c r="B188" s="11" t="s">
        <v>24</v>
      </c>
      <c r="C188" s="94">
        <v>41849</v>
      </c>
      <c r="D188" s="95" t="s">
        <v>591</v>
      </c>
      <c r="E188" s="96">
        <v>39.11</v>
      </c>
      <c r="F188" s="97" t="s">
        <v>231</v>
      </c>
    </row>
    <row r="189" spans="1:6" s="8" customFormat="1" ht="14.25" customHeight="1">
      <c r="A189" s="93" t="s">
        <v>546</v>
      </c>
      <c r="B189" s="11" t="s">
        <v>432</v>
      </c>
      <c r="C189" s="94">
        <v>41877</v>
      </c>
      <c r="D189" s="95" t="s">
        <v>610</v>
      </c>
      <c r="E189" s="96">
        <v>0</v>
      </c>
      <c r="F189" s="7" t="s">
        <v>11</v>
      </c>
    </row>
    <row r="190" spans="1:6" s="8" customFormat="1" ht="14.25" customHeight="1">
      <c r="A190" s="93" t="s">
        <v>547</v>
      </c>
      <c r="B190" s="11" t="s">
        <v>611</v>
      </c>
      <c r="C190" s="94">
        <v>41877</v>
      </c>
      <c r="D190" s="95" t="s">
        <v>612</v>
      </c>
      <c r="E190" s="96">
        <v>75</v>
      </c>
      <c r="F190" s="7" t="s">
        <v>11</v>
      </c>
    </row>
    <row r="191" spans="1:6" s="8" customFormat="1" ht="14.25" customHeight="1">
      <c r="A191" s="93" t="s">
        <v>548</v>
      </c>
      <c r="B191" s="11" t="s">
        <v>613</v>
      </c>
      <c r="C191" s="94">
        <v>41877</v>
      </c>
      <c r="D191" s="95" t="s">
        <v>614</v>
      </c>
      <c r="E191" s="96">
        <v>0</v>
      </c>
      <c r="F191" s="7" t="s">
        <v>11</v>
      </c>
    </row>
    <row r="192" spans="1:6" s="8" customFormat="1" ht="14.25" customHeight="1">
      <c r="A192" s="93" t="s">
        <v>549</v>
      </c>
      <c r="B192" s="11" t="s">
        <v>615</v>
      </c>
      <c r="C192" s="94">
        <v>41877</v>
      </c>
      <c r="D192" s="95" t="s">
        <v>616</v>
      </c>
      <c r="E192" s="96">
        <v>53.8</v>
      </c>
      <c r="F192" s="7" t="s">
        <v>17</v>
      </c>
    </row>
    <row r="193" spans="1:6" s="8" customFormat="1" ht="14.25" customHeight="1">
      <c r="A193" s="93" t="s">
        <v>550</v>
      </c>
      <c r="B193" s="11" t="s">
        <v>14</v>
      </c>
      <c r="C193" s="94">
        <v>41863</v>
      </c>
      <c r="D193" s="95" t="s">
        <v>617</v>
      </c>
      <c r="E193" s="96">
        <v>14482.05</v>
      </c>
      <c r="F193" s="7" t="s">
        <v>8</v>
      </c>
    </row>
    <row r="194" spans="1:6" s="8" customFormat="1" ht="14.25" customHeight="1">
      <c r="A194" s="93" t="s">
        <v>551</v>
      </c>
      <c r="B194" s="11" t="s">
        <v>618</v>
      </c>
      <c r="C194" s="94">
        <v>41863</v>
      </c>
      <c r="D194" s="95" t="s">
        <v>619</v>
      </c>
      <c r="E194" s="96">
        <v>0</v>
      </c>
      <c r="F194" s="7" t="s">
        <v>10</v>
      </c>
    </row>
    <row r="195" spans="1:6" s="8" customFormat="1" ht="14.25" customHeight="1">
      <c r="A195" s="93" t="s">
        <v>552</v>
      </c>
      <c r="B195" s="11" t="s">
        <v>620</v>
      </c>
      <c r="C195" s="94">
        <v>41877</v>
      </c>
      <c r="D195" s="95" t="s">
        <v>621</v>
      </c>
      <c r="E195" s="96">
        <v>0</v>
      </c>
      <c r="F195" s="7" t="s">
        <v>18</v>
      </c>
    </row>
    <row r="196" spans="1:6" s="8" customFormat="1" ht="14.25" customHeight="1">
      <c r="A196" s="93" t="s">
        <v>553</v>
      </c>
      <c r="B196" s="11" t="s">
        <v>622</v>
      </c>
      <c r="C196" s="94">
        <v>41877</v>
      </c>
      <c r="D196" s="95" t="s">
        <v>623</v>
      </c>
      <c r="E196" s="96">
        <v>0</v>
      </c>
      <c r="F196" s="7" t="s">
        <v>624</v>
      </c>
    </row>
    <row r="197" spans="1:6" s="8" customFormat="1" ht="14.25" customHeight="1">
      <c r="A197" s="93" t="s">
        <v>554</v>
      </c>
      <c r="B197" s="11" t="s">
        <v>625</v>
      </c>
      <c r="C197" s="94">
        <v>41877</v>
      </c>
      <c r="D197" s="95" t="s">
        <v>626</v>
      </c>
      <c r="E197" s="96">
        <v>0</v>
      </c>
      <c r="F197" s="7" t="s">
        <v>23</v>
      </c>
    </row>
    <row r="198" spans="1:6" s="8" customFormat="1" ht="14.25" customHeight="1">
      <c r="A198" s="93" t="s">
        <v>555</v>
      </c>
      <c r="B198" s="11" t="s">
        <v>627</v>
      </c>
      <c r="C198" s="94">
        <v>41877</v>
      </c>
      <c r="D198" s="95" t="s">
        <v>628</v>
      </c>
      <c r="E198" s="96">
        <v>0</v>
      </c>
      <c r="F198" s="7" t="s">
        <v>7</v>
      </c>
    </row>
    <row r="199" spans="1:6" s="8" customFormat="1" ht="14.25" customHeight="1">
      <c r="A199" s="99" t="s">
        <v>556</v>
      </c>
      <c r="B199" s="88" t="s">
        <v>567</v>
      </c>
      <c r="C199" s="100"/>
      <c r="D199" s="101"/>
      <c r="E199" s="102"/>
      <c r="F199" s="92"/>
    </row>
    <row r="200" spans="1:6" s="8" customFormat="1" ht="14.25" customHeight="1">
      <c r="A200" s="99" t="s">
        <v>557</v>
      </c>
      <c r="B200" s="88" t="s">
        <v>567</v>
      </c>
      <c r="C200" s="100"/>
      <c r="D200" s="101"/>
      <c r="E200" s="102"/>
      <c r="F200" s="92"/>
    </row>
    <row r="201" spans="1:6" s="8" customFormat="1" ht="14.25" customHeight="1">
      <c r="A201" s="93" t="s">
        <v>558</v>
      </c>
      <c r="B201" s="11" t="s">
        <v>15</v>
      </c>
      <c r="C201" s="94">
        <v>41863</v>
      </c>
      <c r="D201" s="95" t="s">
        <v>629</v>
      </c>
      <c r="E201" s="96">
        <v>1553.39</v>
      </c>
      <c r="F201" s="7" t="s">
        <v>7</v>
      </c>
    </row>
    <row r="202" spans="1:6" s="8" customFormat="1" ht="14.25" customHeight="1">
      <c r="A202" s="93" t="s">
        <v>559</v>
      </c>
      <c r="B202" s="11" t="s">
        <v>630</v>
      </c>
      <c r="C202" s="94">
        <v>41863</v>
      </c>
      <c r="D202" s="95" t="s">
        <v>631</v>
      </c>
      <c r="E202" s="96">
        <v>0</v>
      </c>
      <c r="F202" s="7" t="s">
        <v>16</v>
      </c>
    </row>
    <row r="203" spans="1:6" s="8" customFormat="1" ht="14.25" customHeight="1">
      <c r="A203" s="93" t="s">
        <v>560</v>
      </c>
      <c r="B203" s="11" t="s">
        <v>444</v>
      </c>
      <c r="C203" s="94">
        <v>41877</v>
      </c>
      <c r="D203" s="95" t="s">
        <v>632</v>
      </c>
      <c r="E203" s="96">
        <v>0</v>
      </c>
      <c r="F203" s="7" t="s">
        <v>16</v>
      </c>
    </row>
    <row r="204" spans="1:6" s="8" customFormat="1" ht="14.25" customHeight="1">
      <c r="A204" s="93" t="s">
        <v>561</v>
      </c>
      <c r="B204" s="11" t="s">
        <v>633</v>
      </c>
      <c r="C204" s="94">
        <v>41863</v>
      </c>
      <c r="D204" s="95" t="s">
        <v>634</v>
      </c>
      <c r="E204" s="96">
        <v>1268.82</v>
      </c>
      <c r="F204" s="7" t="s">
        <v>16</v>
      </c>
    </row>
    <row r="205" spans="1:6" s="8" customFormat="1" ht="14.25" customHeight="1">
      <c r="A205" s="93" t="s">
        <v>562</v>
      </c>
      <c r="B205" s="3" t="s">
        <v>348</v>
      </c>
      <c r="C205" s="94">
        <v>41877</v>
      </c>
      <c r="D205" s="95" t="s">
        <v>635</v>
      </c>
      <c r="E205" s="96">
        <v>0</v>
      </c>
      <c r="F205" s="7" t="s">
        <v>23</v>
      </c>
    </row>
    <row r="206" spans="1:6" s="8" customFormat="1" ht="14.25" customHeight="1">
      <c r="A206" s="93" t="s">
        <v>563</v>
      </c>
      <c r="B206" s="11" t="s">
        <v>22</v>
      </c>
      <c r="C206" s="94">
        <v>41863</v>
      </c>
      <c r="D206" s="95" t="s">
        <v>636</v>
      </c>
      <c r="E206" s="96">
        <v>7000</v>
      </c>
      <c r="F206" s="7" t="s">
        <v>7</v>
      </c>
    </row>
    <row r="207" spans="1:6" s="8" customFormat="1" ht="14.25" customHeight="1">
      <c r="A207" s="93" t="s">
        <v>564</v>
      </c>
      <c r="B207" s="11" t="s">
        <v>232</v>
      </c>
      <c r="C207" s="94">
        <v>41863</v>
      </c>
      <c r="D207" s="95" t="s">
        <v>637</v>
      </c>
      <c r="E207" s="96">
        <v>3.18</v>
      </c>
      <c r="F207" s="7" t="s">
        <v>7</v>
      </c>
    </row>
    <row r="208" spans="1:6" s="8" customFormat="1" ht="14.25" customHeight="1">
      <c r="A208" s="93" t="s">
        <v>565</v>
      </c>
      <c r="B208" s="11" t="s">
        <v>638</v>
      </c>
      <c r="C208" s="94">
        <v>41877</v>
      </c>
      <c r="D208" s="95" t="s">
        <v>639</v>
      </c>
      <c r="E208" s="96">
        <v>7000.11</v>
      </c>
      <c r="F208" s="7" t="s">
        <v>7</v>
      </c>
    </row>
    <row r="209" spans="1:6" s="8" customFormat="1" ht="14.25" customHeight="1" thickBot="1">
      <c r="A209" s="93" t="s">
        <v>566</v>
      </c>
      <c r="B209" s="11" t="s">
        <v>449</v>
      </c>
      <c r="C209" s="94">
        <v>41877</v>
      </c>
      <c r="D209" s="95" t="s">
        <v>640</v>
      </c>
      <c r="E209" s="96">
        <v>0</v>
      </c>
      <c r="F209" s="7" t="s">
        <v>16</v>
      </c>
    </row>
    <row r="210" spans="1:6" ht="21.75" customHeight="1" thickBot="1">
      <c r="A210" s="151" t="s">
        <v>361</v>
      </c>
      <c r="B210" s="152"/>
      <c r="C210" s="152"/>
      <c r="D210" s="153">
        <f>SUM(E6:E209)</f>
        <v>5287189.66</v>
      </c>
      <c r="E210" s="153"/>
      <c r="F210" s="98" t="s">
        <v>25</v>
      </c>
    </row>
    <row r="211" spans="1:5" ht="15.75" customHeight="1">
      <c r="A211" s="14"/>
      <c r="E211" s="15"/>
    </row>
    <row r="213" ht="15">
      <c r="E213" s="15"/>
    </row>
    <row r="223" ht="15">
      <c r="E223" s="15"/>
    </row>
    <row r="224" ht="15">
      <c r="E224" s="15"/>
    </row>
  </sheetData>
  <sheetProtection/>
  <mergeCells count="10">
    <mergeCell ref="A210:C210"/>
    <mergeCell ref="D210:E210"/>
    <mergeCell ref="E1:F1"/>
    <mergeCell ref="A2:F2"/>
    <mergeCell ref="A3:A5"/>
    <mergeCell ref="B3:B5"/>
    <mergeCell ref="C3:C5"/>
    <mergeCell ref="D3:D5"/>
    <mergeCell ref="E3:E5"/>
    <mergeCell ref="F3:F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Matouskova Anna</cp:lastModifiedBy>
  <cp:lastPrinted>2014-09-03T11:19:56Z</cp:lastPrinted>
  <dcterms:created xsi:type="dcterms:W3CDTF">2013-04-10T13:34:02Z</dcterms:created>
  <dcterms:modified xsi:type="dcterms:W3CDTF">2014-09-03T11:20:48Z</dcterms:modified>
  <cp:category/>
  <cp:version/>
  <cp:contentType/>
  <cp:contentStatus/>
</cp:coreProperties>
</file>