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55" yWindow="65476" windowWidth="11370" windowHeight="14145" activeTab="1"/>
  </bookViews>
  <sheets>
    <sheet name="Bilance PaV" sheetId="1" r:id="rId1"/>
    <sheet name="ZR-RO č. 239-14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<sst xmlns="http://schemas.openxmlformats.org/spreadsheetml/2006/main" count="846" uniqueCount="395">
  <si>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</si>
  <si>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</si>
  <si>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</si>
  <si>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</si>
  <si>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</si>
  <si>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</si>
  <si>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</si>
  <si>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</si>
  <si>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</si>
  <si>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</si>
  <si>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</si>
  <si>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</si>
  <si>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</si>
  <si>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</si>
  <si>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</si>
  <si>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</si>
  <si>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</si>
  <si>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</si>
  <si>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</si>
  <si>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</si>
  <si>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</si>
  <si>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</si>
  <si>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</si>
  <si>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</si>
  <si>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</si>
  <si>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</si>
  <si>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</si>
  <si>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</si>
  <si>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</si>
  <si>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 investiční dotace od obcí </t>
  </si>
  <si>
    <t xml:space="preserve">    investiční dotace ze zahraničí</t>
  </si>
  <si>
    <t>4. úvěr</t>
  </si>
  <si>
    <t>ZR-RO č.</t>
  </si>
  <si>
    <t>upravený rozpočet I.</t>
  </si>
  <si>
    <t>Zdrojová část rozpočtu LK 2014</t>
  </si>
  <si>
    <t>Výdajová část rozpočtu LK 2014</t>
  </si>
  <si>
    <t>1. Zapojení fondů z r. 2013</t>
  </si>
  <si>
    <t>upravený rozpočet II.</t>
  </si>
  <si>
    <t>Změna rozpočtu - rozpočtové opatření č. 239/14</t>
  </si>
  <si>
    <t>Neinvestiční dotace z rozpočtu HZS ČR 
na výdaje jednotek sborů dobrovolných hasičů obcí na rok 2014 – 2. část</t>
  </si>
  <si>
    <t>Kapitola 91701</t>
  </si>
  <si>
    <t>tis. Kč</t>
  </si>
  <si>
    <t>uk.</t>
  </si>
  <si>
    <t>č.a.</t>
  </si>
  <si>
    <t>§</t>
  </si>
  <si>
    <t>UZ</t>
  </si>
  <si>
    <t>T R A N S F E R Y</t>
  </si>
  <si>
    <t>UR II 2014</t>
  </si>
  <si>
    <t>ZR-RO 
č. 239/14</t>
  </si>
  <si>
    <t>UR III 2014</t>
  </si>
  <si>
    <t>SU</t>
  </si>
  <si>
    <t>0170000</t>
  </si>
  <si>
    <t>x</t>
  </si>
  <si>
    <t>xxxx</t>
  </si>
  <si>
    <t>Výdaje kapitoly 91701 - Transfery oddělení KŘ</t>
  </si>
  <si>
    <t>0170001</t>
  </si>
  <si>
    <t>0000</t>
  </si>
  <si>
    <t>Neinvestiční dotace obyvatelstvu</t>
  </si>
  <si>
    <t>0170002</t>
  </si>
  <si>
    <t>Asociace krajů ČR - členský příspěvek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</si>
  <si>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</si>
  <si>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</si>
  <si>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</si>
  <si>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</si>
  <si>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</si>
  <si>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</si>
  <si>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0170006</t>
  </si>
  <si>
    <t xml:space="preserve">Ostatní akce podporované Lib. krajem </t>
  </si>
  <si>
    <t>Účel. neinv. dotace z rozp. MV-GŘ HZS ČR</t>
  </si>
  <si>
    <t>neinvestiční transfery obcím - nerozděleno</t>
  </si>
  <si>
    <t>0180501</t>
  </si>
  <si>
    <t>4002</t>
  </si>
  <si>
    <t>Dotace na JPO - Cvikov</t>
  </si>
  <si>
    <t>neinvestiční transfery obcím</t>
  </si>
  <si>
    <t>0180502</t>
  </si>
  <si>
    <t>4001</t>
  </si>
  <si>
    <t>Dotace na JPO - Česká Lípa</t>
  </si>
  <si>
    <t>0180503</t>
  </si>
  <si>
    <t>4004</t>
  </si>
  <si>
    <t>Dotace na JPO - Dubá</t>
  </si>
  <si>
    <t>0180504</t>
  </si>
  <si>
    <t>2003</t>
  </si>
  <si>
    <t>Dotace na JPO - Frýdlant</t>
  </si>
  <si>
    <t>0180505</t>
  </si>
  <si>
    <t>5002</t>
  </si>
  <si>
    <t>Dotace na JPO - Harrachov</t>
  </si>
  <si>
    <t>0180506</t>
  </si>
  <si>
    <t>2006</t>
  </si>
  <si>
    <t>Dotace na JPO - Hrádek nad Nisou</t>
  </si>
  <si>
    <t>0180507</t>
  </si>
  <si>
    <t>5004</t>
  </si>
  <si>
    <t>Dotace na JPO - Jilemnice</t>
  </si>
  <si>
    <t>0180508</t>
  </si>
  <si>
    <t>5005</t>
  </si>
  <si>
    <t>Dotace na JPO - Lomnice nad Popelkou</t>
  </si>
  <si>
    <t>0180509</t>
  </si>
  <si>
    <t>4007</t>
  </si>
  <si>
    <t>Dotace na JPO - Mimoň</t>
  </si>
  <si>
    <t>0180510</t>
  </si>
  <si>
    <t>4008</t>
  </si>
  <si>
    <t>Dotace na JPO - Nový Bor</t>
  </si>
  <si>
    <t>0180511</t>
  </si>
  <si>
    <t>2009</t>
  </si>
  <si>
    <t>Dotace na JPO - Raspenava</t>
  </si>
  <si>
    <t>0180512</t>
  </si>
  <si>
    <t>5006</t>
  </si>
  <si>
    <t>Dotace na JPO - Rokytnice nad Jizerou</t>
  </si>
  <si>
    <t>0180513</t>
  </si>
  <si>
    <t>5008</t>
  </si>
  <si>
    <t>Dotace na JPO - Turnov</t>
  </si>
  <si>
    <t>0180514</t>
  </si>
  <si>
    <t>3007</t>
  </si>
  <si>
    <t>Dotace na JPO - Železný Brod</t>
  </si>
  <si>
    <t>0180515</t>
  </si>
  <si>
    <t>5012</t>
  </si>
  <si>
    <t xml:space="preserve">Dotace na JPO - Benešov u Semil  </t>
  </si>
  <si>
    <t>0180516</t>
  </si>
  <si>
    <t>2010</t>
  </si>
  <si>
    <t>Dotace na JPO - Bílá</t>
  </si>
  <si>
    <t>0180517</t>
  </si>
  <si>
    <t>4016</t>
  </si>
  <si>
    <t xml:space="preserve">Dotace na JPO - Brniště  </t>
  </si>
  <si>
    <t>0180518</t>
  </si>
  <si>
    <t xml:space="preserve">Dotace na JPO - Bukovina u Čisté  </t>
  </si>
  <si>
    <t>0180519</t>
  </si>
  <si>
    <t>2002</t>
  </si>
  <si>
    <t xml:space="preserve">Dotace na JPO - Český Dub  </t>
  </si>
  <si>
    <t>0180520</t>
  </si>
  <si>
    <t>5017</t>
  </si>
  <si>
    <t xml:space="preserve">Dotace na JPO - Čistá u Horek  </t>
  </si>
  <si>
    <t>0180521</t>
  </si>
  <si>
    <t>3002</t>
  </si>
  <si>
    <t xml:space="preserve">Dotace na JPO - Desná  </t>
  </si>
  <si>
    <t>0180522</t>
  </si>
  <si>
    <t>4003</t>
  </si>
  <si>
    <t xml:space="preserve">Dotace na JPO - Doksy  </t>
  </si>
  <si>
    <t>0180523</t>
  </si>
  <si>
    <t>2019</t>
  </si>
  <si>
    <t xml:space="preserve">Dotace na JPO - Dolní Řasnice  </t>
  </si>
  <si>
    <t>0180524</t>
  </si>
  <si>
    <t>3011</t>
  </si>
  <si>
    <t xml:space="preserve">Dotace na JPO - Držkov  </t>
  </si>
  <si>
    <t>0180525</t>
  </si>
  <si>
    <t>2020</t>
  </si>
  <si>
    <t xml:space="preserve">Dotace na JPO - Habartice  </t>
  </si>
  <si>
    <t>0180526</t>
  </si>
  <si>
    <t>5018</t>
  </si>
  <si>
    <t xml:space="preserve">Dotace na JPO - Háje nad Jizerou  </t>
  </si>
  <si>
    <t>0180527</t>
  </si>
  <si>
    <t>2004</t>
  </si>
  <si>
    <t xml:space="preserve">Dotace na JPO - Hejnice  </t>
  </si>
  <si>
    <t>0180528</t>
  </si>
  <si>
    <t>2021</t>
  </si>
  <si>
    <t xml:space="preserve">Dotace na JPO - Heřmanice  </t>
  </si>
  <si>
    <t>0180529</t>
  </si>
  <si>
    <t>2005</t>
  </si>
  <si>
    <t>Dotace na JPO - Hodkovice nad Mohelkou</t>
  </si>
  <si>
    <t>0180530</t>
  </si>
  <si>
    <t>4020</t>
  </si>
  <si>
    <t xml:space="preserve">Dotace na JPO - Holany    </t>
  </si>
  <si>
    <t>0180531</t>
  </si>
  <si>
    <t>5022</t>
  </si>
  <si>
    <t xml:space="preserve">Dotace na JPO - Hrubá Skála  </t>
  </si>
  <si>
    <t>0180532</t>
  </si>
  <si>
    <t>2024</t>
  </si>
  <si>
    <t xml:space="preserve">Dotace na JPO - Chotyně  </t>
  </si>
  <si>
    <t>0180533</t>
  </si>
  <si>
    <t>2007</t>
  </si>
  <si>
    <t>Dotace na JPO - Chrastava</t>
  </si>
  <si>
    <t>0180534</t>
  </si>
  <si>
    <t>5003</t>
  </si>
  <si>
    <t xml:space="preserve">Dotace na JPO - Jablonec nad Jizerou    </t>
  </si>
  <si>
    <t>0180535</t>
  </si>
  <si>
    <t>3001</t>
  </si>
  <si>
    <t xml:space="preserve">Dotace na JPO - Jablonec nad Nisou  </t>
  </si>
  <si>
    <t>0180536</t>
  </si>
  <si>
    <t>2058</t>
  </si>
  <si>
    <t xml:space="preserve">Dotace na JPO - Jablonné v Podještědí  </t>
  </si>
  <si>
    <t>0180537</t>
  </si>
  <si>
    <t>3013</t>
  </si>
  <si>
    <t xml:space="preserve">Dotace na JPO - Janov nad Nisou  </t>
  </si>
  <si>
    <t>0180538</t>
  </si>
  <si>
    <t>3015</t>
  </si>
  <si>
    <t xml:space="preserve">Dotace na JPO - Jílové u Držkova    </t>
  </si>
  <si>
    <t>0180539</t>
  </si>
  <si>
    <t>2027</t>
  </si>
  <si>
    <t xml:space="preserve">Dotace na JPO - Jindřichovice p. Smrkem  </t>
  </si>
  <si>
    <t>0180540</t>
  </si>
  <si>
    <t>3017</t>
  </si>
  <si>
    <t xml:space="preserve">Dotace na JPO - Josefův Důl    </t>
  </si>
  <si>
    <t>0180541</t>
  </si>
  <si>
    <t>4006</t>
  </si>
  <si>
    <t xml:space="preserve">Dotace na JPO - Kamenický Šenov    </t>
  </si>
  <si>
    <t>0180542</t>
  </si>
  <si>
    <t>5027</t>
  </si>
  <si>
    <t xml:space="preserve">Dotace na JPO - Karlovice  </t>
  </si>
  <si>
    <t>0180543</t>
  </si>
  <si>
    <t>3018</t>
  </si>
  <si>
    <t xml:space="preserve">Dotace na JPO - Koberovy  </t>
  </si>
  <si>
    <t>0180544</t>
  </si>
  <si>
    <t>3019</t>
  </si>
  <si>
    <t>Dotace na JPO - Kořenov</t>
  </si>
  <si>
    <t>0180545</t>
  </si>
  <si>
    <t>5029</t>
  </si>
  <si>
    <t xml:space="preserve">Dotace na JPO - Košťálov  </t>
  </si>
  <si>
    <t>0180546</t>
  </si>
  <si>
    <t>4028</t>
  </si>
  <si>
    <t xml:space="preserve">Dotace na JPO - Kravaře   </t>
  </si>
  <si>
    <t>0180547</t>
  </si>
  <si>
    <t>2031</t>
  </si>
  <si>
    <t xml:space="preserve">Dotace na JPO - Křížany   </t>
  </si>
  <si>
    <t>0180548</t>
  </si>
  <si>
    <t>2032</t>
  </si>
  <si>
    <t xml:space="preserve">Dotace na JPO - Kunratice   </t>
  </si>
  <si>
    <t>0180549</t>
  </si>
  <si>
    <t>4030</t>
  </si>
  <si>
    <t xml:space="preserve">Dotace na JPO - Kunratice u Cvikova    </t>
  </si>
  <si>
    <t>0180550</t>
  </si>
  <si>
    <t>2033</t>
  </si>
  <si>
    <t xml:space="preserve">Dotace na JPO - Lázně Libverda    </t>
  </si>
  <si>
    <t>0180551</t>
  </si>
  <si>
    <t>2001</t>
  </si>
  <si>
    <t xml:space="preserve">Dotace na JPO - Liberec  </t>
  </si>
  <si>
    <t>0180552</t>
  </si>
  <si>
    <t>5033</t>
  </si>
  <si>
    <t xml:space="preserve">Dotace na JPO - Libštát  </t>
  </si>
  <si>
    <t>0180553</t>
  </si>
  <si>
    <t>3020</t>
  </si>
  <si>
    <t>Dotace na JPO - Líšný</t>
  </si>
  <si>
    <t>0180554</t>
  </si>
  <si>
    <t>3022</t>
  </si>
  <si>
    <t xml:space="preserve">Dotace na JPO - Lučany nad Nisou  </t>
  </si>
  <si>
    <t>0180555</t>
  </si>
  <si>
    <t>3023</t>
  </si>
  <si>
    <t xml:space="preserve">Dotace na JPO - Malá Skála    </t>
  </si>
  <si>
    <t>0180556</t>
  </si>
  <si>
    <t>3024</t>
  </si>
  <si>
    <t>Dotace na JPO - Maršovice</t>
  </si>
  <si>
    <t>0180557</t>
  </si>
  <si>
    <t>5035</t>
  </si>
  <si>
    <t xml:space="preserve">Dotace na JPO - Martinice v Krkonoších  </t>
  </si>
  <si>
    <t>0180558</t>
  </si>
  <si>
    <t>2036</t>
  </si>
  <si>
    <t xml:space="preserve">Dotace na JPO - Nová Ves   </t>
  </si>
  <si>
    <t>0180559</t>
  </si>
  <si>
    <t>5039</t>
  </si>
  <si>
    <t xml:space="preserve">Dotace na JPO - Nová Ves nad Popelkou   </t>
  </si>
  <si>
    <t>0180560</t>
  </si>
  <si>
    <t>2008</t>
  </si>
  <si>
    <t xml:space="preserve">Dotace na JPO - Nové Město p. Smrkem  </t>
  </si>
  <si>
    <t>0180561</t>
  </si>
  <si>
    <t>2038</t>
  </si>
  <si>
    <t xml:space="preserve">Dotace na JPO - Osečná  </t>
  </si>
  <si>
    <t>0180562</t>
  </si>
  <si>
    <t>2039</t>
  </si>
  <si>
    <t>Dotace na JPO - Paceřice</t>
  </si>
  <si>
    <t>0180563</t>
  </si>
  <si>
    <t>5042</t>
  </si>
  <si>
    <t xml:space="preserve">Dotace na JPO - Paseky nad Jizerou    </t>
  </si>
  <si>
    <t>0180564</t>
  </si>
  <si>
    <t>3026</t>
  </si>
  <si>
    <t xml:space="preserve">Dotace na JPO - Pěnčín </t>
  </si>
  <si>
    <t>0180565</t>
  </si>
  <si>
    <t>2041</t>
  </si>
  <si>
    <t xml:space="preserve">Dotace na JPO - Pertoltice  </t>
  </si>
  <si>
    <t>0180566</t>
  </si>
  <si>
    <t>5044</t>
  </si>
  <si>
    <t xml:space="preserve">Dotace na JPO - Poniklá    </t>
  </si>
  <si>
    <t>0180567</t>
  </si>
  <si>
    <t>2043</t>
  </si>
  <si>
    <t>Dotace na JPO - Příšovice</t>
  </si>
  <si>
    <t>0180568</t>
  </si>
  <si>
    <t>2044</t>
  </si>
  <si>
    <t>Dotace na JPO - Radimovice</t>
  </si>
  <si>
    <t>0180569</t>
  </si>
  <si>
    <t>5049</t>
  </si>
  <si>
    <t xml:space="preserve">Dotace na JPO - Roprachtice    </t>
  </si>
  <si>
    <t>0180570</t>
  </si>
  <si>
    <t>5007</t>
  </si>
  <si>
    <t xml:space="preserve">Dotace na JPO - Rovensko pod Troskami </t>
  </si>
  <si>
    <t>0180571</t>
  </si>
  <si>
    <t>5050</t>
  </si>
  <si>
    <t xml:space="preserve">Dotace na JPO - Roztoky u Jilemnice   </t>
  </si>
  <si>
    <t>0180572</t>
  </si>
  <si>
    <t>3003</t>
  </si>
  <si>
    <t xml:space="preserve">Dotace na JPO - Rychnov u Jablonce n. N.  </t>
  </si>
  <si>
    <t>0180573</t>
  </si>
  <si>
    <t>2045</t>
  </si>
  <si>
    <t xml:space="preserve">Dotace na JPO - Rynoltice   </t>
  </si>
  <si>
    <t>0180574</t>
  </si>
  <si>
    <t>5001</t>
  </si>
  <si>
    <t xml:space="preserve">Dotace na JPO - Semily    </t>
  </si>
  <si>
    <t>0180575</t>
  </si>
  <si>
    <t>4044</t>
  </si>
  <si>
    <t xml:space="preserve">Dotace na JPO - Skalice u České Lípy  </t>
  </si>
  <si>
    <t>0180576</t>
  </si>
  <si>
    <t>5052</t>
  </si>
  <si>
    <t xml:space="preserve">Dotace na JPO - Slaná  </t>
  </si>
  <si>
    <t>0180577</t>
  </si>
  <si>
    <t>4046</t>
  </si>
  <si>
    <t xml:space="preserve">Dotace na JPO - Sloup v Čechách    </t>
  </si>
  <si>
    <t>0180578</t>
  </si>
  <si>
    <t>3004</t>
  </si>
  <si>
    <t xml:space="preserve">Dotace na JPO - Smržovka  </t>
  </si>
  <si>
    <t>0180579</t>
  </si>
  <si>
    <t>2047</t>
  </si>
  <si>
    <t xml:space="preserve">Dotace na JPO - Stráž nad Nisou    </t>
  </si>
  <si>
    <t>0180580</t>
  </si>
  <si>
    <t>4009</t>
  </si>
  <si>
    <t xml:space="preserve">Dotace na JPO - Stráž pod Ralskem    </t>
  </si>
  <si>
    <t>0180581</t>
  </si>
  <si>
    <t>5053</t>
  </si>
  <si>
    <t xml:space="preserve">Dotace na JPO - Stružinec    </t>
  </si>
  <si>
    <t>0180582</t>
  </si>
  <si>
    <t>4049</t>
  </si>
  <si>
    <t xml:space="preserve">Dotace na JPO - Stružnice    </t>
  </si>
  <si>
    <t>0180583</t>
  </si>
  <si>
    <t>5054</t>
  </si>
  <si>
    <t xml:space="preserve">Dotace na JPO - Studenec  </t>
  </si>
  <si>
    <t>0180584</t>
  </si>
  <si>
    <t>2048</t>
  </si>
  <si>
    <t>Dotace na JPO - Světlá pod Ještědem</t>
  </si>
  <si>
    <t>0180585</t>
  </si>
  <si>
    <t>2049</t>
  </si>
  <si>
    <t xml:space="preserve">Dotace na JPO - Svijanský Újezd  </t>
  </si>
  <si>
    <t>0180586</t>
  </si>
  <si>
    <t>4051</t>
  </si>
  <si>
    <t xml:space="preserve">Dotace na JPO - Svojkov  </t>
  </si>
  <si>
    <t>0180587</t>
  </si>
  <si>
    <t>2052</t>
  </si>
  <si>
    <t xml:space="preserve">Dotace na JPO - Šimonovice      </t>
  </si>
  <si>
    <t>0180588</t>
  </si>
  <si>
    <t>3005</t>
  </si>
  <si>
    <t xml:space="preserve">Dotace na JPO - Tanvald  </t>
  </si>
  <si>
    <t>0180589</t>
  </si>
  <si>
    <t>4054</t>
  </si>
  <si>
    <t xml:space="preserve">Dotace na JPO - Tuhaň  </t>
  </si>
  <si>
    <t>0180590</t>
  </si>
  <si>
    <t>3006</t>
  </si>
  <si>
    <t xml:space="preserve">Dotace na JPO - Velké Hamry  </t>
  </si>
  <si>
    <t>0180591</t>
  </si>
  <si>
    <t>2053</t>
  </si>
  <si>
    <t xml:space="preserve">Dotace na JPO - Višňová  </t>
  </si>
  <si>
    <t>0180592</t>
  </si>
  <si>
    <t>5061</t>
  </si>
  <si>
    <t xml:space="preserve">Dotace na JPO - Vítkovice    </t>
  </si>
  <si>
    <t>0180593</t>
  </si>
  <si>
    <t>4057</t>
  </si>
  <si>
    <t xml:space="preserve">Dotace na JPO - Volfartice    </t>
  </si>
  <si>
    <t>0180594</t>
  </si>
  <si>
    <t>2055</t>
  </si>
  <si>
    <t xml:space="preserve">Dotace na JPO - Všelibice    </t>
  </si>
  <si>
    <t>0180595</t>
  </si>
  <si>
    <t>5062</t>
  </si>
  <si>
    <t xml:space="preserve">Dotace na JPO - Všeň  </t>
  </si>
  <si>
    <t>0180596</t>
  </si>
  <si>
    <t>5009</t>
  </si>
  <si>
    <t xml:space="preserve">Dotace na JPO - Vysoké nad Jizerou  </t>
  </si>
  <si>
    <t>0180597</t>
  </si>
  <si>
    <t>4010</t>
  </si>
  <si>
    <t xml:space="preserve">Dotace na JPO - Zákupy  </t>
  </si>
  <si>
    <t>0180598</t>
  </si>
  <si>
    <t>3034</t>
  </si>
  <si>
    <t xml:space="preserve">Dotace na JPO - Zlatá Olešnice  </t>
  </si>
  <si>
    <t>0180599</t>
  </si>
  <si>
    <t>4011</t>
  </si>
  <si>
    <t xml:space="preserve">Dotace na JPO - Žandov  </t>
  </si>
  <si>
    <t>3. kapitálové příjmy</t>
  </si>
  <si>
    <t xml:space="preserve">   zákon o státním rozpočtu</t>
  </si>
  <si>
    <t xml:space="preserve">   neinvestiční dotace od obcí</t>
  </si>
  <si>
    <t xml:space="preserve">   neinvestiční dotace ze zahraničí</t>
  </si>
  <si>
    <t xml:space="preserve">    resortní účelové investiční dotace</t>
  </si>
  <si>
    <t xml:space="preserve">   resortní účelové neinvestiční dotace</t>
  </si>
  <si>
    <t>2. Zapojení zvláštních účtů z r. 2013</t>
  </si>
  <si>
    <t>3. Zapojení výsledků hospodaření 2013</t>
  </si>
  <si>
    <t>5. uhrazené splátky dlouhodobých půjček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</si>
  <si>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dotace</t>
    </r>
  </si>
  <si>
    <t>Kap. 911 - krajský úřad</t>
  </si>
  <si>
    <t>Kap. 910 - zastupitelstvo</t>
  </si>
  <si>
    <t>Kap. 913 - příspěvkové organizace</t>
  </si>
  <si>
    <t>Kap. 914 - působnosti</t>
  </si>
  <si>
    <t>Kap. 916 - účelové neinvestiční dotace -školství</t>
  </si>
  <si>
    <t>Kap. 917 - transfery</t>
  </si>
  <si>
    <t>Kap. 919 - Pokladní správa</t>
  </si>
  <si>
    <t>Kap. 920 - kapitálové výdaje</t>
  </si>
  <si>
    <t>Kap. 921 - účelové investiční dotace - školství</t>
  </si>
  <si>
    <t>Kap. 923 - spolufinancování EU</t>
  </si>
  <si>
    <t>Kap. 924 - úvěry</t>
  </si>
  <si>
    <t>Kap. 925 - sociální fond</t>
  </si>
  <si>
    <t>Kap. 926 - dotační fond</t>
  </si>
  <si>
    <t>Kap. 931 - krizový fond</t>
  </si>
  <si>
    <t>Kap. 932 - fond ochrany vod</t>
  </si>
  <si>
    <t xml:space="preserve">Kap. 934 - lesnický fond </t>
  </si>
  <si>
    <t>Kap. 935 - grantový fond</t>
  </si>
  <si>
    <t>01805xx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</si>
</sst>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CC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5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9" fillId="0" borderId="19" xfId="47" applyFont="1" applyBorder="1" applyAlignment="1">
      <alignment horizontal="center" vertical="center"/>
      <protection/>
    </xf>
    <xf numFmtId="0" fontId="9" fillId="0" borderId="23" xfId="47" applyFont="1" applyBorder="1" applyAlignment="1">
      <alignment horizontal="center" vertical="center"/>
      <protection/>
    </xf>
    <xf numFmtId="0" fontId="9" fillId="0" borderId="20" xfId="47" applyFont="1" applyBorder="1" applyAlignment="1">
      <alignment horizontal="center" vertical="center"/>
      <protection/>
    </xf>
    <xf numFmtId="0" fontId="9" fillId="0" borderId="24" xfId="47" applyFont="1" applyBorder="1" applyAlignment="1">
      <alignment horizontal="center" vertical="center"/>
      <protection/>
    </xf>
    <xf numFmtId="0" fontId="9" fillId="0" borderId="25" xfId="47" applyFont="1" applyBorder="1" applyAlignment="1">
      <alignment horizontal="center" vertical="center" wrapText="1"/>
      <protection/>
    </xf>
    <xf numFmtId="0" fontId="9" fillId="0" borderId="26" xfId="47" applyFont="1" applyFill="1" applyBorder="1" applyAlignment="1">
      <alignment horizontal="center" vertical="center" wrapText="1"/>
      <protection/>
    </xf>
    <xf numFmtId="0" fontId="47" fillId="0" borderId="24" xfId="47" applyFont="1" applyBorder="1" applyAlignment="1">
      <alignment horizontal="center"/>
      <protection/>
    </xf>
    <xf numFmtId="49" fontId="47" fillId="0" borderId="27" xfId="47" applyNumberFormat="1" applyFont="1" applyBorder="1" applyAlignment="1">
      <alignment horizontal="center"/>
      <protection/>
    </xf>
    <xf numFmtId="0" fontId="47" fillId="0" borderId="0" xfId="47" applyFont="1" applyBorder="1" applyAlignment="1">
      <alignment horizontal="center"/>
      <protection/>
    </xf>
    <xf numFmtId="0" fontId="47" fillId="0" borderId="25" xfId="47" applyFont="1" applyBorder="1" applyAlignment="1">
      <alignment horizontal="center"/>
      <protection/>
    </xf>
    <xf numFmtId="0" fontId="47" fillId="0" borderId="25" xfId="47" applyFont="1" applyBorder="1" applyAlignment="1">
      <alignment horizontal="center" vertical="center"/>
      <protection/>
    </xf>
    <xf numFmtId="0" fontId="47" fillId="0" borderId="28" xfId="47" applyFont="1" applyBorder="1">
      <alignment/>
      <protection/>
    </xf>
    <xf numFmtId="4" fontId="47" fillId="0" borderId="24" xfId="47" applyNumberFormat="1" applyFont="1" applyBorder="1">
      <alignment/>
      <protection/>
    </xf>
    <xf numFmtId="165" fontId="47" fillId="0" borderId="25" xfId="47" applyNumberFormat="1" applyFont="1" applyBorder="1" applyAlignment="1">
      <alignment horizontal="right" vertical="center"/>
      <protection/>
    </xf>
    <xf numFmtId="165" fontId="47" fillId="0" borderId="26" xfId="47" applyNumberFormat="1" applyFont="1" applyFill="1" applyBorder="1" applyAlignment="1">
      <alignment horizontal="right" vertical="center" wrapText="1"/>
      <protection/>
    </xf>
    <xf numFmtId="0" fontId="9" fillId="0" borderId="13" xfId="47" applyFont="1" applyBorder="1" applyAlignment="1">
      <alignment horizontal="center"/>
      <protection/>
    </xf>
    <xf numFmtId="49" fontId="9" fillId="0" borderId="29" xfId="49" applyNumberFormat="1" applyFont="1" applyBorder="1" applyAlignment="1">
      <alignment horizontal="center" vertical="center"/>
      <protection/>
    </xf>
    <xf numFmtId="49" fontId="9" fillId="0" borderId="30" xfId="49" applyNumberFormat="1" applyFont="1" applyBorder="1" applyAlignment="1">
      <alignment horizontal="center" vertical="center"/>
      <protection/>
    </xf>
    <xf numFmtId="0" fontId="9" fillId="0" borderId="14" xfId="49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29" xfId="49" applyFont="1" applyBorder="1" applyAlignment="1">
      <alignment vertical="center"/>
      <protection/>
    </xf>
    <xf numFmtId="4" fontId="9" fillId="0" borderId="13" xfId="47" applyNumberFormat="1" applyFont="1" applyBorder="1">
      <alignment/>
      <protection/>
    </xf>
    <xf numFmtId="165" fontId="9" fillId="0" borderId="14" xfId="47" applyNumberFormat="1" applyFont="1" applyBorder="1" applyAlignment="1">
      <alignment horizontal="right" vertical="center"/>
      <protection/>
    </xf>
    <xf numFmtId="165" fontId="9" fillId="0" borderId="31" xfId="47" applyNumberFormat="1" applyFont="1" applyBorder="1">
      <alignment/>
      <protection/>
    </xf>
    <xf numFmtId="0" fontId="9" fillId="0" borderId="32" xfId="47" applyFont="1" applyBorder="1" applyAlignment="1">
      <alignment horizontal="center"/>
      <protection/>
    </xf>
    <xf numFmtId="49" fontId="9" fillId="0" borderId="27" xfId="49" applyNumberFormat="1" applyFont="1" applyBorder="1" applyAlignment="1">
      <alignment horizontal="center"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9" fillId="0" borderId="33" xfId="49" applyFont="1" applyBorder="1" applyAlignment="1">
      <alignment horizontal="center" vertical="center"/>
      <protection/>
    </xf>
    <xf numFmtId="0" fontId="9" fillId="0" borderId="33" xfId="0" applyFont="1" applyBorder="1" applyAlignment="1">
      <alignment horizontal="center" vertical="center"/>
    </xf>
    <xf numFmtId="0" fontId="9" fillId="0" borderId="27" xfId="49" applyFont="1" applyBorder="1" applyAlignment="1">
      <alignment vertical="center"/>
      <protection/>
    </xf>
    <xf numFmtId="4" fontId="9" fillId="0" borderId="32" xfId="47" applyNumberFormat="1" applyFont="1" applyBorder="1">
      <alignment/>
      <protection/>
    </xf>
    <xf numFmtId="165" fontId="9" fillId="0" borderId="33" xfId="47" applyNumberFormat="1" applyFont="1" applyBorder="1" applyAlignment="1">
      <alignment horizontal="right" vertical="center"/>
      <protection/>
    </xf>
    <xf numFmtId="165" fontId="9" fillId="0" borderId="34" xfId="47" applyNumberFormat="1" applyFont="1" applyBorder="1">
      <alignment/>
      <protection/>
    </xf>
    <xf numFmtId="0" fontId="9" fillId="0" borderId="29" xfId="49" applyFont="1" applyFill="1" applyBorder="1" applyAlignment="1">
      <alignment vertical="center"/>
      <protection/>
    </xf>
    <xf numFmtId="0" fontId="9" fillId="0" borderId="10" xfId="49" applyFont="1" applyFill="1" applyBorder="1" applyAlignment="1">
      <alignment horizontal="center"/>
      <protection/>
    </xf>
    <xf numFmtId="49" fontId="9" fillId="0" borderId="35" xfId="49" applyNumberFormat="1" applyFont="1" applyBorder="1" applyAlignment="1">
      <alignment horizontal="center" vertical="center"/>
      <protection/>
    </xf>
    <xf numFmtId="0" fontId="9" fillId="0" borderId="11" xfId="49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35" xfId="48" applyFont="1" applyFill="1" applyBorder="1" applyAlignment="1">
      <alignment vertical="center"/>
      <protection/>
    </xf>
    <xf numFmtId="4" fontId="9" fillId="0" borderId="10" xfId="48" applyNumberFormat="1" applyFont="1" applyFill="1" applyBorder="1" applyAlignment="1">
      <alignment vertical="center"/>
      <protection/>
    </xf>
    <xf numFmtId="165" fontId="9" fillId="0" borderId="11" xfId="47" applyNumberFormat="1" applyFont="1" applyFill="1" applyBorder="1">
      <alignment/>
      <protection/>
    </xf>
    <xf numFmtId="165" fontId="9" fillId="0" borderId="12" xfId="49" applyNumberFormat="1" applyFont="1" applyFill="1" applyBorder="1">
      <alignment/>
      <protection/>
    </xf>
    <xf numFmtId="0" fontId="10" fillId="0" borderId="36" xfId="0" applyFont="1" applyBorder="1" applyAlignment="1">
      <alignment/>
    </xf>
    <xf numFmtId="0" fontId="9" fillId="0" borderId="37" xfId="49" applyFont="1" applyBorder="1" applyAlignment="1">
      <alignment horizontal="center" vertical="center"/>
      <protection/>
    </xf>
    <xf numFmtId="4" fontId="9" fillId="0" borderId="38" xfId="48" applyNumberFormat="1" applyFont="1" applyFill="1" applyBorder="1" applyAlignment="1">
      <alignment vertical="center"/>
      <protection/>
    </xf>
    <xf numFmtId="165" fontId="9" fillId="0" borderId="39" xfId="47" applyNumberFormat="1" applyFont="1" applyFill="1" applyBorder="1">
      <alignment/>
      <protection/>
    </xf>
    <xf numFmtId="165" fontId="9" fillId="0" borderId="40" xfId="0" applyNumberFormat="1" applyFont="1" applyFill="1" applyBorder="1" applyAlignment="1">
      <alignment/>
    </xf>
    <xf numFmtId="0" fontId="9" fillId="0" borderId="41" xfId="47" applyFont="1" applyBorder="1" applyAlignment="1">
      <alignment horizontal="center"/>
      <protection/>
    </xf>
    <xf numFmtId="49" fontId="9" fillId="0" borderId="42" xfId="47" applyNumberFormat="1" applyFont="1" applyBorder="1" applyAlignment="1">
      <alignment horizontal="center"/>
      <protection/>
    </xf>
    <xf numFmtId="49" fontId="9" fillId="0" borderId="43" xfId="47" applyNumberFormat="1" applyFont="1" applyBorder="1" applyAlignment="1">
      <alignment horizontal="center"/>
      <protection/>
    </xf>
    <xf numFmtId="0" fontId="9" fillId="0" borderId="44" xfId="47" applyFont="1" applyBorder="1" applyAlignment="1">
      <alignment horizontal="center"/>
      <protection/>
    </xf>
    <xf numFmtId="0" fontId="9" fillId="0" borderId="45" xfId="47" applyFont="1" applyBorder="1" applyAlignment="1">
      <alignment horizontal="center"/>
      <protection/>
    </xf>
    <xf numFmtId="165" fontId="9" fillId="0" borderId="11" xfId="47" applyNumberFormat="1" applyFont="1" applyBorder="1">
      <alignment/>
      <protection/>
    </xf>
    <xf numFmtId="0" fontId="9" fillId="0" borderId="10" xfId="47" applyFont="1" applyBorder="1" applyAlignment="1">
      <alignment horizontal="center"/>
      <protection/>
    </xf>
    <xf numFmtId="49" fontId="9" fillId="0" borderId="35" xfId="47" applyNumberFormat="1" applyFont="1" applyBorder="1" applyAlignment="1">
      <alignment horizontal="center"/>
      <protection/>
    </xf>
    <xf numFmtId="0" fontId="9" fillId="0" borderId="46" xfId="47" applyFont="1" applyBorder="1" applyAlignment="1">
      <alignment horizontal="center"/>
      <protection/>
    </xf>
    <xf numFmtId="0" fontId="9" fillId="0" borderId="11" xfId="47" applyFont="1" applyBorder="1" applyAlignment="1">
      <alignment horizontal="center"/>
      <protection/>
    </xf>
    <xf numFmtId="0" fontId="9" fillId="0" borderId="35" xfId="47" applyFont="1" applyFill="1" applyBorder="1">
      <alignment/>
      <protection/>
    </xf>
    <xf numFmtId="4" fontId="9" fillId="0" borderId="10" xfId="0" applyNumberFormat="1" applyFont="1" applyBorder="1" applyAlignment="1">
      <alignment/>
    </xf>
    <xf numFmtId="165" fontId="9" fillId="0" borderId="47" xfId="47" applyNumberFormat="1" applyFont="1" applyFill="1" applyBorder="1">
      <alignment/>
      <protection/>
    </xf>
    <xf numFmtId="0" fontId="10" fillId="0" borderId="48" xfId="47" applyFont="1" applyBorder="1" applyAlignment="1">
      <alignment horizontal="center"/>
      <protection/>
    </xf>
    <xf numFmtId="49" fontId="10" fillId="0" borderId="49" xfId="47" applyNumberFormat="1" applyFont="1" applyBorder="1" applyAlignment="1">
      <alignment horizontal="center"/>
      <protection/>
    </xf>
    <xf numFmtId="49" fontId="10" fillId="0" borderId="36" xfId="47" applyNumberFormat="1" applyFont="1" applyBorder="1" applyAlignment="1">
      <alignment horizontal="center"/>
      <protection/>
    </xf>
    <xf numFmtId="0" fontId="10" fillId="0" borderId="50" xfId="47" applyFont="1" applyBorder="1" applyAlignment="1">
      <alignment horizontal="center"/>
      <protection/>
    </xf>
    <xf numFmtId="0" fontId="10" fillId="0" borderId="51" xfId="47" applyFont="1" applyBorder="1" applyAlignment="1">
      <alignment horizontal="center"/>
      <protection/>
    </xf>
    <xf numFmtId="0" fontId="10" fillId="0" borderId="22" xfId="47" applyFont="1" applyFill="1" applyBorder="1">
      <alignment/>
      <protection/>
    </xf>
    <xf numFmtId="4" fontId="10" fillId="0" borderId="48" xfId="0" applyNumberFormat="1" applyFont="1" applyBorder="1" applyAlignment="1">
      <alignment/>
    </xf>
    <xf numFmtId="165" fontId="10" fillId="0" borderId="51" xfId="47" applyNumberFormat="1" applyFont="1" applyBorder="1">
      <alignment/>
      <protection/>
    </xf>
    <xf numFmtId="165" fontId="10" fillId="0" borderId="40" xfId="47" applyNumberFormat="1" applyFont="1" applyFill="1" applyBorder="1">
      <alignment/>
      <protection/>
    </xf>
    <xf numFmtId="165" fontId="9" fillId="0" borderId="18" xfId="47" applyNumberFormat="1" applyFont="1" applyFill="1" applyBorder="1">
      <alignment/>
      <protection/>
    </xf>
    <xf numFmtId="0" fontId="10" fillId="0" borderId="16" xfId="47" applyFont="1" applyBorder="1" applyAlignment="1">
      <alignment horizontal="center"/>
      <protection/>
    </xf>
    <xf numFmtId="49" fontId="10" fillId="0" borderId="52" xfId="47" applyNumberFormat="1" applyFont="1" applyBorder="1" applyAlignment="1">
      <alignment horizontal="center"/>
      <protection/>
    </xf>
    <xf numFmtId="0" fontId="10" fillId="0" borderId="36" xfId="47" applyFont="1" applyBorder="1" applyAlignment="1">
      <alignment horizontal="center"/>
      <protection/>
    </xf>
    <xf numFmtId="0" fontId="10" fillId="0" borderId="39" xfId="47" applyFont="1" applyBorder="1" applyAlignment="1">
      <alignment horizontal="center"/>
      <protection/>
    </xf>
    <xf numFmtId="0" fontId="10" fillId="0" borderId="17" xfId="47" applyFont="1" applyBorder="1" applyAlignment="1">
      <alignment horizontal="center"/>
      <protection/>
    </xf>
    <xf numFmtId="0" fontId="10" fillId="0" borderId="0" xfId="47" applyFont="1" applyFill="1" applyBorder="1">
      <alignment/>
      <protection/>
    </xf>
    <xf numFmtId="4" fontId="10" fillId="0" borderId="16" xfId="0" applyNumberFormat="1" applyFont="1" applyBorder="1" applyAlignment="1">
      <alignment/>
    </xf>
    <xf numFmtId="165" fontId="10" fillId="0" borderId="17" xfId="47" applyNumberFormat="1" applyFont="1" applyBorder="1">
      <alignment/>
      <protection/>
    </xf>
    <xf numFmtId="0" fontId="9" fillId="0" borderId="42" xfId="47" applyFont="1" applyFill="1" applyBorder="1">
      <alignment/>
      <protection/>
    </xf>
    <xf numFmtId="4" fontId="9" fillId="0" borderId="41" xfId="0" applyNumberFormat="1" applyFont="1" applyBorder="1" applyAlignment="1">
      <alignment/>
    </xf>
    <xf numFmtId="165" fontId="9" fillId="0" borderId="45" xfId="47" applyNumberFormat="1" applyFont="1" applyBorder="1">
      <alignment/>
      <protection/>
    </xf>
    <xf numFmtId="0" fontId="10" fillId="0" borderId="38" xfId="47" applyFont="1" applyBorder="1" applyAlignment="1">
      <alignment horizontal="center"/>
      <protection/>
    </xf>
    <xf numFmtId="49" fontId="10" fillId="0" borderId="53" xfId="47" applyNumberFormat="1" applyFont="1" applyBorder="1" applyAlignment="1">
      <alignment horizontal="center"/>
      <protection/>
    </xf>
    <xf numFmtId="4" fontId="10" fillId="0" borderId="38" xfId="0" applyNumberFormat="1" applyFont="1" applyBorder="1" applyAlignment="1">
      <alignment/>
    </xf>
    <xf numFmtId="165" fontId="10" fillId="0" borderId="39" xfId="47" applyNumberFormat="1" applyFont="1" applyBorder="1">
      <alignment/>
      <protection/>
    </xf>
    <xf numFmtId="4" fontId="9" fillId="0" borderId="41" xfId="47" applyNumberFormat="1" applyFont="1" applyBorder="1">
      <alignment/>
      <protection/>
    </xf>
    <xf numFmtId="0" fontId="10" fillId="0" borderId="43" xfId="47" applyFont="1" applyBorder="1" applyAlignment="1">
      <alignment horizontal="center"/>
      <protection/>
    </xf>
    <xf numFmtId="0" fontId="10" fillId="0" borderId="33" xfId="47" applyFont="1" applyBorder="1" applyAlignment="1">
      <alignment horizontal="center"/>
      <protection/>
    </xf>
    <xf numFmtId="0" fontId="10" fillId="0" borderId="52" xfId="47" applyFont="1" applyFill="1" applyBorder="1">
      <alignment/>
      <protection/>
    </xf>
    <xf numFmtId="4" fontId="10" fillId="0" borderId="16" xfId="47" applyNumberFormat="1" applyFont="1" applyBorder="1">
      <alignment/>
      <protection/>
    </xf>
    <xf numFmtId="0" fontId="10" fillId="0" borderId="53" xfId="47" applyFont="1" applyFill="1" applyBorder="1">
      <alignment/>
      <protection/>
    </xf>
    <xf numFmtId="4" fontId="10" fillId="0" borderId="38" xfId="47" applyNumberFormat="1" applyFont="1" applyBorder="1">
      <alignment/>
      <protection/>
    </xf>
    <xf numFmtId="0" fontId="9" fillId="0" borderId="0" xfId="47" applyFont="1" applyAlignment="1">
      <alignment horizontal="center" vertical="center"/>
      <protection/>
    </xf>
    <xf numFmtId="0" fontId="10" fillId="0" borderId="38" xfId="47" applyFont="1" applyBorder="1" applyAlignment="1">
      <alignment horizontal="center" vertical="top"/>
      <protection/>
    </xf>
    <xf numFmtId="49" fontId="10" fillId="0" borderId="53" xfId="47" applyNumberFormat="1" applyFont="1" applyBorder="1" applyAlignment="1">
      <alignment horizontal="center" vertical="top"/>
      <protection/>
    </xf>
    <xf numFmtId="49" fontId="10" fillId="0" borderId="36" xfId="47" applyNumberFormat="1" applyFont="1" applyBorder="1" applyAlignment="1">
      <alignment horizontal="center" vertical="top"/>
      <protection/>
    </xf>
    <xf numFmtId="0" fontId="10" fillId="0" borderId="36" xfId="47" applyFont="1" applyBorder="1" applyAlignment="1">
      <alignment horizontal="center" vertical="top"/>
      <protection/>
    </xf>
    <xf numFmtId="0" fontId="10" fillId="0" borderId="39" xfId="47" applyFont="1" applyBorder="1" applyAlignment="1">
      <alignment horizontal="center" vertical="top"/>
      <protection/>
    </xf>
    <xf numFmtId="0" fontId="10" fillId="0" borderId="53" xfId="47" applyFont="1" applyFill="1" applyBorder="1" applyAlignment="1">
      <alignment vertical="top"/>
      <protection/>
    </xf>
    <xf numFmtId="4" fontId="10" fillId="0" borderId="38" xfId="47" applyNumberFormat="1" applyFont="1" applyBorder="1" applyAlignment="1">
      <alignment vertical="top"/>
      <protection/>
    </xf>
    <xf numFmtId="165" fontId="10" fillId="0" borderId="39" xfId="47" applyNumberFormat="1" applyFont="1" applyBorder="1" applyAlignment="1">
      <alignment vertical="top"/>
      <protection/>
    </xf>
    <xf numFmtId="165" fontId="10" fillId="0" borderId="40" xfId="47" applyNumberFormat="1" applyFont="1" applyFill="1" applyBorder="1" applyAlignment="1">
      <alignment vertical="top"/>
      <protection/>
    </xf>
    <xf numFmtId="49" fontId="9" fillId="0" borderId="54" xfId="47" applyNumberFormat="1" applyFont="1" applyBorder="1" applyAlignment="1">
      <alignment horizontal="center"/>
      <protection/>
    </xf>
    <xf numFmtId="165" fontId="9" fillId="0" borderId="26" xfId="47" applyNumberFormat="1" applyFont="1" applyFill="1" applyBorder="1">
      <alignment/>
      <protection/>
    </xf>
    <xf numFmtId="49" fontId="9" fillId="0" borderId="0" xfId="47" applyNumberFormat="1" applyFont="1" applyAlignment="1">
      <alignment horizontal="center"/>
      <protection/>
    </xf>
    <xf numFmtId="0" fontId="7" fillId="0" borderId="0" xfId="47" applyFont="1">
      <alignment/>
      <protection/>
    </xf>
    <xf numFmtId="49" fontId="9" fillId="0" borderId="0" xfId="47" applyNumberFormat="1" applyFont="1" applyAlignment="1">
      <alignment horizontal="center" vertical="center"/>
      <protection/>
    </xf>
    <xf numFmtId="0" fontId="10" fillId="0" borderId="40" xfId="47" applyFont="1" applyFill="1" applyBorder="1">
      <alignment/>
      <protection/>
    </xf>
    <xf numFmtId="0" fontId="9" fillId="0" borderId="0" xfId="47" applyFont="1" applyBorder="1" applyAlignment="1">
      <alignment horizontal="center"/>
      <protection/>
    </xf>
    <xf numFmtId="49" fontId="9" fillId="0" borderId="0" xfId="47" applyNumberFormat="1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4" fontId="9" fillId="0" borderId="19" xfId="47" applyNumberFormat="1" applyFont="1" applyBorder="1">
      <alignment/>
      <protection/>
    </xf>
    <xf numFmtId="165" fontId="9" fillId="0" borderId="20" xfId="47" applyNumberFormat="1" applyFont="1" applyBorder="1">
      <alignment/>
      <protection/>
    </xf>
    <xf numFmtId="165" fontId="9" fillId="0" borderId="21" xfId="47" applyNumberFormat="1" applyFont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8" fillId="0" borderId="0" xfId="47" applyFont="1" applyAlignment="1">
      <alignment horizontal="center"/>
      <protection/>
    </xf>
    <xf numFmtId="0" fontId="3" fillId="0" borderId="0" xfId="47" applyFont="1" applyAlignment="1">
      <alignment horizontal="center" vertical="center" wrapText="1"/>
      <protection/>
    </xf>
    <xf numFmtId="0" fontId="9" fillId="0" borderId="0" xfId="47" applyFont="1" applyBorder="1" applyAlignment="1">
      <alignment horizontal="left"/>
      <protection/>
    </xf>
    <xf numFmtId="0" fontId="9" fillId="0" borderId="23" xfId="47" applyFont="1" applyBorder="1" applyAlignment="1">
      <alignment horizontal="center" vertical="center"/>
      <protection/>
    </xf>
    <xf numFmtId="0" fontId="9" fillId="0" borderId="55" xfId="47" applyFont="1" applyBorder="1" applyAlignment="1">
      <alignment horizontal="center" vertical="center"/>
      <protection/>
    </xf>
    <xf numFmtId="0" fontId="48" fillId="0" borderId="38" xfId="47" applyFont="1" applyBorder="1" applyAlignment="1">
      <alignment horizontal="center"/>
      <protection/>
    </xf>
    <xf numFmtId="49" fontId="48" fillId="0" borderId="53" xfId="47" applyNumberFormat="1" applyFont="1" applyBorder="1" applyAlignment="1">
      <alignment horizontal="center"/>
      <protection/>
    </xf>
    <xf numFmtId="49" fontId="48" fillId="0" borderId="36" xfId="47" applyNumberFormat="1" applyFont="1" applyBorder="1" applyAlignment="1">
      <alignment horizontal="center"/>
      <protection/>
    </xf>
    <xf numFmtId="0" fontId="10" fillId="0" borderId="53" xfId="47" applyFont="1" applyBorder="1">
      <alignment/>
      <protection/>
    </xf>
    <xf numFmtId="165" fontId="10" fillId="0" borderId="4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49" fillId="0" borderId="24" xfId="47" applyFont="1" applyBorder="1" applyAlignment="1">
      <alignment horizontal="center"/>
      <protection/>
    </xf>
    <xf numFmtId="49" fontId="49" fillId="0" borderId="28" xfId="47" applyNumberFormat="1" applyFont="1" applyBorder="1" applyAlignment="1">
      <alignment horizontal="center"/>
      <protection/>
    </xf>
    <xf numFmtId="49" fontId="49" fillId="0" borderId="43" xfId="47" applyNumberFormat="1" applyFont="1" applyBorder="1" applyAlignment="1">
      <alignment horizontal="center"/>
      <protection/>
    </xf>
    <xf numFmtId="0" fontId="49" fillId="0" borderId="54" xfId="47" applyFont="1" applyBorder="1" applyAlignment="1">
      <alignment horizontal="center"/>
      <protection/>
    </xf>
    <xf numFmtId="0" fontId="49" fillId="0" borderId="25" xfId="47" applyFont="1" applyBorder="1" applyAlignment="1">
      <alignment horizontal="center"/>
      <protection/>
    </xf>
    <xf numFmtId="0" fontId="48" fillId="0" borderId="25" xfId="47" applyFont="1" applyBorder="1" applyAlignment="1">
      <alignment horizontal="center"/>
      <protection/>
    </xf>
    <xf numFmtId="0" fontId="49" fillId="0" borderId="28" xfId="47" applyFont="1" applyBorder="1">
      <alignment/>
      <protection/>
    </xf>
    <xf numFmtId="4" fontId="49" fillId="0" borderId="32" xfId="47" applyNumberFormat="1" applyFont="1" applyBorder="1">
      <alignment/>
      <protection/>
    </xf>
    <xf numFmtId="165" fontId="49" fillId="0" borderId="33" xfId="47" applyNumberFormat="1" applyFont="1" applyBorder="1">
      <alignment/>
      <protection/>
    </xf>
    <xf numFmtId="165" fontId="49" fillId="0" borderId="47" xfId="0" applyNumberFormat="1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is výdajů 03 bez PO" xfId="47"/>
    <cellStyle name="normální_Rozpis výdajů 03 bez PO_03. Ekonomický" xfId="48"/>
    <cellStyle name="normální_Rozpis výdajů 03 bez PO_UR 2008 1-168 tisk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L225">
            <v>3738</v>
          </cell>
          <cell r="M225">
            <v>61072</v>
          </cell>
        </row>
        <row r="270">
          <cell r="E270">
            <v>12760.76</v>
          </cell>
          <cell r="J270">
            <v>86112.07</v>
          </cell>
          <cell r="N270">
            <v>9005.32</v>
          </cell>
          <cell r="Q270">
            <v>878159.9</v>
          </cell>
        </row>
        <row r="315">
          <cell r="C315">
            <v>2129320.57</v>
          </cell>
          <cell r="D315">
            <v>168095.0074</v>
          </cell>
          <cell r="G315">
            <v>1178.49</v>
          </cell>
          <cell r="H315">
            <v>3923478.048589999</v>
          </cell>
          <cell r="I315">
            <v>4553.66</v>
          </cell>
          <cell r="K315">
            <v>3306.54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C270">
            <v>215964.09</v>
          </cell>
          <cell r="D270">
            <v>878542.94</v>
          </cell>
          <cell r="H270">
            <v>23094.15</v>
          </cell>
          <cell r="I270">
            <v>692740.54</v>
          </cell>
        </row>
        <row r="315">
          <cell r="E315">
            <v>735379.76</v>
          </cell>
          <cell r="F315">
            <v>3496899.5800000005</v>
          </cell>
          <cell r="G315">
            <v>220733.24</v>
          </cell>
          <cell r="K315">
            <v>1000739.9220000001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6">
      <selection activeCell="I32" sqref="I32"/>
    </sheetView>
  </sheetViews>
  <sheetFormatPr defaultColWidth="9.140625" defaultRowHeight="12.75"/>
  <cols>
    <col min="1" max="1" width="41.28125" style="0" customWidth="1"/>
    <col min="2" max="2" width="7.28125" style="0" customWidth="1"/>
    <col min="3" max="3" width="14.421875" style="0" customWidth="1"/>
    <col min="4" max="4" width="8.7109375" style="0" bestFit="1" customWidth="1"/>
    <col min="5" max="5" width="14.421875" style="0" customWidth="1"/>
    <col min="10" max="10" width="11.7109375" style="0" bestFit="1" customWidth="1"/>
  </cols>
  <sheetData>
    <row r="1" spans="1:5" ht="13.5" thickBot="1">
      <c r="A1" s="154" t="s">
        <v>34</v>
      </c>
      <c r="B1" s="154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33</v>
      </c>
      <c r="D2" s="32" t="s">
        <v>32</v>
      </c>
      <c r="E2" s="32" t="s">
        <v>37</v>
      </c>
    </row>
    <row r="3" spans="1:5" ht="15" customHeight="1">
      <c r="A3" s="2" t="s">
        <v>3</v>
      </c>
      <c r="B3" s="29" t="s">
        <v>24</v>
      </c>
      <c r="C3" s="26">
        <f>C4+C5+C6</f>
        <v>2310176.3373999996</v>
      </c>
      <c r="D3" s="26">
        <f>D4+D5+D6</f>
        <v>0</v>
      </c>
      <c r="E3" s="27">
        <f aca="true" t="shared" si="0" ref="E3:E24">C3+D3</f>
        <v>2310176.3373999996</v>
      </c>
    </row>
    <row r="4" spans="1:10" ht="15" customHeight="1">
      <c r="A4" s="6" t="s">
        <v>4</v>
      </c>
      <c r="B4" s="7" t="s">
        <v>5</v>
      </c>
      <c r="C4" s="8">
        <f>'[3]příjmy'!$C$315</f>
        <v>2129320.57</v>
      </c>
      <c r="D4" s="9">
        <f>'[1]příjmy'!$C$31</f>
        <v>0</v>
      </c>
      <c r="E4" s="10">
        <f t="shared" si="0"/>
        <v>2129320.57</v>
      </c>
      <c r="J4" s="1"/>
    </row>
    <row r="5" spans="1:5" ht="15" customHeight="1">
      <c r="A5" s="6" t="s">
        <v>6</v>
      </c>
      <c r="B5" s="7" t="s">
        <v>7</v>
      </c>
      <c r="C5" s="8">
        <f>'[3]příjmy'!$D$315</f>
        <v>168095.0074</v>
      </c>
      <c r="D5" s="4">
        <v>0</v>
      </c>
      <c r="E5" s="10">
        <f t="shared" si="0"/>
        <v>168095.0074</v>
      </c>
    </row>
    <row r="6" spans="1:5" ht="15" customHeight="1">
      <c r="A6" s="6" t="s">
        <v>367</v>
      </c>
      <c r="B6" s="7" t="s">
        <v>8</v>
      </c>
      <c r="C6" s="8">
        <f>'[3]příjmy'!$E$270</f>
        <v>12760.76</v>
      </c>
      <c r="D6" s="8">
        <f>'[1]příjmy'!$E$31</f>
        <v>0</v>
      </c>
      <c r="E6" s="10">
        <f t="shared" si="0"/>
        <v>12760.76</v>
      </c>
    </row>
    <row r="7" spans="1:5" ht="15" customHeight="1">
      <c r="A7" s="12" t="s">
        <v>26</v>
      </c>
      <c r="B7" s="7" t="s">
        <v>9</v>
      </c>
      <c r="C7" s="13">
        <f>C8+C13</f>
        <v>4117214.1285899994</v>
      </c>
      <c r="D7" s="13">
        <f>D8+D13</f>
        <v>345</v>
      </c>
      <c r="E7" s="14">
        <f t="shared" si="0"/>
        <v>4117559.1285899994</v>
      </c>
    </row>
    <row r="8" spans="1:5" ht="15" customHeight="1">
      <c r="A8" s="6" t="s">
        <v>28</v>
      </c>
      <c r="B8" s="7" t="s">
        <v>10</v>
      </c>
      <c r="C8" s="8">
        <f>C9+C10+C11+C12</f>
        <v>4015052.198589999</v>
      </c>
      <c r="D8" s="8">
        <f>D9+D10+D11+D12</f>
        <v>345</v>
      </c>
      <c r="E8" s="11">
        <f t="shared" si="0"/>
        <v>4015397.198589999</v>
      </c>
    </row>
    <row r="9" spans="1:5" ht="15" customHeight="1">
      <c r="A9" s="6" t="s">
        <v>368</v>
      </c>
      <c r="B9" s="7" t="s">
        <v>11</v>
      </c>
      <c r="C9" s="8">
        <f>'[3]příjmy'!$M$225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372</v>
      </c>
      <c r="B10" s="7" t="s">
        <v>10</v>
      </c>
      <c r="C10" s="8">
        <f>'[3]příjmy'!$G$315+'[3]příjmy'!$H$315</f>
        <v>3924656.538589999</v>
      </c>
      <c r="D10" s="8">
        <v>345</v>
      </c>
      <c r="E10" s="11">
        <f t="shared" si="0"/>
        <v>3925001.538589999</v>
      </c>
    </row>
    <row r="11" spans="1:5" ht="15" customHeight="1">
      <c r="A11" s="6" t="s">
        <v>370</v>
      </c>
      <c r="B11" s="7" t="s">
        <v>27</v>
      </c>
      <c r="C11" s="8">
        <f>'[3]příjmy'!$I$315</f>
        <v>4553.66</v>
      </c>
      <c r="D11" s="8">
        <v>0</v>
      </c>
      <c r="E11" s="11">
        <f>SUM(C11:D11)</f>
        <v>4553.66</v>
      </c>
    </row>
    <row r="12" spans="1:5" ht="15" customHeight="1">
      <c r="A12" s="6" t="s">
        <v>369</v>
      </c>
      <c r="B12" s="7">
        <v>4121</v>
      </c>
      <c r="C12" s="8">
        <f>'[3]příjmy'!$F$225</f>
        <v>24770</v>
      </c>
      <c r="D12" s="8">
        <v>0</v>
      </c>
      <c r="E12" s="11">
        <f>SUM(C12:D12)</f>
        <v>24770</v>
      </c>
    </row>
    <row r="13" spans="1:5" ht="15" customHeight="1">
      <c r="A13" s="6" t="s">
        <v>376</v>
      </c>
      <c r="B13" s="7" t="s">
        <v>12</v>
      </c>
      <c r="C13" s="8">
        <f>C14+C15+C16</f>
        <v>102161.93000000001</v>
      </c>
      <c r="D13" s="8">
        <f>D14+D15+D16</f>
        <v>0</v>
      </c>
      <c r="E13" s="11">
        <f t="shared" si="0"/>
        <v>102161.93000000001</v>
      </c>
    </row>
    <row r="14" spans="1:5" ht="15" customHeight="1">
      <c r="A14" s="6" t="s">
        <v>371</v>
      </c>
      <c r="B14" s="7" t="s">
        <v>12</v>
      </c>
      <c r="C14" s="8">
        <f>'[3]příjmy'!$N$270+'[3]příjmy'!$J$270</f>
        <v>95117.39000000001</v>
      </c>
      <c r="D14" s="8">
        <f>'[1]příjmy'!$H$16</f>
        <v>0</v>
      </c>
      <c r="E14" s="11">
        <f t="shared" si="0"/>
        <v>95117.39000000001</v>
      </c>
    </row>
    <row r="15" spans="1:5" ht="15" customHeight="1">
      <c r="A15" s="6" t="s">
        <v>29</v>
      </c>
      <c r="B15" s="7">
        <v>4221</v>
      </c>
      <c r="C15" s="8">
        <f>'[3]příjmy'!$L$225</f>
        <v>3738</v>
      </c>
      <c r="D15" s="8">
        <v>0</v>
      </c>
      <c r="E15" s="11">
        <f>SUM(C15:D15)</f>
        <v>3738</v>
      </c>
    </row>
    <row r="16" spans="1:5" ht="15" customHeight="1">
      <c r="A16" s="6" t="s">
        <v>30</v>
      </c>
      <c r="B16" s="7">
        <v>4232</v>
      </c>
      <c r="C16" s="8">
        <f>'[3]příjmy'!$K$315</f>
        <v>3306.54</v>
      </c>
      <c r="D16" s="8">
        <v>0</v>
      </c>
      <c r="E16" s="11">
        <f>SUM(C16:D16)</f>
        <v>3306.54</v>
      </c>
    </row>
    <row r="17" spans="1:5" ht="15" customHeight="1">
      <c r="A17" s="12" t="s">
        <v>13</v>
      </c>
      <c r="B17" s="15" t="s">
        <v>25</v>
      </c>
      <c r="C17" s="13">
        <f>C3+C7</f>
        <v>6427390.4659899995</v>
      </c>
      <c r="D17" s="13">
        <f>D3+D7</f>
        <v>345</v>
      </c>
      <c r="E17" s="14">
        <f t="shared" si="0"/>
        <v>6427735.4659899995</v>
      </c>
    </row>
    <row r="18" spans="1:5" ht="15" customHeight="1">
      <c r="A18" s="12" t="s">
        <v>14</v>
      </c>
      <c r="B18" s="15" t="s">
        <v>15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36</v>
      </c>
      <c r="B19" s="7" t="s">
        <v>16</v>
      </c>
      <c r="C19" s="8">
        <f>'[3]příjmy'!$O$180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373</v>
      </c>
      <c r="B20" s="7">
        <v>8115</v>
      </c>
      <c r="C20" s="8">
        <f>'[3]příjmy'!$P$180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374</v>
      </c>
      <c r="B21" s="7" t="s">
        <v>16</v>
      </c>
      <c r="C21" s="8">
        <f>'[3]příjmy'!$Q$270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31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375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23</v>
      </c>
      <c r="B24" s="21"/>
      <c r="C24" s="22">
        <f>C3+C7+C18</f>
        <v>7499480.935989999</v>
      </c>
      <c r="D24" s="22">
        <f>D17+D18</f>
        <v>345</v>
      </c>
      <c r="E24" s="23">
        <f t="shared" si="0"/>
        <v>7499825.935989999</v>
      </c>
    </row>
    <row r="25" spans="1:5" ht="13.5" thickBot="1">
      <c r="A25" s="154" t="s">
        <v>35</v>
      </c>
      <c r="B25" s="154"/>
      <c r="C25" s="35"/>
      <c r="D25" s="35"/>
      <c r="E25" s="36" t="s">
        <v>0</v>
      </c>
    </row>
    <row r="26" spans="1:5" ht="24.75" thickBot="1">
      <c r="A26" s="30" t="s">
        <v>17</v>
      </c>
      <c r="B26" s="31" t="s">
        <v>18</v>
      </c>
      <c r="C26" s="32" t="s">
        <v>33</v>
      </c>
      <c r="D26" s="32" t="s">
        <v>32</v>
      </c>
      <c r="E26" s="32" t="s">
        <v>37</v>
      </c>
    </row>
    <row r="27" spans="1:5" ht="15" customHeight="1">
      <c r="A27" s="24" t="s">
        <v>378</v>
      </c>
      <c r="B27" s="3" t="s">
        <v>19</v>
      </c>
      <c r="C27" s="4">
        <f>'[3]výdaje'!$B$225</f>
        <v>27594</v>
      </c>
      <c r="D27" s="4">
        <v>0</v>
      </c>
      <c r="E27" s="5">
        <f>C27+D27</f>
        <v>27594</v>
      </c>
    </row>
    <row r="28" spans="1:5" ht="15" customHeight="1">
      <c r="A28" s="25" t="s">
        <v>377</v>
      </c>
      <c r="B28" s="7" t="s">
        <v>19</v>
      </c>
      <c r="C28" s="8">
        <f>'[3]výdaje'!$C$270</f>
        <v>215964.09</v>
      </c>
      <c r="D28" s="4">
        <v>0</v>
      </c>
      <c r="E28" s="5">
        <f aca="true" t="shared" si="1" ref="E28:E43">C28+D28</f>
        <v>215964.09</v>
      </c>
    </row>
    <row r="29" spans="1:5" ht="15" customHeight="1">
      <c r="A29" s="25" t="s">
        <v>379</v>
      </c>
      <c r="B29" s="7" t="s">
        <v>19</v>
      </c>
      <c r="C29" s="8">
        <f>'[3]výdaje'!$D$270</f>
        <v>878542.94</v>
      </c>
      <c r="D29" s="4">
        <v>0</v>
      </c>
      <c r="E29" s="5">
        <f t="shared" si="1"/>
        <v>878542.94</v>
      </c>
    </row>
    <row r="30" spans="1:5" ht="15" customHeight="1">
      <c r="A30" s="25" t="s">
        <v>380</v>
      </c>
      <c r="B30" s="7" t="s">
        <v>19</v>
      </c>
      <c r="C30" s="8">
        <f>'[3]výdaje'!$E$315</f>
        <v>735379.76</v>
      </c>
      <c r="D30" s="4">
        <v>0</v>
      </c>
      <c r="E30" s="5">
        <f t="shared" si="1"/>
        <v>735379.76</v>
      </c>
    </row>
    <row r="31" spans="1:5" ht="15" customHeight="1">
      <c r="A31" s="25" t="s">
        <v>381</v>
      </c>
      <c r="B31" s="7" t="s">
        <v>19</v>
      </c>
      <c r="C31" s="8">
        <f>'[3]výdaje'!$F$315</f>
        <v>3496899.5800000005</v>
      </c>
      <c r="D31" s="4">
        <v>0</v>
      </c>
      <c r="E31" s="5">
        <f>C31+D31</f>
        <v>3496899.5800000005</v>
      </c>
    </row>
    <row r="32" spans="1:5" ht="15" customHeight="1">
      <c r="A32" s="25" t="s">
        <v>382</v>
      </c>
      <c r="B32" s="7" t="s">
        <v>21</v>
      </c>
      <c r="C32" s="8">
        <f>'[3]výdaje'!$G$315</f>
        <v>220733.24</v>
      </c>
      <c r="D32" s="4">
        <v>345</v>
      </c>
      <c r="E32" s="5">
        <f t="shared" si="1"/>
        <v>221078.24</v>
      </c>
    </row>
    <row r="33" spans="1:5" ht="15" customHeight="1">
      <c r="A33" s="25" t="s">
        <v>383</v>
      </c>
      <c r="B33" s="7" t="s">
        <v>19</v>
      </c>
      <c r="C33" s="8">
        <f>'[3]výdaje'!$H$270</f>
        <v>23094.15</v>
      </c>
      <c r="D33" s="4">
        <f>'[1]výdaje'!$G$16</f>
        <v>0</v>
      </c>
      <c r="E33" s="5">
        <f t="shared" si="1"/>
        <v>23094.15</v>
      </c>
    </row>
    <row r="34" spans="1:5" ht="15" customHeight="1">
      <c r="A34" s="25" t="s">
        <v>384</v>
      </c>
      <c r="B34" s="7" t="s">
        <v>20</v>
      </c>
      <c r="C34" s="8">
        <f>'[3]výdaje'!$I$270</f>
        <v>692740.54</v>
      </c>
      <c r="D34" s="4">
        <v>0</v>
      </c>
      <c r="E34" s="5">
        <f t="shared" si="1"/>
        <v>692740.54</v>
      </c>
    </row>
    <row r="35" spans="1:5" ht="15" customHeight="1">
      <c r="A35" s="25" t="s">
        <v>385</v>
      </c>
      <c r="B35" s="7" t="s">
        <v>20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386</v>
      </c>
      <c r="B36" s="7" t="s">
        <v>21</v>
      </c>
      <c r="C36" s="8">
        <f>'[3]výdaje'!$K$315</f>
        <v>1000739.9220000001</v>
      </c>
      <c r="D36" s="4">
        <f>'[1]výdaje'!$J$16</f>
        <v>0</v>
      </c>
      <c r="E36" s="5">
        <f t="shared" si="1"/>
        <v>1000739.9220000001</v>
      </c>
    </row>
    <row r="37" spans="1:5" ht="15" customHeight="1">
      <c r="A37" s="25" t="s">
        <v>387</v>
      </c>
      <c r="B37" s="7" t="s">
        <v>21</v>
      </c>
      <c r="C37" s="8">
        <f>'[3]výdaje'!$L$225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388</v>
      </c>
      <c r="B38" s="7" t="s">
        <v>19</v>
      </c>
      <c r="C38" s="8">
        <f>'[3]výdaje'!$M$225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389</v>
      </c>
      <c r="B39" s="7" t="s">
        <v>21</v>
      </c>
      <c r="C39" s="8">
        <f>'[3]výdaje'!$N$225</f>
        <v>76679.09</v>
      </c>
      <c r="D39" s="4">
        <v>0</v>
      </c>
      <c r="E39" s="5">
        <f>C39+D39</f>
        <v>76679.09</v>
      </c>
    </row>
    <row r="40" spans="1:5" ht="15" customHeight="1">
      <c r="A40" s="25" t="s">
        <v>390</v>
      </c>
      <c r="B40" s="7" t="s">
        <v>21</v>
      </c>
      <c r="C40" s="8">
        <f>'[3]výdaje'!$O$180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391</v>
      </c>
      <c r="B41" s="7" t="s">
        <v>21</v>
      </c>
      <c r="C41" s="8">
        <f>'[3]výdaje'!$P$180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392</v>
      </c>
      <c r="B42" s="7" t="s">
        <v>21</v>
      </c>
      <c r="C42" s="8">
        <f>'[3]výdaje'!$R$180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393</v>
      </c>
      <c r="B43" s="7" t="s">
        <v>21</v>
      </c>
      <c r="C43" s="8">
        <f>'[3]výdaje'!$S$180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22</v>
      </c>
      <c r="B44" s="21"/>
      <c r="C44" s="22">
        <f>C27+C28+C29+C30+C31+C32+C33+C34+C35+C36+C37+C38+C39+C40+C41+C42+C43</f>
        <v>7499480.942000002</v>
      </c>
      <c r="D44" s="22">
        <f>SUM(D27:D43)</f>
        <v>345</v>
      </c>
      <c r="E44" s="23">
        <f>SUM(E27:E43)</f>
        <v>7499825.942000002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3.8515625" style="145" customWidth="1"/>
    <col min="2" max="2" width="8.421875" style="145" customWidth="1"/>
    <col min="3" max="3" width="4.7109375" style="145" customWidth="1"/>
    <col min="4" max="5" width="5.57421875" style="145" customWidth="1"/>
    <col min="6" max="6" width="5.8515625" style="145" customWidth="1"/>
    <col min="7" max="7" width="36.28125" style="145" customWidth="1"/>
    <col min="8" max="8" width="8.57421875" style="145" customWidth="1"/>
    <col min="9" max="10" width="8.57421875" style="39" customWidth="1"/>
  </cols>
  <sheetData>
    <row r="1" spans="1:10" ht="15.75">
      <c r="A1" s="155" t="s">
        <v>38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9" ht="12.75">
      <c r="A2" s="37"/>
      <c r="B2" s="37"/>
      <c r="C2" s="37"/>
      <c r="D2" s="37"/>
      <c r="E2" s="37"/>
      <c r="F2" s="37"/>
      <c r="G2" s="37"/>
      <c r="H2" s="37"/>
      <c r="I2" s="38"/>
    </row>
    <row r="3" spans="1:10" ht="14.25">
      <c r="A3" s="156" t="s">
        <v>39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3.5" thickBot="1">
      <c r="A4" s="157" t="s">
        <v>40</v>
      </c>
      <c r="B4" s="157"/>
      <c r="C4" s="157"/>
      <c r="D4" s="157"/>
      <c r="E4" s="157"/>
      <c r="F4" s="157"/>
      <c r="G4" s="38"/>
      <c r="H4" s="38"/>
      <c r="I4" s="38"/>
      <c r="J4" s="38" t="s">
        <v>41</v>
      </c>
    </row>
    <row r="5" spans="1:10" ht="26.25" thickBot="1">
      <c r="A5" s="40" t="s">
        <v>42</v>
      </c>
      <c r="B5" s="158" t="s">
        <v>43</v>
      </c>
      <c r="C5" s="159"/>
      <c r="D5" s="42" t="s">
        <v>44</v>
      </c>
      <c r="E5" s="42" t="s">
        <v>18</v>
      </c>
      <c r="F5" s="42" t="s">
        <v>45</v>
      </c>
      <c r="G5" s="41" t="s">
        <v>46</v>
      </c>
      <c r="H5" s="43" t="s">
        <v>47</v>
      </c>
      <c r="I5" s="44" t="s">
        <v>48</v>
      </c>
      <c r="J5" s="45" t="s">
        <v>49</v>
      </c>
    </row>
    <row r="6" spans="1:10" ht="12.75">
      <c r="A6" s="46" t="s">
        <v>50</v>
      </c>
      <c r="B6" s="47" t="s">
        <v>51</v>
      </c>
      <c r="C6" s="48" t="s">
        <v>52</v>
      </c>
      <c r="D6" s="49" t="s">
        <v>52</v>
      </c>
      <c r="E6" s="49" t="s">
        <v>53</v>
      </c>
      <c r="F6" s="50" t="s">
        <v>52</v>
      </c>
      <c r="G6" s="51" t="s">
        <v>54</v>
      </c>
      <c r="H6" s="52">
        <f>H7+H8+H9+H10+H11+H12+H13</f>
        <v>6277</v>
      </c>
      <c r="I6" s="53">
        <f>I13</f>
        <v>345.0000000000009</v>
      </c>
      <c r="J6" s="54">
        <f>H6+I6</f>
        <v>6622.000000000001</v>
      </c>
    </row>
    <row r="7" spans="1:10" ht="12.75">
      <c r="A7" s="55" t="s">
        <v>50</v>
      </c>
      <c r="B7" s="56" t="s">
        <v>55</v>
      </c>
      <c r="C7" s="57" t="s">
        <v>56</v>
      </c>
      <c r="D7" s="58" t="s">
        <v>52</v>
      </c>
      <c r="E7" s="58" t="s">
        <v>52</v>
      </c>
      <c r="F7" s="59" t="s">
        <v>52</v>
      </c>
      <c r="G7" s="60" t="s">
        <v>57</v>
      </c>
      <c r="H7" s="61">
        <v>1000</v>
      </c>
      <c r="I7" s="62">
        <v>0</v>
      </c>
      <c r="J7" s="63">
        <v>1000</v>
      </c>
    </row>
    <row r="8" spans="1:10" ht="12.75">
      <c r="A8" s="64" t="s">
        <v>50</v>
      </c>
      <c r="B8" s="65" t="s">
        <v>58</v>
      </c>
      <c r="C8" s="66" t="s">
        <v>56</v>
      </c>
      <c r="D8" s="67" t="s">
        <v>52</v>
      </c>
      <c r="E8" s="67" t="s">
        <v>52</v>
      </c>
      <c r="F8" s="68" t="s">
        <v>52</v>
      </c>
      <c r="G8" s="69" t="s">
        <v>59</v>
      </c>
      <c r="H8" s="70">
        <v>700</v>
      </c>
      <c r="I8" s="71">
        <v>0</v>
      </c>
      <c r="J8" s="72">
        <v>700</v>
      </c>
    </row>
    <row r="9" spans="1:10" ht="12.75">
      <c r="A9" s="55" t="s">
        <v>50</v>
      </c>
      <c r="B9" s="56" t="s">
        <v>60</v>
      </c>
      <c r="C9" s="57" t="s">
        <v>56</v>
      </c>
      <c r="D9" s="58" t="s">
        <v>52</v>
      </c>
      <c r="E9" s="58" t="s">
        <v>52</v>
      </c>
      <c r="F9" s="59" t="s">
        <v>52</v>
      </c>
      <c r="G9" s="73" t="s">
        <v>61</v>
      </c>
      <c r="H9" s="61">
        <v>300</v>
      </c>
      <c r="I9" s="62">
        <v>0</v>
      </c>
      <c r="J9" s="63">
        <v>300</v>
      </c>
    </row>
    <row r="10" spans="1:10" ht="12.75">
      <c r="A10" s="55" t="s">
        <v>50</v>
      </c>
      <c r="B10" s="56" t="s">
        <v>62</v>
      </c>
      <c r="C10" s="57" t="s">
        <v>56</v>
      </c>
      <c r="D10" s="58" t="s">
        <v>52</v>
      </c>
      <c r="E10" s="58" t="s">
        <v>52</v>
      </c>
      <c r="F10" s="59" t="s">
        <v>52</v>
      </c>
      <c r="G10" s="60" t="s">
        <v>63</v>
      </c>
      <c r="H10" s="61">
        <v>400</v>
      </c>
      <c r="I10" s="62">
        <v>0</v>
      </c>
      <c r="J10" s="63">
        <v>400</v>
      </c>
    </row>
    <row r="11" spans="1:10" ht="12.75">
      <c r="A11" s="74" t="s">
        <v>50</v>
      </c>
      <c r="B11" s="75" t="s">
        <v>64</v>
      </c>
      <c r="C11" s="66" t="s">
        <v>56</v>
      </c>
      <c r="D11" s="76" t="s">
        <v>52</v>
      </c>
      <c r="E11" s="76" t="s">
        <v>52</v>
      </c>
      <c r="F11" s="77" t="s">
        <v>52</v>
      </c>
      <c r="G11" s="78" t="s">
        <v>65</v>
      </c>
      <c r="H11" s="79">
        <v>500</v>
      </c>
      <c r="I11" s="80">
        <v>0</v>
      </c>
      <c r="J11" s="81">
        <v>500</v>
      </c>
    </row>
    <row r="12" spans="1:10" ht="13.5" thickBot="1">
      <c r="A12" s="74" t="s">
        <v>50</v>
      </c>
      <c r="B12" s="66" t="s">
        <v>66</v>
      </c>
      <c r="C12" s="82">
        <v>0</v>
      </c>
      <c r="D12" s="76" t="s">
        <v>52</v>
      </c>
      <c r="E12" s="83" t="s">
        <v>52</v>
      </c>
      <c r="F12" s="77" t="s">
        <v>52</v>
      </c>
      <c r="G12" s="78" t="s">
        <v>67</v>
      </c>
      <c r="H12" s="84">
        <v>410</v>
      </c>
      <c r="I12" s="85">
        <v>0</v>
      </c>
      <c r="J12" s="86">
        <v>410</v>
      </c>
    </row>
    <row r="13" spans="1:10" ht="12.75">
      <c r="A13" s="166" t="s">
        <v>50</v>
      </c>
      <c r="B13" s="167" t="s">
        <v>394</v>
      </c>
      <c r="C13" s="168" t="s">
        <v>52</v>
      </c>
      <c r="D13" s="169" t="s">
        <v>52</v>
      </c>
      <c r="E13" s="170" t="s">
        <v>52</v>
      </c>
      <c r="F13" s="171">
        <v>14004</v>
      </c>
      <c r="G13" s="172" t="s">
        <v>68</v>
      </c>
      <c r="H13" s="173">
        <f>H14+H15+H17+H19+H21+H23+H25+H27+H29+H31+H33+H35+H37+H39+H41</f>
        <v>2967</v>
      </c>
      <c r="I13" s="174">
        <f>I213+I14</f>
        <v>345.0000000000009</v>
      </c>
      <c r="J13" s="175">
        <f>H13+I13</f>
        <v>3312.000000000001</v>
      </c>
    </row>
    <row r="14" spans="1:10" ht="13.5" thickBot="1">
      <c r="A14" s="160"/>
      <c r="B14" s="161"/>
      <c r="C14" s="162"/>
      <c r="D14" s="113">
        <v>5512</v>
      </c>
      <c r="E14" s="113">
        <v>5321</v>
      </c>
      <c r="F14" s="113">
        <v>14004</v>
      </c>
      <c r="G14" s="163" t="s">
        <v>69</v>
      </c>
      <c r="H14" s="131">
        <v>1107</v>
      </c>
      <c r="I14" s="124">
        <v>-1107</v>
      </c>
      <c r="J14" s="164">
        <f>H14+I14</f>
        <v>0</v>
      </c>
    </row>
    <row r="15" spans="1:10" ht="12.75">
      <c r="A15" s="93" t="s">
        <v>50</v>
      </c>
      <c r="B15" s="94" t="s">
        <v>70</v>
      </c>
      <c r="C15" s="89" t="s">
        <v>71</v>
      </c>
      <c r="D15" s="95" t="s">
        <v>52</v>
      </c>
      <c r="E15" s="96" t="s">
        <v>52</v>
      </c>
      <c r="F15" s="96">
        <v>14004</v>
      </c>
      <c r="G15" s="97" t="s">
        <v>72</v>
      </c>
      <c r="H15" s="98">
        <v>120</v>
      </c>
      <c r="I15" s="92">
        <f>I16</f>
        <v>33.268</v>
      </c>
      <c r="J15" s="99">
        <f>H15+I15</f>
        <v>153.268</v>
      </c>
    </row>
    <row r="16" spans="1:10" ht="13.5" thickBot="1">
      <c r="A16" s="100"/>
      <c r="B16" s="101"/>
      <c r="C16" s="102"/>
      <c r="D16" s="103">
        <v>5512</v>
      </c>
      <c r="E16" s="104">
        <v>5321</v>
      </c>
      <c r="F16" s="104"/>
      <c r="G16" s="105" t="s">
        <v>73</v>
      </c>
      <c r="H16" s="106">
        <v>120</v>
      </c>
      <c r="I16" s="107">
        <v>33.268</v>
      </c>
      <c r="J16" s="108">
        <f>H16+I16</f>
        <v>153.268</v>
      </c>
    </row>
    <row r="17" spans="1:10" ht="12.75">
      <c r="A17" s="93" t="s">
        <v>50</v>
      </c>
      <c r="B17" s="94" t="s">
        <v>74</v>
      </c>
      <c r="C17" s="89" t="s">
        <v>75</v>
      </c>
      <c r="D17" s="95" t="s">
        <v>52</v>
      </c>
      <c r="E17" s="96" t="s">
        <v>52</v>
      </c>
      <c r="F17" s="96">
        <v>14004</v>
      </c>
      <c r="G17" s="97" t="s">
        <v>76</v>
      </c>
      <c r="H17" s="98">
        <v>170</v>
      </c>
      <c r="I17" s="92">
        <f>I18</f>
        <v>80.39</v>
      </c>
      <c r="J17" s="109">
        <f aca="true" t="shared" si="0" ref="J17:J80">H17+I17</f>
        <v>250.39</v>
      </c>
    </row>
    <row r="18" spans="1:10" ht="13.5" thickBot="1">
      <c r="A18" s="110"/>
      <c r="B18" s="111"/>
      <c r="C18" s="112"/>
      <c r="D18" s="112">
        <v>5512</v>
      </c>
      <c r="E18" s="113">
        <v>5321</v>
      </c>
      <c r="F18" s="114"/>
      <c r="G18" s="115" t="s">
        <v>73</v>
      </c>
      <c r="H18" s="116">
        <v>170</v>
      </c>
      <c r="I18" s="117">
        <v>80.39</v>
      </c>
      <c r="J18" s="108">
        <f t="shared" si="0"/>
        <v>250.39</v>
      </c>
    </row>
    <row r="19" spans="1:10" ht="12.75">
      <c r="A19" s="87" t="s">
        <v>50</v>
      </c>
      <c r="B19" s="88" t="s">
        <v>77</v>
      </c>
      <c r="C19" s="89" t="s">
        <v>78</v>
      </c>
      <c r="D19" s="95" t="s">
        <v>52</v>
      </c>
      <c r="E19" s="96" t="s">
        <v>52</v>
      </c>
      <c r="F19" s="91">
        <v>14004</v>
      </c>
      <c r="G19" s="118" t="s">
        <v>79</v>
      </c>
      <c r="H19" s="119">
        <v>120</v>
      </c>
      <c r="I19" s="120">
        <f>I20</f>
        <v>71.937</v>
      </c>
      <c r="J19" s="109">
        <f t="shared" si="0"/>
        <v>191.937</v>
      </c>
    </row>
    <row r="20" spans="1:10" ht="13.5" thickBot="1">
      <c r="A20" s="121"/>
      <c r="B20" s="122"/>
      <c r="C20" s="102"/>
      <c r="D20" s="103">
        <v>5512</v>
      </c>
      <c r="E20" s="104">
        <v>5321</v>
      </c>
      <c r="F20" s="113"/>
      <c r="G20" s="105" t="s">
        <v>73</v>
      </c>
      <c r="H20" s="123">
        <v>120</v>
      </c>
      <c r="I20" s="124">
        <v>71.937</v>
      </c>
      <c r="J20" s="108">
        <f t="shared" si="0"/>
        <v>191.937</v>
      </c>
    </row>
    <row r="21" spans="1:10" ht="12.75">
      <c r="A21" s="93" t="s">
        <v>50</v>
      </c>
      <c r="B21" s="94" t="s">
        <v>80</v>
      </c>
      <c r="C21" s="89" t="s">
        <v>81</v>
      </c>
      <c r="D21" s="95" t="s">
        <v>52</v>
      </c>
      <c r="E21" s="96" t="s">
        <v>52</v>
      </c>
      <c r="F21" s="96">
        <v>14004</v>
      </c>
      <c r="G21" s="97" t="s">
        <v>82</v>
      </c>
      <c r="H21" s="98">
        <v>120</v>
      </c>
      <c r="I21" s="92">
        <f>I22</f>
        <v>48.778</v>
      </c>
      <c r="J21" s="109">
        <f t="shared" si="0"/>
        <v>168.778</v>
      </c>
    </row>
    <row r="22" spans="1:10" ht="13.5" thickBot="1">
      <c r="A22" s="110"/>
      <c r="B22" s="111"/>
      <c r="C22" s="102"/>
      <c r="D22" s="112">
        <v>5512</v>
      </c>
      <c r="E22" s="113">
        <v>5321</v>
      </c>
      <c r="F22" s="114"/>
      <c r="G22" s="115" t="s">
        <v>73</v>
      </c>
      <c r="H22" s="116">
        <v>120</v>
      </c>
      <c r="I22" s="117">
        <v>48.778</v>
      </c>
      <c r="J22" s="108">
        <f t="shared" si="0"/>
        <v>168.778</v>
      </c>
    </row>
    <row r="23" spans="1:10" ht="12.75">
      <c r="A23" s="87" t="s">
        <v>50</v>
      </c>
      <c r="B23" s="88" t="s">
        <v>83</v>
      </c>
      <c r="C23" s="89" t="s">
        <v>84</v>
      </c>
      <c r="D23" s="95" t="s">
        <v>52</v>
      </c>
      <c r="E23" s="96" t="s">
        <v>52</v>
      </c>
      <c r="F23" s="91">
        <v>14004</v>
      </c>
      <c r="G23" s="118" t="s">
        <v>85</v>
      </c>
      <c r="H23" s="119">
        <v>170</v>
      </c>
      <c r="I23" s="120">
        <f>I24</f>
        <v>15.65</v>
      </c>
      <c r="J23" s="109">
        <f t="shared" si="0"/>
        <v>185.65</v>
      </c>
    </row>
    <row r="24" spans="1:10" ht="13.5" thickBot="1">
      <c r="A24" s="121"/>
      <c r="B24" s="122"/>
      <c r="C24" s="102"/>
      <c r="D24" s="103">
        <v>5512</v>
      </c>
      <c r="E24" s="104">
        <v>5321</v>
      </c>
      <c r="F24" s="113"/>
      <c r="G24" s="105" t="s">
        <v>73</v>
      </c>
      <c r="H24" s="123">
        <v>170</v>
      </c>
      <c r="I24" s="124">
        <v>15.65</v>
      </c>
      <c r="J24" s="108">
        <f t="shared" si="0"/>
        <v>185.65</v>
      </c>
    </row>
    <row r="25" spans="1:10" ht="12.75">
      <c r="A25" s="93" t="s">
        <v>50</v>
      </c>
      <c r="B25" s="94" t="s">
        <v>86</v>
      </c>
      <c r="C25" s="89" t="s">
        <v>87</v>
      </c>
      <c r="D25" s="95" t="s">
        <v>52</v>
      </c>
      <c r="E25" s="96" t="s">
        <v>52</v>
      </c>
      <c r="F25" s="96">
        <v>14004</v>
      </c>
      <c r="G25" s="97" t="s">
        <v>88</v>
      </c>
      <c r="H25" s="98">
        <v>120</v>
      </c>
      <c r="I25" s="92">
        <f>I26</f>
        <v>23.876</v>
      </c>
      <c r="J25" s="109">
        <f t="shared" si="0"/>
        <v>143.876</v>
      </c>
    </row>
    <row r="26" spans="1:10" ht="13.5" thickBot="1">
      <c r="A26" s="110"/>
      <c r="B26" s="111"/>
      <c r="C26" s="102"/>
      <c r="D26" s="112">
        <v>5512</v>
      </c>
      <c r="E26" s="113">
        <v>5321</v>
      </c>
      <c r="F26" s="114"/>
      <c r="G26" s="115" t="s">
        <v>73</v>
      </c>
      <c r="H26" s="116">
        <v>120</v>
      </c>
      <c r="I26" s="117">
        <v>23.876</v>
      </c>
      <c r="J26" s="108">
        <f t="shared" si="0"/>
        <v>143.876</v>
      </c>
    </row>
    <row r="27" spans="1:10" ht="12.75">
      <c r="A27" s="87" t="s">
        <v>50</v>
      </c>
      <c r="B27" s="88" t="s">
        <v>89</v>
      </c>
      <c r="C27" s="89" t="s">
        <v>90</v>
      </c>
      <c r="D27" s="95" t="s">
        <v>52</v>
      </c>
      <c r="E27" s="96" t="s">
        <v>52</v>
      </c>
      <c r="F27" s="91">
        <v>14004</v>
      </c>
      <c r="G27" s="118" t="s">
        <v>91</v>
      </c>
      <c r="H27" s="119">
        <v>120</v>
      </c>
      <c r="I27" s="120">
        <f>I28</f>
        <v>17.703</v>
      </c>
      <c r="J27" s="109">
        <f t="shared" si="0"/>
        <v>137.703</v>
      </c>
    </row>
    <row r="28" spans="1:10" ht="13.5" thickBot="1">
      <c r="A28" s="121"/>
      <c r="B28" s="122"/>
      <c r="C28" s="102"/>
      <c r="D28" s="103">
        <v>5512</v>
      </c>
      <c r="E28" s="104">
        <v>5321</v>
      </c>
      <c r="F28" s="113"/>
      <c r="G28" s="105" t="s">
        <v>73</v>
      </c>
      <c r="H28" s="123">
        <v>120</v>
      </c>
      <c r="I28" s="124">
        <v>17.703</v>
      </c>
      <c r="J28" s="108">
        <f t="shared" si="0"/>
        <v>137.703</v>
      </c>
    </row>
    <row r="29" spans="1:10" ht="12.75">
      <c r="A29" s="93" t="s">
        <v>50</v>
      </c>
      <c r="B29" s="94" t="s">
        <v>92</v>
      </c>
      <c r="C29" s="89" t="s">
        <v>93</v>
      </c>
      <c r="D29" s="95" t="s">
        <v>52</v>
      </c>
      <c r="E29" s="96" t="s">
        <v>52</v>
      </c>
      <c r="F29" s="96">
        <v>14004</v>
      </c>
      <c r="G29" s="97" t="s">
        <v>94</v>
      </c>
      <c r="H29" s="98">
        <v>120</v>
      </c>
      <c r="I29" s="92">
        <f>I30</f>
        <v>33.302</v>
      </c>
      <c r="J29" s="109">
        <f t="shared" si="0"/>
        <v>153.302</v>
      </c>
    </row>
    <row r="30" spans="1:10" ht="13.5" thickBot="1">
      <c r="A30" s="110"/>
      <c r="B30" s="111"/>
      <c r="C30" s="102"/>
      <c r="D30" s="112">
        <v>5512</v>
      </c>
      <c r="E30" s="113">
        <v>5321</v>
      </c>
      <c r="F30" s="114"/>
      <c r="G30" s="115" t="s">
        <v>73</v>
      </c>
      <c r="H30" s="116">
        <v>120</v>
      </c>
      <c r="I30" s="117">
        <v>33.302</v>
      </c>
      <c r="J30" s="108">
        <f t="shared" si="0"/>
        <v>153.302</v>
      </c>
    </row>
    <row r="31" spans="1:10" ht="12.75">
      <c r="A31" s="87" t="s">
        <v>50</v>
      </c>
      <c r="B31" s="88" t="s">
        <v>95</v>
      </c>
      <c r="C31" s="89" t="s">
        <v>96</v>
      </c>
      <c r="D31" s="95" t="s">
        <v>52</v>
      </c>
      <c r="E31" s="96" t="s">
        <v>52</v>
      </c>
      <c r="F31" s="91">
        <v>14004</v>
      </c>
      <c r="G31" s="118" t="s">
        <v>97</v>
      </c>
      <c r="H31" s="119">
        <v>120</v>
      </c>
      <c r="I31" s="120">
        <f>I32</f>
        <v>42.61</v>
      </c>
      <c r="J31" s="109">
        <f t="shared" si="0"/>
        <v>162.61</v>
      </c>
    </row>
    <row r="32" spans="1:10" ht="13.5" thickBot="1">
      <c r="A32" s="121"/>
      <c r="B32" s="122"/>
      <c r="C32" s="102"/>
      <c r="D32" s="103">
        <v>5512</v>
      </c>
      <c r="E32" s="104">
        <v>5321</v>
      </c>
      <c r="F32" s="113"/>
      <c r="G32" s="105" t="s">
        <v>73</v>
      </c>
      <c r="H32" s="123">
        <v>120</v>
      </c>
      <c r="I32" s="124">
        <v>42.61</v>
      </c>
      <c r="J32" s="108">
        <f t="shared" si="0"/>
        <v>162.61</v>
      </c>
    </row>
    <row r="33" spans="1:10" ht="12.75">
      <c r="A33" s="93" t="s">
        <v>50</v>
      </c>
      <c r="B33" s="94" t="s">
        <v>98</v>
      </c>
      <c r="C33" s="89" t="s">
        <v>99</v>
      </c>
      <c r="D33" s="95" t="s">
        <v>52</v>
      </c>
      <c r="E33" s="96" t="s">
        <v>52</v>
      </c>
      <c r="F33" s="96">
        <v>14004</v>
      </c>
      <c r="G33" s="97" t="s">
        <v>100</v>
      </c>
      <c r="H33" s="98">
        <v>290</v>
      </c>
      <c r="I33" s="92">
        <f>I34</f>
        <v>45.745</v>
      </c>
      <c r="J33" s="109">
        <f t="shared" si="0"/>
        <v>335.745</v>
      </c>
    </row>
    <row r="34" spans="1:10" ht="13.5" thickBot="1">
      <c r="A34" s="110"/>
      <c r="B34" s="111"/>
      <c r="C34" s="102"/>
      <c r="D34" s="112">
        <v>5512</v>
      </c>
      <c r="E34" s="113">
        <v>5321</v>
      </c>
      <c r="F34" s="114"/>
      <c r="G34" s="115" t="s">
        <v>73</v>
      </c>
      <c r="H34" s="116">
        <v>290</v>
      </c>
      <c r="I34" s="117">
        <v>45.745</v>
      </c>
      <c r="J34" s="108">
        <f t="shared" si="0"/>
        <v>335.745</v>
      </c>
    </row>
    <row r="35" spans="1:10" ht="12.75">
      <c r="A35" s="87" t="s">
        <v>50</v>
      </c>
      <c r="B35" s="88" t="s">
        <v>101</v>
      </c>
      <c r="C35" s="89" t="s">
        <v>102</v>
      </c>
      <c r="D35" s="95" t="s">
        <v>52</v>
      </c>
      <c r="E35" s="96" t="s">
        <v>52</v>
      </c>
      <c r="F35" s="91">
        <v>14004</v>
      </c>
      <c r="G35" s="118" t="s">
        <v>103</v>
      </c>
      <c r="H35" s="119">
        <v>50</v>
      </c>
      <c r="I35" s="120">
        <f>I36</f>
        <v>21.331</v>
      </c>
      <c r="J35" s="109">
        <f t="shared" si="0"/>
        <v>71.331</v>
      </c>
    </row>
    <row r="36" spans="1:10" ht="13.5" thickBot="1">
      <c r="A36" s="121"/>
      <c r="B36" s="122"/>
      <c r="C36" s="102"/>
      <c r="D36" s="103">
        <v>5512</v>
      </c>
      <c r="E36" s="104">
        <v>5321</v>
      </c>
      <c r="F36" s="113"/>
      <c r="G36" s="105" t="s">
        <v>73</v>
      </c>
      <c r="H36" s="123">
        <v>50</v>
      </c>
      <c r="I36" s="124">
        <v>21.331</v>
      </c>
      <c r="J36" s="108">
        <f t="shared" si="0"/>
        <v>71.331</v>
      </c>
    </row>
    <row r="37" spans="1:10" ht="12.75">
      <c r="A37" s="93" t="s">
        <v>50</v>
      </c>
      <c r="B37" s="94" t="s">
        <v>104</v>
      </c>
      <c r="C37" s="89" t="s">
        <v>105</v>
      </c>
      <c r="D37" s="95" t="s">
        <v>52</v>
      </c>
      <c r="E37" s="96" t="s">
        <v>52</v>
      </c>
      <c r="F37" s="96">
        <v>14004</v>
      </c>
      <c r="G37" s="97" t="s">
        <v>106</v>
      </c>
      <c r="H37" s="98">
        <v>120</v>
      </c>
      <c r="I37" s="92">
        <f>I38</f>
        <v>36.756</v>
      </c>
      <c r="J37" s="109">
        <f t="shared" si="0"/>
        <v>156.756</v>
      </c>
    </row>
    <row r="38" spans="1:10" ht="13.5" thickBot="1">
      <c r="A38" s="110"/>
      <c r="B38" s="111"/>
      <c r="C38" s="102"/>
      <c r="D38" s="112">
        <v>5512</v>
      </c>
      <c r="E38" s="113">
        <v>5321</v>
      </c>
      <c r="F38" s="114"/>
      <c r="G38" s="115" t="s">
        <v>73</v>
      </c>
      <c r="H38" s="116">
        <v>120</v>
      </c>
      <c r="I38" s="117">
        <v>36.756</v>
      </c>
      <c r="J38" s="108">
        <f t="shared" si="0"/>
        <v>156.756</v>
      </c>
    </row>
    <row r="39" spans="1:10" ht="12.75">
      <c r="A39" s="87" t="s">
        <v>50</v>
      </c>
      <c r="B39" s="88" t="s">
        <v>107</v>
      </c>
      <c r="C39" s="89" t="s">
        <v>108</v>
      </c>
      <c r="D39" s="95" t="s">
        <v>52</v>
      </c>
      <c r="E39" s="96" t="s">
        <v>52</v>
      </c>
      <c r="F39" s="91">
        <v>14004</v>
      </c>
      <c r="G39" s="118" t="s">
        <v>109</v>
      </c>
      <c r="H39" s="125">
        <v>170</v>
      </c>
      <c r="I39" s="120">
        <f>I40</f>
        <v>24.615</v>
      </c>
      <c r="J39" s="109">
        <f t="shared" si="0"/>
        <v>194.615</v>
      </c>
    </row>
    <row r="40" spans="1:10" ht="13.5" thickBot="1">
      <c r="A40" s="110"/>
      <c r="B40" s="111"/>
      <c r="C40" s="102"/>
      <c r="D40" s="126">
        <v>5512</v>
      </c>
      <c r="E40" s="127">
        <v>5321</v>
      </c>
      <c r="F40" s="114"/>
      <c r="G40" s="128" t="s">
        <v>73</v>
      </c>
      <c r="H40" s="129">
        <v>170</v>
      </c>
      <c r="I40" s="117">
        <v>24.615</v>
      </c>
      <c r="J40" s="108">
        <f t="shared" si="0"/>
        <v>194.615</v>
      </c>
    </row>
    <row r="41" spans="1:10" ht="12.75">
      <c r="A41" s="87" t="s">
        <v>50</v>
      </c>
      <c r="B41" s="88" t="s">
        <v>110</v>
      </c>
      <c r="C41" s="89" t="s">
        <v>111</v>
      </c>
      <c r="D41" s="90" t="s">
        <v>52</v>
      </c>
      <c r="E41" s="91" t="s">
        <v>52</v>
      </c>
      <c r="F41" s="91">
        <v>14004</v>
      </c>
      <c r="G41" s="118" t="s">
        <v>112</v>
      </c>
      <c r="H41" s="125">
        <v>50</v>
      </c>
      <c r="I41" s="120">
        <f>I42</f>
        <v>40.921</v>
      </c>
      <c r="J41" s="109">
        <f t="shared" si="0"/>
        <v>90.92099999999999</v>
      </c>
    </row>
    <row r="42" spans="1:10" ht="13.5" thickBot="1">
      <c r="A42" s="121"/>
      <c r="B42" s="122"/>
      <c r="C42" s="102"/>
      <c r="D42" s="112">
        <v>5512</v>
      </c>
      <c r="E42" s="113">
        <v>5321</v>
      </c>
      <c r="F42" s="113"/>
      <c r="G42" s="130" t="s">
        <v>73</v>
      </c>
      <c r="H42" s="131">
        <v>50</v>
      </c>
      <c r="I42" s="124">
        <v>40.921</v>
      </c>
      <c r="J42" s="108">
        <f t="shared" si="0"/>
        <v>90.92099999999999</v>
      </c>
    </row>
    <row r="43" spans="1:10" ht="12.75">
      <c r="A43" s="87" t="s">
        <v>50</v>
      </c>
      <c r="B43" s="88" t="s">
        <v>113</v>
      </c>
      <c r="C43" s="89" t="s">
        <v>114</v>
      </c>
      <c r="D43" s="90" t="s">
        <v>52</v>
      </c>
      <c r="E43" s="91" t="s">
        <v>52</v>
      </c>
      <c r="F43" s="91">
        <v>14004</v>
      </c>
      <c r="G43" s="118" t="s">
        <v>115</v>
      </c>
      <c r="H43" s="125">
        <v>0</v>
      </c>
      <c r="I43" s="120">
        <f>I44</f>
        <v>7.77</v>
      </c>
      <c r="J43" s="109">
        <f t="shared" si="0"/>
        <v>7.77</v>
      </c>
    </row>
    <row r="44" spans="1:10" ht="13.5" thickBot="1">
      <c r="A44" s="121"/>
      <c r="B44" s="122"/>
      <c r="C44" s="102"/>
      <c r="D44" s="112">
        <v>5512</v>
      </c>
      <c r="E44" s="113">
        <v>5321</v>
      </c>
      <c r="F44" s="113"/>
      <c r="G44" s="130" t="s">
        <v>73</v>
      </c>
      <c r="H44" s="131">
        <v>0</v>
      </c>
      <c r="I44" s="124">
        <v>7.77</v>
      </c>
      <c r="J44" s="108">
        <f t="shared" si="0"/>
        <v>7.77</v>
      </c>
    </row>
    <row r="45" spans="1:10" ht="12.75">
      <c r="A45" s="87" t="s">
        <v>50</v>
      </c>
      <c r="B45" s="88" t="s">
        <v>116</v>
      </c>
      <c r="C45" s="89" t="s">
        <v>117</v>
      </c>
      <c r="D45" s="90" t="s">
        <v>52</v>
      </c>
      <c r="E45" s="91" t="s">
        <v>52</v>
      </c>
      <c r="F45" s="91">
        <v>14004</v>
      </c>
      <c r="G45" s="118" t="s">
        <v>118</v>
      </c>
      <c r="H45" s="125">
        <v>0</v>
      </c>
      <c r="I45" s="120">
        <f>I46</f>
        <v>6.4</v>
      </c>
      <c r="J45" s="109">
        <f t="shared" si="0"/>
        <v>6.4</v>
      </c>
    </row>
    <row r="46" spans="1:10" ht="13.5" thickBot="1">
      <c r="A46" s="121"/>
      <c r="B46" s="122"/>
      <c r="C46" s="102"/>
      <c r="D46" s="112">
        <v>5512</v>
      </c>
      <c r="E46" s="113">
        <v>5321</v>
      </c>
      <c r="F46" s="113"/>
      <c r="G46" s="130" t="s">
        <v>73</v>
      </c>
      <c r="H46" s="131">
        <v>0</v>
      </c>
      <c r="I46" s="124">
        <v>6.4</v>
      </c>
      <c r="J46" s="108">
        <f t="shared" si="0"/>
        <v>6.4</v>
      </c>
    </row>
    <row r="47" spans="1:10" ht="12.75">
      <c r="A47" s="87" t="s">
        <v>50</v>
      </c>
      <c r="B47" s="88" t="s">
        <v>119</v>
      </c>
      <c r="C47" s="89" t="s">
        <v>120</v>
      </c>
      <c r="D47" s="90" t="s">
        <v>52</v>
      </c>
      <c r="E47" s="91" t="s">
        <v>52</v>
      </c>
      <c r="F47" s="91">
        <v>14004</v>
      </c>
      <c r="G47" s="118" t="s">
        <v>121</v>
      </c>
      <c r="H47" s="125">
        <v>0</v>
      </c>
      <c r="I47" s="120">
        <f>I48</f>
        <v>3.16</v>
      </c>
      <c r="J47" s="109">
        <f t="shared" si="0"/>
        <v>3.16</v>
      </c>
    </row>
    <row r="48" spans="1:10" ht="13.5" thickBot="1">
      <c r="A48" s="121"/>
      <c r="B48" s="122"/>
      <c r="C48" s="102"/>
      <c r="D48" s="112">
        <v>5512</v>
      </c>
      <c r="E48" s="113">
        <v>5321</v>
      </c>
      <c r="F48" s="113"/>
      <c r="G48" s="130" t="s">
        <v>73</v>
      </c>
      <c r="H48" s="131">
        <v>0</v>
      </c>
      <c r="I48" s="124">
        <v>3.16</v>
      </c>
      <c r="J48" s="108">
        <f t="shared" si="0"/>
        <v>3.16</v>
      </c>
    </row>
    <row r="49" spans="1:10" ht="12.75">
      <c r="A49" s="87" t="s">
        <v>50</v>
      </c>
      <c r="B49" s="88" t="s">
        <v>122</v>
      </c>
      <c r="C49" s="132">
        <v>5015</v>
      </c>
      <c r="D49" s="91" t="s">
        <v>52</v>
      </c>
      <c r="E49" s="91" t="s">
        <v>52</v>
      </c>
      <c r="F49" s="91">
        <v>14004</v>
      </c>
      <c r="G49" s="118" t="s">
        <v>123</v>
      </c>
      <c r="H49" s="125">
        <v>0</v>
      </c>
      <c r="I49" s="120">
        <f>I50</f>
        <v>8.6</v>
      </c>
      <c r="J49" s="109">
        <f t="shared" si="0"/>
        <v>8.6</v>
      </c>
    </row>
    <row r="50" spans="1:10" ht="13.5" thickBot="1">
      <c r="A50" s="121"/>
      <c r="B50" s="122"/>
      <c r="C50" s="102"/>
      <c r="D50" s="112">
        <v>5512</v>
      </c>
      <c r="E50" s="113">
        <v>5321</v>
      </c>
      <c r="F50" s="113"/>
      <c r="G50" s="130" t="s">
        <v>73</v>
      </c>
      <c r="H50" s="131">
        <v>0</v>
      </c>
      <c r="I50" s="124">
        <v>8.6</v>
      </c>
      <c r="J50" s="108">
        <f t="shared" si="0"/>
        <v>8.6</v>
      </c>
    </row>
    <row r="51" spans="1:10" ht="12.75">
      <c r="A51" s="87" t="s">
        <v>50</v>
      </c>
      <c r="B51" s="88" t="s">
        <v>124</v>
      </c>
      <c r="C51" s="89" t="s">
        <v>125</v>
      </c>
      <c r="D51" s="90" t="s">
        <v>52</v>
      </c>
      <c r="E51" s="91" t="s">
        <v>52</v>
      </c>
      <c r="F51" s="91">
        <v>14004</v>
      </c>
      <c r="G51" s="118" t="s">
        <v>126</v>
      </c>
      <c r="H51" s="125">
        <v>0</v>
      </c>
      <c r="I51" s="120">
        <f>I52</f>
        <v>4.36</v>
      </c>
      <c r="J51" s="109">
        <f t="shared" si="0"/>
        <v>4.36</v>
      </c>
    </row>
    <row r="52" spans="1:10" ht="13.5" thickBot="1">
      <c r="A52" s="121"/>
      <c r="B52" s="122"/>
      <c r="C52" s="102"/>
      <c r="D52" s="112">
        <v>5512</v>
      </c>
      <c r="E52" s="113">
        <v>5321</v>
      </c>
      <c r="F52" s="113"/>
      <c r="G52" s="130" t="s">
        <v>73</v>
      </c>
      <c r="H52" s="131">
        <v>0</v>
      </c>
      <c r="I52" s="124">
        <v>4.36</v>
      </c>
      <c r="J52" s="108">
        <f t="shared" si="0"/>
        <v>4.36</v>
      </c>
    </row>
    <row r="53" spans="1:10" ht="12.75">
      <c r="A53" s="87" t="s">
        <v>50</v>
      </c>
      <c r="B53" s="88" t="s">
        <v>127</v>
      </c>
      <c r="C53" s="89" t="s">
        <v>128</v>
      </c>
      <c r="D53" s="90" t="s">
        <v>52</v>
      </c>
      <c r="E53" s="91" t="s">
        <v>52</v>
      </c>
      <c r="F53" s="91">
        <v>14004</v>
      </c>
      <c r="G53" s="118" t="s">
        <v>129</v>
      </c>
      <c r="H53" s="125">
        <v>0</v>
      </c>
      <c r="I53" s="120">
        <f>I54</f>
        <v>0.6</v>
      </c>
      <c r="J53" s="109">
        <f t="shared" si="0"/>
        <v>0.6</v>
      </c>
    </row>
    <row r="54" spans="1:10" ht="13.5" thickBot="1">
      <c r="A54" s="133"/>
      <c r="B54" s="134"/>
      <c r="C54" s="135"/>
      <c r="D54" s="136">
        <v>5512</v>
      </c>
      <c r="E54" s="137">
        <v>5321</v>
      </c>
      <c r="F54" s="137"/>
      <c r="G54" s="138" t="s">
        <v>73</v>
      </c>
      <c r="H54" s="139">
        <v>0</v>
      </c>
      <c r="I54" s="140">
        <v>0.6</v>
      </c>
      <c r="J54" s="141">
        <f t="shared" si="0"/>
        <v>0.6</v>
      </c>
    </row>
    <row r="55" spans="1:10" ht="12.75">
      <c r="A55" s="87" t="s">
        <v>50</v>
      </c>
      <c r="B55" s="88" t="s">
        <v>130</v>
      </c>
      <c r="C55" s="142" t="s">
        <v>131</v>
      </c>
      <c r="D55" s="90" t="s">
        <v>52</v>
      </c>
      <c r="E55" s="91" t="s">
        <v>52</v>
      </c>
      <c r="F55" s="91">
        <v>14004</v>
      </c>
      <c r="G55" s="118" t="s">
        <v>132</v>
      </c>
      <c r="H55" s="125">
        <v>0</v>
      </c>
      <c r="I55" s="120">
        <f>I56</f>
        <v>5.626</v>
      </c>
      <c r="J55" s="143">
        <f t="shared" si="0"/>
        <v>5.626</v>
      </c>
    </row>
    <row r="56" spans="1:10" ht="13.5" thickBot="1">
      <c r="A56" s="121"/>
      <c r="B56" s="122"/>
      <c r="C56" s="102"/>
      <c r="D56" s="112">
        <v>5512</v>
      </c>
      <c r="E56" s="113">
        <v>5321</v>
      </c>
      <c r="F56" s="113"/>
      <c r="G56" s="130" t="s">
        <v>73</v>
      </c>
      <c r="H56" s="131">
        <v>0</v>
      </c>
      <c r="I56" s="124">
        <v>5.626</v>
      </c>
      <c r="J56" s="108">
        <f t="shared" si="0"/>
        <v>5.626</v>
      </c>
    </row>
    <row r="57" spans="1:10" ht="12.75">
      <c r="A57" s="87" t="s">
        <v>50</v>
      </c>
      <c r="B57" s="88" t="s">
        <v>133</v>
      </c>
      <c r="C57" s="142" t="s">
        <v>134</v>
      </c>
      <c r="D57" s="90" t="s">
        <v>52</v>
      </c>
      <c r="E57" s="91" t="s">
        <v>52</v>
      </c>
      <c r="F57" s="91">
        <v>14004</v>
      </c>
      <c r="G57" s="118" t="s">
        <v>135</v>
      </c>
      <c r="H57" s="125">
        <v>0</v>
      </c>
      <c r="I57" s="120">
        <f>I58</f>
        <v>30.408</v>
      </c>
      <c r="J57" s="143">
        <f t="shared" si="0"/>
        <v>30.408</v>
      </c>
    </row>
    <row r="58" spans="1:10" ht="13.5" thickBot="1">
      <c r="A58" s="121"/>
      <c r="B58" s="122"/>
      <c r="C58" s="102"/>
      <c r="D58" s="112">
        <v>5512</v>
      </c>
      <c r="E58" s="113">
        <v>5321</v>
      </c>
      <c r="F58" s="113"/>
      <c r="G58" s="130" t="s">
        <v>73</v>
      </c>
      <c r="H58" s="131">
        <v>0</v>
      </c>
      <c r="I58" s="124">
        <v>30.408</v>
      </c>
      <c r="J58" s="108">
        <f t="shared" si="0"/>
        <v>30.408</v>
      </c>
    </row>
    <row r="59" spans="1:10" ht="12.75">
      <c r="A59" s="87" t="s">
        <v>50</v>
      </c>
      <c r="B59" s="88" t="s">
        <v>136</v>
      </c>
      <c r="C59" s="89" t="s">
        <v>137</v>
      </c>
      <c r="D59" s="90" t="s">
        <v>52</v>
      </c>
      <c r="E59" s="91" t="s">
        <v>52</v>
      </c>
      <c r="F59" s="91">
        <v>14004</v>
      </c>
      <c r="G59" s="118" t="s">
        <v>138</v>
      </c>
      <c r="H59" s="125">
        <v>0</v>
      </c>
      <c r="I59" s="120">
        <f>I60</f>
        <v>3.16</v>
      </c>
      <c r="J59" s="109">
        <f t="shared" si="0"/>
        <v>3.16</v>
      </c>
    </row>
    <row r="60" spans="1:10" ht="13.5" thickBot="1">
      <c r="A60" s="121"/>
      <c r="B60" s="122"/>
      <c r="C60" s="102"/>
      <c r="D60" s="112">
        <v>5512</v>
      </c>
      <c r="E60" s="113">
        <v>5321</v>
      </c>
      <c r="F60" s="113"/>
      <c r="G60" s="130" t="s">
        <v>73</v>
      </c>
      <c r="H60" s="131">
        <v>0</v>
      </c>
      <c r="I60" s="124">
        <v>3.16</v>
      </c>
      <c r="J60" s="108">
        <f t="shared" si="0"/>
        <v>3.16</v>
      </c>
    </row>
    <row r="61" spans="1:10" ht="12.75">
      <c r="A61" s="87" t="s">
        <v>50</v>
      </c>
      <c r="B61" s="88" t="s">
        <v>139</v>
      </c>
      <c r="C61" s="89" t="s">
        <v>140</v>
      </c>
      <c r="D61" s="90" t="s">
        <v>52</v>
      </c>
      <c r="E61" s="91" t="s">
        <v>52</v>
      </c>
      <c r="F61" s="91">
        <v>14004</v>
      </c>
      <c r="G61" s="118" t="s">
        <v>141</v>
      </c>
      <c r="H61" s="125">
        <v>0</v>
      </c>
      <c r="I61" s="120">
        <f>I62</f>
        <v>3.16</v>
      </c>
      <c r="J61" s="109">
        <f t="shared" si="0"/>
        <v>3.16</v>
      </c>
    </row>
    <row r="62" spans="1:10" ht="13.5" thickBot="1">
      <c r="A62" s="121"/>
      <c r="B62" s="122"/>
      <c r="C62" s="102"/>
      <c r="D62" s="112">
        <v>5512</v>
      </c>
      <c r="E62" s="113">
        <v>5321</v>
      </c>
      <c r="F62" s="113"/>
      <c r="G62" s="130" t="s">
        <v>73</v>
      </c>
      <c r="H62" s="131">
        <v>0</v>
      </c>
      <c r="I62" s="124">
        <v>3.16</v>
      </c>
      <c r="J62" s="108">
        <f t="shared" si="0"/>
        <v>3.16</v>
      </c>
    </row>
    <row r="63" spans="1:10" ht="12.75">
      <c r="A63" s="87" t="s">
        <v>50</v>
      </c>
      <c r="B63" s="88" t="s">
        <v>142</v>
      </c>
      <c r="C63" s="89" t="s">
        <v>143</v>
      </c>
      <c r="D63" s="90" t="s">
        <v>52</v>
      </c>
      <c r="E63" s="91" t="s">
        <v>52</v>
      </c>
      <c r="F63" s="91">
        <v>14004</v>
      </c>
      <c r="G63" s="118" t="s">
        <v>144</v>
      </c>
      <c r="H63" s="125">
        <v>0</v>
      </c>
      <c r="I63" s="120">
        <f>I64</f>
        <v>5.77</v>
      </c>
      <c r="J63" s="109">
        <f t="shared" si="0"/>
        <v>5.77</v>
      </c>
    </row>
    <row r="64" spans="1:10" ht="13.5" thickBot="1">
      <c r="A64" s="121"/>
      <c r="B64" s="122"/>
      <c r="C64" s="102"/>
      <c r="D64" s="112">
        <v>5512</v>
      </c>
      <c r="E64" s="113">
        <v>5321</v>
      </c>
      <c r="F64" s="113"/>
      <c r="G64" s="130" t="s">
        <v>73</v>
      </c>
      <c r="H64" s="131">
        <v>0</v>
      </c>
      <c r="I64" s="124">
        <v>5.77</v>
      </c>
      <c r="J64" s="108">
        <f t="shared" si="0"/>
        <v>5.77</v>
      </c>
    </row>
    <row r="65" spans="1:10" ht="12.75">
      <c r="A65" s="87" t="s">
        <v>50</v>
      </c>
      <c r="B65" s="88" t="s">
        <v>145</v>
      </c>
      <c r="C65" s="89" t="s">
        <v>146</v>
      </c>
      <c r="D65" s="90" t="s">
        <v>52</v>
      </c>
      <c r="E65" s="91" t="s">
        <v>52</v>
      </c>
      <c r="F65" s="91">
        <v>14004</v>
      </c>
      <c r="G65" s="118" t="s">
        <v>147</v>
      </c>
      <c r="H65" s="125">
        <v>0</v>
      </c>
      <c r="I65" s="120">
        <f>I66</f>
        <v>0.24</v>
      </c>
      <c r="J65" s="109">
        <f t="shared" si="0"/>
        <v>0.24</v>
      </c>
    </row>
    <row r="66" spans="1:10" ht="13.5" thickBot="1">
      <c r="A66" s="121"/>
      <c r="B66" s="122"/>
      <c r="C66" s="102"/>
      <c r="D66" s="112">
        <v>5512</v>
      </c>
      <c r="E66" s="113">
        <v>5321</v>
      </c>
      <c r="F66" s="113"/>
      <c r="G66" s="130" t="s">
        <v>73</v>
      </c>
      <c r="H66" s="131">
        <v>0</v>
      </c>
      <c r="I66" s="124">
        <v>0.24</v>
      </c>
      <c r="J66" s="108">
        <f t="shared" si="0"/>
        <v>0.24</v>
      </c>
    </row>
    <row r="67" spans="1:10" ht="12.75">
      <c r="A67" s="87" t="s">
        <v>50</v>
      </c>
      <c r="B67" s="88" t="s">
        <v>148</v>
      </c>
      <c r="C67" s="89" t="s">
        <v>149</v>
      </c>
      <c r="D67" s="90" t="s">
        <v>52</v>
      </c>
      <c r="E67" s="91" t="s">
        <v>52</v>
      </c>
      <c r="F67" s="91">
        <v>14004</v>
      </c>
      <c r="G67" s="118" t="s">
        <v>150</v>
      </c>
      <c r="H67" s="125">
        <v>0</v>
      </c>
      <c r="I67" s="120">
        <f>I68</f>
        <v>4.51</v>
      </c>
      <c r="J67" s="109">
        <f t="shared" si="0"/>
        <v>4.51</v>
      </c>
    </row>
    <row r="68" spans="1:10" ht="13.5" thickBot="1">
      <c r="A68" s="121"/>
      <c r="B68" s="122"/>
      <c r="C68" s="102"/>
      <c r="D68" s="112">
        <v>5512</v>
      </c>
      <c r="E68" s="113">
        <v>5321</v>
      </c>
      <c r="F68" s="113"/>
      <c r="G68" s="130" t="s">
        <v>73</v>
      </c>
      <c r="H68" s="131">
        <v>0</v>
      </c>
      <c r="I68" s="124">
        <v>4.51</v>
      </c>
      <c r="J68" s="108">
        <f t="shared" si="0"/>
        <v>4.51</v>
      </c>
    </row>
    <row r="69" spans="1:10" ht="12.75">
      <c r="A69" s="87" t="s">
        <v>50</v>
      </c>
      <c r="B69" s="88" t="s">
        <v>151</v>
      </c>
      <c r="C69" s="89" t="s">
        <v>152</v>
      </c>
      <c r="D69" s="90" t="s">
        <v>52</v>
      </c>
      <c r="E69" s="91" t="s">
        <v>52</v>
      </c>
      <c r="F69" s="91">
        <v>14004</v>
      </c>
      <c r="G69" s="118" t="s">
        <v>153</v>
      </c>
      <c r="H69" s="125">
        <v>0</v>
      </c>
      <c r="I69" s="120">
        <f>I70</f>
        <v>3.16</v>
      </c>
      <c r="J69" s="109">
        <f t="shared" si="0"/>
        <v>3.16</v>
      </c>
    </row>
    <row r="70" spans="1:10" ht="13.5" thickBot="1">
      <c r="A70" s="121"/>
      <c r="B70" s="122"/>
      <c r="C70" s="102"/>
      <c r="D70" s="112">
        <v>5512</v>
      </c>
      <c r="E70" s="113">
        <v>5321</v>
      </c>
      <c r="F70" s="113"/>
      <c r="G70" s="130" t="s">
        <v>73</v>
      </c>
      <c r="H70" s="131">
        <v>0</v>
      </c>
      <c r="I70" s="124">
        <v>3.16</v>
      </c>
      <c r="J70" s="108">
        <f t="shared" si="0"/>
        <v>3.16</v>
      </c>
    </row>
    <row r="71" spans="1:10" ht="12.75">
      <c r="A71" s="87" t="s">
        <v>50</v>
      </c>
      <c r="B71" s="88" t="s">
        <v>154</v>
      </c>
      <c r="C71" s="89" t="s">
        <v>155</v>
      </c>
      <c r="D71" s="90" t="s">
        <v>52</v>
      </c>
      <c r="E71" s="91" t="s">
        <v>52</v>
      </c>
      <c r="F71" s="91">
        <v>14004</v>
      </c>
      <c r="G71" s="118" t="s">
        <v>156</v>
      </c>
      <c r="H71" s="125">
        <v>0</v>
      </c>
      <c r="I71" s="120">
        <f>I72</f>
        <v>4.21</v>
      </c>
      <c r="J71" s="109">
        <f t="shared" si="0"/>
        <v>4.21</v>
      </c>
    </row>
    <row r="72" spans="1:10" ht="13.5" thickBot="1">
      <c r="A72" s="121"/>
      <c r="B72" s="122"/>
      <c r="C72" s="102"/>
      <c r="D72" s="112">
        <v>5512</v>
      </c>
      <c r="E72" s="113">
        <v>5321</v>
      </c>
      <c r="F72" s="113"/>
      <c r="G72" s="130" t="s">
        <v>73</v>
      </c>
      <c r="H72" s="131">
        <v>0</v>
      </c>
      <c r="I72" s="124">
        <v>4.21</v>
      </c>
      <c r="J72" s="108">
        <f t="shared" si="0"/>
        <v>4.21</v>
      </c>
    </row>
    <row r="73" spans="1:10" ht="12.75">
      <c r="A73" s="87" t="s">
        <v>50</v>
      </c>
      <c r="B73" s="88" t="s">
        <v>157</v>
      </c>
      <c r="C73" s="89" t="s">
        <v>158</v>
      </c>
      <c r="D73" s="90" t="s">
        <v>52</v>
      </c>
      <c r="E73" s="91" t="s">
        <v>52</v>
      </c>
      <c r="F73" s="91">
        <v>14004</v>
      </c>
      <c r="G73" s="118" t="s">
        <v>159</v>
      </c>
      <c r="H73" s="125">
        <v>0</v>
      </c>
      <c r="I73" s="120">
        <f>I74</f>
        <v>53.014</v>
      </c>
      <c r="J73" s="109">
        <f t="shared" si="0"/>
        <v>53.014</v>
      </c>
    </row>
    <row r="74" spans="1:10" ht="13.5" thickBot="1">
      <c r="A74" s="121"/>
      <c r="B74" s="122"/>
      <c r="C74" s="102"/>
      <c r="D74" s="112">
        <v>5512</v>
      </c>
      <c r="E74" s="113">
        <v>5321</v>
      </c>
      <c r="F74" s="113"/>
      <c r="G74" s="130" t="s">
        <v>73</v>
      </c>
      <c r="H74" s="131">
        <v>0</v>
      </c>
      <c r="I74" s="124">
        <v>53.014</v>
      </c>
      <c r="J74" s="108">
        <f t="shared" si="0"/>
        <v>53.014</v>
      </c>
    </row>
    <row r="75" spans="1:10" ht="12.75">
      <c r="A75" s="87" t="s">
        <v>50</v>
      </c>
      <c r="B75" s="88" t="s">
        <v>160</v>
      </c>
      <c r="C75" s="89" t="s">
        <v>161</v>
      </c>
      <c r="D75" s="90" t="s">
        <v>52</v>
      </c>
      <c r="E75" s="91" t="s">
        <v>52</v>
      </c>
      <c r="F75" s="91">
        <v>14004</v>
      </c>
      <c r="G75" s="118" t="s">
        <v>162</v>
      </c>
      <c r="H75" s="125">
        <v>0</v>
      </c>
      <c r="I75" s="120">
        <f>I76</f>
        <v>8.84</v>
      </c>
      <c r="J75" s="109">
        <f t="shared" si="0"/>
        <v>8.84</v>
      </c>
    </row>
    <row r="76" spans="1:10" ht="13.5" thickBot="1">
      <c r="A76" s="121"/>
      <c r="B76" s="122"/>
      <c r="C76" s="102"/>
      <c r="D76" s="112">
        <v>5512</v>
      </c>
      <c r="E76" s="113">
        <v>5321</v>
      </c>
      <c r="F76" s="113"/>
      <c r="G76" s="130" t="s">
        <v>73</v>
      </c>
      <c r="H76" s="131">
        <v>0</v>
      </c>
      <c r="I76" s="124">
        <v>8.84</v>
      </c>
      <c r="J76" s="108">
        <f t="shared" si="0"/>
        <v>8.84</v>
      </c>
    </row>
    <row r="77" spans="1:10" ht="12.75">
      <c r="A77" s="87" t="s">
        <v>50</v>
      </c>
      <c r="B77" s="88" t="s">
        <v>163</v>
      </c>
      <c r="C77" s="89" t="s">
        <v>164</v>
      </c>
      <c r="D77" s="90" t="s">
        <v>52</v>
      </c>
      <c r="E77" s="91" t="s">
        <v>52</v>
      </c>
      <c r="F77" s="91">
        <v>14004</v>
      </c>
      <c r="G77" s="118" t="s">
        <v>165</v>
      </c>
      <c r="H77" s="125">
        <v>0</v>
      </c>
      <c r="I77" s="120">
        <f>I78</f>
        <v>5.16</v>
      </c>
      <c r="J77" s="109">
        <f t="shared" si="0"/>
        <v>5.16</v>
      </c>
    </row>
    <row r="78" spans="1:10" ht="13.5" thickBot="1">
      <c r="A78" s="121"/>
      <c r="B78" s="122"/>
      <c r="C78" s="102"/>
      <c r="D78" s="112">
        <v>5512</v>
      </c>
      <c r="E78" s="113">
        <v>5321</v>
      </c>
      <c r="F78" s="113"/>
      <c r="G78" s="130" t="s">
        <v>73</v>
      </c>
      <c r="H78" s="131">
        <v>0</v>
      </c>
      <c r="I78" s="124">
        <v>5.16</v>
      </c>
      <c r="J78" s="108">
        <f t="shared" si="0"/>
        <v>5.16</v>
      </c>
    </row>
    <row r="79" spans="1:10" ht="12.75">
      <c r="A79" s="87" t="s">
        <v>50</v>
      </c>
      <c r="B79" s="88" t="s">
        <v>166</v>
      </c>
      <c r="C79" s="89" t="s">
        <v>167</v>
      </c>
      <c r="D79" s="90" t="s">
        <v>52</v>
      </c>
      <c r="E79" s="91" t="s">
        <v>52</v>
      </c>
      <c r="F79" s="91">
        <v>14004</v>
      </c>
      <c r="G79" s="118" t="s">
        <v>168</v>
      </c>
      <c r="H79" s="125">
        <v>0</v>
      </c>
      <c r="I79" s="120">
        <f>I80</f>
        <v>5.81</v>
      </c>
      <c r="J79" s="109">
        <f t="shared" si="0"/>
        <v>5.81</v>
      </c>
    </row>
    <row r="80" spans="1:10" ht="13.5" thickBot="1">
      <c r="A80" s="121"/>
      <c r="B80" s="122"/>
      <c r="C80" s="102"/>
      <c r="D80" s="112">
        <v>5512</v>
      </c>
      <c r="E80" s="113">
        <v>5321</v>
      </c>
      <c r="F80" s="113"/>
      <c r="G80" s="130" t="s">
        <v>73</v>
      </c>
      <c r="H80" s="131">
        <v>0</v>
      </c>
      <c r="I80" s="124">
        <v>5.81</v>
      </c>
      <c r="J80" s="108">
        <f t="shared" si="0"/>
        <v>5.81</v>
      </c>
    </row>
    <row r="81" spans="1:10" ht="12.75">
      <c r="A81" s="87" t="s">
        <v>50</v>
      </c>
      <c r="B81" s="88" t="s">
        <v>169</v>
      </c>
      <c r="C81" s="89" t="s">
        <v>170</v>
      </c>
      <c r="D81" s="90" t="s">
        <v>52</v>
      </c>
      <c r="E81" s="91" t="s">
        <v>52</v>
      </c>
      <c r="F81" s="91">
        <v>14004</v>
      </c>
      <c r="G81" s="118" t="s">
        <v>171</v>
      </c>
      <c r="H81" s="125">
        <v>0</v>
      </c>
      <c r="I81" s="120">
        <f>I82</f>
        <v>14.33</v>
      </c>
      <c r="J81" s="109">
        <f aca="true" t="shared" si="1" ref="J81:J144">H81+I81</f>
        <v>14.33</v>
      </c>
    </row>
    <row r="82" spans="1:10" ht="13.5" thickBot="1">
      <c r="A82" s="121"/>
      <c r="B82" s="122"/>
      <c r="C82" s="102"/>
      <c r="D82" s="112">
        <v>5512</v>
      </c>
      <c r="E82" s="113">
        <v>5321</v>
      </c>
      <c r="F82" s="113"/>
      <c r="G82" s="130" t="s">
        <v>73</v>
      </c>
      <c r="H82" s="131">
        <v>0</v>
      </c>
      <c r="I82" s="124">
        <v>14.33</v>
      </c>
      <c r="J82" s="108">
        <f t="shared" si="1"/>
        <v>14.33</v>
      </c>
    </row>
    <row r="83" spans="1:10" ht="12.75">
      <c r="A83" s="87" t="s">
        <v>50</v>
      </c>
      <c r="B83" s="88" t="s">
        <v>172</v>
      </c>
      <c r="C83" s="89" t="s">
        <v>173</v>
      </c>
      <c r="D83" s="90" t="s">
        <v>52</v>
      </c>
      <c r="E83" s="91" t="s">
        <v>52</v>
      </c>
      <c r="F83" s="91">
        <v>14004</v>
      </c>
      <c r="G83" s="118" t="s">
        <v>174</v>
      </c>
      <c r="H83" s="125">
        <v>0</v>
      </c>
      <c r="I83" s="120">
        <f>I84</f>
        <v>43.38</v>
      </c>
      <c r="J83" s="109">
        <f t="shared" si="1"/>
        <v>43.38</v>
      </c>
    </row>
    <row r="84" spans="1:10" ht="13.5" thickBot="1">
      <c r="A84" s="121"/>
      <c r="B84" s="122"/>
      <c r="C84" s="102"/>
      <c r="D84" s="112">
        <v>5512</v>
      </c>
      <c r="E84" s="113">
        <v>5321</v>
      </c>
      <c r="F84" s="113"/>
      <c r="G84" s="130" t="s">
        <v>73</v>
      </c>
      <c r="H84" s="131">
        <v>0</v>
      </c>
      <c r="I84" s="124">
        <v>43.38</v>
      </c>
      <c r="J84" s="108">
        <f t="shared" si="1"/>
        <v>43.38</v>
      </c>
    </row>
    <row r="85" spans="1:10" ht="12.75">
      <c r="A85" s="87" t="s">
        <v>50</v>
      </c>
      <c r="B85" s="88" t="s">
        <v>175</v>
      </c>
      <c r="C85" s="89" t="s">
        <v>176</v>
      </c>
      <c r="D85" s="90" t="s">
        <v>52</v>
      </c>
      <c r="E85" s="91" t="s">
        <v>52</v>
      </c>
      <c r="F85" s="91">
        <v>14004</v>
      </c>
      <c r="G85" s="118" t="s">
        <v>177</v>
      </c>
      <c r="H85" s="125">
        <v>0</v>
      </c>
      <c r="I85" s="120">
        <f>I86</f>
        <v>5.56</v>
      </c>
      <c r="J85" s="109">
        <f t="shared" si="1"/>
        <v>5.56</v>
      </c>
    </row>
    <row r="86" spans="1:10" ht="13.5" thickBot="1">
      <c r="A86" s="121"/>
      <c r="B86" s="122"/>
      <c r="C86" s="102"/>
      <c r="D86" s="112">
        <v>5512</v>
      </c>
      <c r="E86" s="113">
        <v>5321</v>
      </c>
      <c r="F86" s="113"/>
      <c r="G86" s="130" t="s">
        <v>73</v>
      </c>
      <c r="H86" s="131">
        <v>0</v>
      </c>
      <c r="I86" s="124">
        <v>5.56</v>
      </c>
      <c r="J86" s="108">
        <f t="shared" si="1"/>
        <v>5.56</v>
      </c>
    </row>
    <row r="87" spans="1:10" ht="12.75">
      <c r="A87" s="87" t="s">
        <v>50</v>
      </c>
      <c r="B87" s="88" t="s">
        <v>178</v>
      </c>
      <c r="C87" s="89" t="s">
        <v>179</v>
      </c>
      <c r="D87" s="90" t="s">
        <v>52</v>
      </c>
      <c r="E87" s="91" t="s">
        <v>52</v>
      </c>
      <c r="F87" s="91">
        <v>14004</v>
      </c>
      <c r="G87" s="118" t="s">
        <v>180</v>
      </c>
      <c r="H87" s="125">
        <v>0</v>
      </c>
      <c r="I87" s="120">
        <f>I88</f>
        <v>6.528</v>
      </c>
      <c r="J87" s="109">
        <f t="shared" si="1"/>
        <v>6.528</v>
      </c>
    </row>
    <row r="88" spans="1:10" ht="13.5" thickBot="1">
      <c r="A88" s="121"/>
      <c r="B88" s="122"/>
      <c r="C88" s="102"/>
      <c r="D88" s="112">
        <v>5512</v>
      </c>
      <c r="E88" s="113">
        <v>5321</v>
      </c>
      <c r="F88" s="113"/>
      <c r="G88" s="130" t="s">
        <v>73</v>
      </c>
      <c r="H88" s="131">
        <v>0</v>
      </c>
      <c r="I88" s="124">
        <v>6.528</v>
      </c>
      <c r="J88" s="108">
        <f t="shared" si="1"/>
        <v>6.528</v>
      </c>
    </row>
    <row r="89" spans="1:10" ht="12.75">
      <c r="A89" s="87" t="s">
        <v>50</v>
      </c>
      <c r="B89" s="88" t="s">
        <v>181</v>
      </c>
      <c r="C89" s="89" t="s">
        <v>182</v>
      </c>
      <c r="D89" s="90" t="s">
        <v>52</v>
      </c>
      <c r="E89" s="91" t="s">
        <v>52</v>
      </c>
      <c r="F89" s="91">
        <v>14004</v>
      </c>
      <c r="G89" s="118" t="s">
        <v>183</v>
      </c>
      <c r="H89" s="125">
        <v>0</v>
      </c>
      <c r="I89" s="120">
        <f>I90</f>
        <v>3.16</v>
      </c>
      <c r="J89" s="109">
        <f t="shared" si="1"/>
        <v>3.16</v>
      </c>
    </row>
    <row r="90" spans="1:10" ht="13.5" thickBot="1">
      <c r="A90" s="121"/>
      <c r="B90" s="122"/>
      <c r="C90" s="102"/>
      <c r="D90" s="112">
        <v>5512</v>
      </c>
      <c r="E90" s="113">
        <v>5321</v>
      </c>
      <c r="F90" s="113"/>
      <c r="G90" s="130" t="s">
        <v>73</v>
      </c>
      <c r="H90" s="131">
        <v>0</v>
      </c>
      <c r="I90" s="124">
        <v>3.16</v>
      </c>
      <c r="J90" s="108">
        <f t="shared" si="1"/>
        <v>3.16</v>
      </c>
    </row>
    <row r="91" spans="1:10" ht="12.75">
      <c r="A91" s="87" t="s">
        <v>50</v>
      </c>
      <c r="B91" s="88" t="s">
        <v>184</v>
      </c>
      <c r="C91" s="89" t="s">
        <v>185</v>
      </c>
      <c r="D91" s="90" t="s">
        <v>52</v>
      </c>
      <c r="E91" s="91" t="s">
        <v>52</v>
      </c>
      <c r="F91" s="91">
        <v>14004</v>
      </c>
      <c r="G91" s="118" t="s">
        <v>186</v>
      </c>
      <c r="H91" s="125">
        <v>0</v>
      </c>
      <c r="I91" s="120">
        <f>I92</f>
        <v>6.904</v>
      </c>
      <c r="J91" s="109">
        <f t="shared" si="1"/>
        <v>6.904</v>
      </c>
    </row>
    <row r="92" spans="1:10" ht="13.5" thickBot="1">
      <c r="A92" s="121"/>
      <c r="B92" s="122"/>
      <c r="C92" s="102"/>
      <c r="D92" s="112">
        <v>5512</v>
      </c>
      <c r="E92" s="113">
        <v>5321</v>
      </c>
      <c r="F92" s="113"/>
      <c r="G92" s="130" t="s">
        <v>73</v>
      </c>
      <c r="H92" s="131">
        <v>0</v>
      </c>
      <c r="I92" s="124">
        <v>6.904</v>
      </c>
      <c r="J92" s="108">
        <f t="shared" si="1"/>
        <v>6.904</v>
      </c>
    </row>
    <row r="93" spans="1:10" ht="12.75">
      <c r="A93" s="87" t="s">
        <v>50</v>
      </c>
      <c r="B93" s="88" t="s">
        <v>187</v>
      </c>
      <c r="C93" s="89" t="s">
        <v>188</v>
      </c>
      <c r="D93" s="90" t="s">
        <v>52</v>
      </c>
      <c r="E93" s="91" t="s">
        <v>52</v>
      </c>
      <c r="F93" s="91">
        <v>14004</v>
      </c>
      <c r="G93" s="118" t="s">
        <v>189</v>
      </c>
      <c r="H93" s="125">
        <v>0</v>
      </c>
      <c r="I93" s="120">
        <f>I94</f>
        <v>3.16</v>
      </c>
      <c r="J93" s="109">
        <f t="shared" si="1"/>
        <v>3.16</v>
      </c>
    </row>
    <row r="94" spans="1:10" ht="13.5" thickBot="1">
      <c r="A94" s="121"/>
      <c r="B94" s="122"/>
      <c r="C94" s="102"/>
      <c r="D94" s="112">
        <v>5512</v>
      </c>
      <c r="E94" s="113">
        <v>5321</v>
      </c>
      <c r="F94" s="113"/>
      <c r="G94" s="130" t="s">
        <v>73</v>
      </c>
      <c r="H94" s="131">
        <v>0</v>
      </c>
      <c r="I94" s="124">
        <v>3.16</v>
      </c>
      <c r="J94" s="108">
        <f t="shared" si="1"/>
        <v>3.16</v>
      </c>
    </row>
    <row r="95" spans="1:10" ht="12.75">
      <c r="A95" s="87" t="s">
        <v>50</v>
      </c>
      <c r="B95" s="88" t="s">
        <v>190</v>
      </c>
      <c r="C95" s="89" t="s">
        <v>191</v>
      </c>
      <c r="D95" s="90" t="s">
        <v>52</v>
      </c>
      <c r="E95" s="91" t="s">
        <v>52</v>
      </c>
      <c r="F95" s="91">
        <v>14004</v>
      </c>
      <c r="G95" s="118" t="s">
        <v>192</v>
      </c>
      <c r="H95" s="125">
        <v>0</v>
      </c>
      <c r="I95" s="120">
        <f>I96</f>
        <v>11.125</v>
      </c>
      <c r="J95" s="109">
        <f t="shared" si="1"/>
        <v>11.125</v>
      </c>
    </row>
    <row r="96" spans="1:10" ht="13.5" thickBot="1">
      <c r="A96" s="121"/>
      <c r="B96" s="122"/>
      <c r="C96" s="102"/>
      <c r="D96" s="112">
        <v>5512</v>
      </c>
      <c r="E96" s="113">
        <v>5321</v>
      </c>
      <c r="F96" s="113"/>
      <c r="G96" s="130" t="s">
        <v>73</v>
      </c>
      <c r="H96" s="131">
        <v>0</v>
      </c>
      <c r="I96" s="124">
        <v>11.125</v>
      </c>
      <c r="J96" s="108">
        <f t="shared" si="1"/>
        <v>11.125</v>
      </c>
    </row>
    <row r="97" spans="1:10" ht="12.75">
      <c r="A97" s="87" t="s">
        <v>50</v>
      </c>
      <c r="B97" s="88" t="s">
        <v>193</v>
      </c>
      <c r="C97" s="89" t="s">
        <v>194</v>
      </c>
      <c r="D97" s="90" t="s">
        <v>52</v>
      </c>
      <c r="E97" s="91" t="s">
        <v>52</v>
      </c>
      <c r="F97" s="91">
        <v>14004</v>
      </c>
      <c r="G97" s="118" t="s">
        <v>195</v>
      </c>
      <c r="H97" s="125">
        <v>0</v>
      </c>
      <c r="I97" s="120">
        <f>I98</f>
        <v>8.037</v>
      </c>
      <c r="J97" s="109">
        <f t="shared" si="1"/>
        <v>8.037</v>
      </c>
    </row>
    <row r="98" spans="1:10" ht="13.5" thickBot="1">
      <c r="A98" s="121"/>
      <c r="B98" s="122"/>
      <c r="C98" s="102"/>
      <c r="D98" s="112">
        <v>5512</v>
      </c>
      <c r="E98" s="113">
        <v>5321</v>
      </c>
      <c r="F98" s="113"/>
      <c r="G98" s="130" t="s">
        <v>73</v>
      </c>
      <c r="H98" s="131">
        <v>0</v>
      </c>
      <c r="I98" s="124">
        <v>8.037</v>
      </c>
      <c r="J98" s="108">
        <f t="shared" si="1"/>
        <v>8.037</v>
      </c>
    </row>
    <row r="99" spans="1:10" ht="12.75">
      <c r="A99" s="87" t="s">
        <v>50</v>
      </c>
      <c r="B99" s="88" t="s">
        <v>196</v>
      </c>
      <c r="C99" s="89" t="s">
        <v>197</v>
      </c>
      <c r="D99" s="90" t="s">
        <v>52</v>
      </c>
      <c r="E99" s="91" t="s">
        <v>52</v>
      </c>
      <c r="F99" s="91">
        <v>14004</v>
      </c>
      <c r="G99" s="118" t="s">
        <v>198</v>
      </c>
      <c r="H99" s="125">
        <v>0</v>
      </c>
      <c r="I99" s="120">
        <f>I100</f>
        <v>3.16</v>
      </c>
      <c r="J99" s="109">
        <f t="shared" si="1"/>
        <v>3.16</v>
      </c>
    </row>
    <row r="100" spans="1:10" ht="13.5" thickBot="1">
      <c r="A100" s="121"/>
      <c r="B100" s="122"/>
      <c r="C100" s="102"/>
      <c r="D100" s="112">
        <v>5512</v>
      </c>
      <c r="E100" s="113">
        <v>5321</v>
      </c>
      <c r="F100" s="113"/>
      <c r="G100" s="130" t="s">
        <v>73</v>
      </c>
      <c r="H100" s="131">
        <v>0</v>
      </c>
      <c r="I100" s="124">
        <v>3.16</v>
      </c>
      <c r="J100" s="108">
        <f t="shared" si="1"/>
        <v>3.16</v>
      </c>
    </row>
    <row r="101" spans="1:10" ht="12.75">
      <c r="A101" s="87" t="s">
        <v>50</v>
      </c>
      <c r="B101" s="88" t="s">
        <v>199</v>
      </c>
      <c r="C101" s="89" t="s">
        <v>200</v>
      </c>
      <c r="D101" s="90" t="s">
        <v>52</v>
      </c>
      <c r="E101" s="91" t="s">
        <v>52</v>
      </c>
      <c r="F101" s="91">
        <v>14004</v>
      </c>
      <c r="G101" s="118" t="s">
        <v>201</v>
      </c>
      <c r="H101" s="125">
        <v>0</v>
      </c>
      <c r="I101" s="120">
        <f>I102</f>
        <v>4.51</v>
      </c>
      <c r="J101" s="109">
        <f t="shared" si="1"/>
        <v>4.51</v>
      </c>
    </row>
    <row r="102" spans="1:10" ht="13.5" thickBot="1">
      <c r="A102" s="121"/>
      <c r="B102" s="122"/>
      <c r="C102" s="102"/>
      <c r="D102" s="112">
        <v>5512</v>
      </c>
      <c r="E102" s="113">
        <v>5321</v>
      </c>
      <c r="F102" s="113"/>
      <c r="G102" s="130" t="s">
        <v>73</v>
      </c>
      <c r="H102" s="131">
        <v>0</v>
      </c>
      <c r="I102" s="124">
        <v>4.51</v>
      </c>
      <c r="J102" s="108">
        <f t="shared" si="1"/>
        <v>4.51</v>
      </c>
    </row>
    <row r="103" spans="1:10" ht="12.75">
      <c r="A103" s="87" t="s">
        <v>50</v>
      </c>
      <c r="B103" s="88" t="s">
        <v>202</v>
      </c>
      <c r="C103" s="89" t="s">
        <v>203</v>
      </c>
      <c r="D103" s="90" t="s">
        <v>52</v>
      </c>
      <c r="E103" s="91" t="s">
        <v>52</v>
      </c>
      <c r="F103" s="91">
        <v>14004</v>
      </c>
      <c r="G103" s="118" t="s">
        <v>204</v>
      </c>
      <c r="H103" s="125">
        <v>0</v>
      </c>
      <c r="I103" s="120">
        <f>I104</f>
        <v>6.84</v>
      </c>
      <c r="J103" s="109">
        <f t="shared" si="1"/>
        <v>6.84</v>
      </c>
    </row>
    <row r="104" spans="1:10" ht="13.5" thickBot="1">
      <c r="A104" s="121"/>
      <c r="B104" s="122"/>
      <c r="C104" s="102"/>
      <c r="D104" s="112">
        <v>5512</v>
      </c>
      <c r="E104" s="113">
        <v>5321</v>
      </c>
      <c r="F104" s="113"/>
      <c r="G104" s="130" t="s">
        <v>73</v>
      </c>
      <c r="H104" s="131">
        <v>0</v>
      </c>
      <c r="I104" s="124">
        <v>6.84</v>
      </c>
      <c r="J104" s="108">
        <f t="shared" si="1"/>
        <v>6.84</v>
      </c>
    </row>
    <row r="105" spans="1:10" ht="12.75">
      <c r="A105" s="87" t="s">
        <v>50</v>
      </c>
      <c r="B105" s="88" t="s">
        <v>205</v>
      </c>
      <c r="C105" s="89" t="s">
        <v>206</v>
      </c>
      <c r="D105" s="90" t="s">
        <v>52</v>
      </c>
      <c r="E105" s="91" t="s">
        <v>52</v>
      </c>
      <c r="F105" s="91">
        <v>14004</v>
      </c>
      <c r="G105" s="118" t="s">
        <v>207</v>
      </c>
      <c r="H105" s="125">
        <v>0</v>
      </c>
      <c r="I105" s="120">
        <f>I106</f>
        <v>33.972</v>
      </c>
      <c r="J105" s="109">
        <f t="shared" si="1"/>
        <v>33.972</v>
      </c>
    </row>
    <row r="106" spans="1:10" ht="13.5" thickBot="1">
      <c r="A106" s="121"/>
      <c r="B106" s="122"/>
      <c r="C106" s="102"/>
      <c r="D106" s="112">
        <v>5512</v>
      </c>
      <c r="E106" s="113">
        <v>5321</v>
      </c>
      <c r="F106" s="113"/>
      <c r="G106" s="130" t="s">
        <v>73</v>
      </c>
      <c r="H106" s="131">
        <v>0</v>
      </c>
      <c r="I106" s="124">
        <v>33.972</v>
      </c>
      <c r="J106" s="108">
        <f t="shared" si="1"/>
        <v>33.972</v>
      </c>
    </row>
    <row r="107" spans="1:10" ht="12.75">
      <c r="A107" s="87" t="s">
        <v>50</v>
      </c>
      <c r="B107" s="88" t="s">
        <v>208</v>
      </c>
      <c r="C107" s="89" t="s">
        <v>209</v>
      </c>
      <c r="D107" s="90" t="s">
        <v>52</v>
      </c>
      <c r="E107" s="91" t="s">
        <v>52</v>
      </c>
      <c r="F107" s="91">
        <v>14004</v>
      </c>
      <c r="G107" s="118" t="s">
        <v>210</v>
      </c>
      <c r="H107" s="125">
        <v>0</v>
      </c>
      <c r="I107" s="120">
        <f>I108</f>
        <v>3.16</v>
      </c>
      <c r="J107" s="109">
        <f t="shared" si="1"/>
        <v>3.16</v>
      </c>
    </row>
    <row r="108" spans="1:10" ht="13.5" thickBot="1">
      <c r="A108" s="121"/>
      <c r="B108" s="122"/>
      <c r="C108" s="102"/>
      <c r="D108" s="112">
        <v>5512</v>
      </c>
      <c r="E108" s="113">
        <v>5321</v>
      </c>
      <c r="F108" s="113"/>
      <c r="G108" s="130" t="s">
        <v>73</v>
      </c>
      <c r="H108" s="131">
        <v>0</v>
      </c>
      <c r="I108" s="124">
        <v>3.16</v>
      </c>
      <c r="J108" s="108">
        <f t="shared" si="1"/>
        <v>3.16</v>
      </c>
    </row>
    <row r="109" spans="1:10" ht="12.75">
      <c r="A109" s="87" t="s">
        <v>50</v>
      </c>
      <c r="B109" s="88" t="s">
        <v>211</v>
      </c>
      <c r="C109" s="89" t="s">
        <v>212</v>
      </c>
      <c r="D109" s="90" t="s">
        <v>52</v>
      </c>
      <c r="E109" s="91" t="s">
        <v>52</v>
      </c>
      <c r="F109" s="91">
        <v>14004</v>
      </c>
      <c r="G109" s="118" t="s">
        <v>213</v>
      </c>
      <c r="H109" s="125">
        <v>0</v>
      </c>
      <c r="I109" s="120">
        <f>I110</f>
        <v>10.744</v>
      </c>
      <c r="J109" s="109">
        <f t="shared" si="1"/>
        <v>10.744</v>
      </c>
    </row>
    <row r="110" spans="1:10" ht="13.5" thickBot="1">
      <c r="A110" s="133"/>
      <c r="B110" s="134"/>
      <c r="C110" s="135"/>
      <c r="D110" s="136">
        <v>5512</v>
      </c>
      <c r="E110" s="137">
        <v>5321</v>
      </c>
      <c r="F110" s="137"/>
      <c r="G110" s="138" t="s">
        <v>73</v>
      </c>
      <c r="H110" s="139">
        <v>0</v>
      </c>
      <c r="I110" s="140">
        <v>10.744</v>
      </c>
      <c r="J110" s="141">
        <f t="shared" si="1"/>
        <v>10.744</v>
      </c>
    </row>
    <row r="111" spans="1:10" ht="12.75">
      <c r="A111" s="87" t="s">
        <v>50</v>
      </c>
      <c r="B111" s="88" t="s">
        <v>214</v>
      </c>
      <c r="C111" s="142" t="s">
        <v>215</v>
      </c>
      <c r="D111" s="90" t="s">
        <v>52</v>
      </c>
      <c r="E111" s="91" t="s">
        <v>52</v>
      </c>
      <c r="F111" s="91">
        <v>14004</v>
      </c>
      <c r="G111" s="118" t="s">
        <v>216</v>
      </c>
      <c r="H111" s="125">
        <v>0</v>
      </c>
      <c r="I111" s="120">
        <f>I112</f>
        <v>10.013</v>
      </c>
      <c r="J111" s="143">
        <f t="shared" si="1"/>
        <v>10.013</v>
      </c>
    </row>
    <row r="112" spans="1:10" ht="17.25" customHeight="1" thickBot="1">
      <c r="A112" s="133"/>
      <c r="B112" s="134"/>
      <c r="C112" s="135"/>
      <c r="D112" s="136">
        <v>5512</v>
      </c>
      <c r="E112" s="137">
        <v>5321</v>
      </c>
      <c r="F112" s="137"/>
      <c r="G112" s="138" t="s">
        <v>73</v>
      </c>
      <c r="H112" s="139">
        <v>0</v>
      </c>
      <c r="I112" s="140">
        <v>10.013</v>
      </c>
      <c r="J112" s="141">
        <f t="shared" si="1"/>
        <v>10.013</v>
      </c>
    </row>
    <row r="113" spans="1:10" ht="12.75">
      <c r="A113" s="87" t="s">
        <v>50</v>
      </c>
      <c r="B113" s="88" t="s">
        <v>217</v>
      </c>
      <c r="C113" s="142" t="s">
        <v>218</v>
      </c>
      <c r="D113" s="90" t="s">
        <v>52</v>
      </c>
      <c r="E113" s="91" t="s">
        <v>52</v>
      </c>
      <c r="F113" s="91">
        <v>14004</v>
      </c>
      <c r="G113" s="118" t="s">
        <v>219</v>
      </c>
      <c r="H113" s="125">
        <v>0</v>
      </c>
      <c r="I113" s="120">
        <f>I114</f>
        <v>3.16</v>
      </c>
      <c r="J113" s="143">
        <f t="shared" si="1"/>
        <v>3.16</v>
      </c>
    </row>
    <row r="114" spans="1:10" ht="13.5" thickBot="1">
      <c r="A114" s="121"/>
      <c r="B114" s="122"/>
      <c r="C114" s="102"/>
      <c r="D114" s="112">
        <v>5512</v>
      </c>
      <c r="E114" s="113">
        <v>5321</v>
      </c>
      <c r="F114" s="113"/>
      <c r="G114" s="130" t="s">
        <v>73</v>
      </c>
      <c r="H114" s="131">
        <v>0</v>
      </c>
      <c r="I114" s="124">
        <v>3.16</v>
      </c>
      <c r="J114" s="108">
        <f t="shared" si="1"/>
        <v>3.16</v>
      </c>
    </row>
    <row r="115" spans="1:10" ht="12.75">
      <c r="A115" s="87" t="s">
        <v>50</v>
      </c>
      <c r="B115" s="88" t="s">
        <v>220</v>
      </c>
      <c r="C115" s="89" t="s">
        <v>221</v>
      </c>
      <c r="D115" s="90" t="s">
        <v>52</v>
      </c>
      <c r="E115" s="91" t="s">
        <v>52</v>
      </c>
      <c r="F115" s="91">
        <v>14004</v>
      </c>
      <c r="G115" s="118" t="s">
        <v>222</v>
      </c>
      <c r="H115" s="125">
        <v>0</v>
      </c>
      <c r="I115" s="120">
        <f>I116</f>
        <v>126.913</v>
      </c>
      <c r="J115" s="109">
        <f t="shared" si="1"/>
        <v>126.913</v>
      </c>
    </row>
    <row r="116" spans="1:10" ht="13.5" thickBot="1">
      <c r="A116" s="121"/>
      <c r="B116" s="122"/>
      <c r="C116" s="102"/>
      <c r="D116" s="112">
        <v>5512</v>
      </c>
      <c r="E116" s="113">
        <v>5321</v>
      </c>
      <c r="F116" s="113"/>
      <c r="G116" s="130" t="s">
        <v>73</v>
      </c>
      <c r="H116" s="131">
        <v>0</v>
      </c>
      <c r="I116" s="124">
        <v>126.913</v>
      </c>
      <c r="J116" s="108">
        <f t="shared" si="1"/>
        <v>126.913</v>
      </c>
    </row>
    <row r="117" spans="1:10" ht="12.75">
      <c r="A117" s="87" t="s">
        <v>50</v>
      </c>
      <c r="B117" s="88" t="s">
        <v>223</v>
      </c>
      <c r="C117" s="89" t="s">
        <v>224</v>
      </c>
      <c r="D117" s="90" t="s">
        <v>52</v>
      </c>
      <c r="E117" s="91" t="s">
        <v>52</v>
      </c>
      <c r="F117" s="91">
        <v>14004</v>
      </c>
      <c r="G117" s="118" t="s">
        <v>225</v>
      </c>
      <c r="H117" s="125">
        <v>0</v>
      </c>
      <c r="I117" s="120">
        <f>I118</f>
        <v>5.841</v>
      </c>
      <c r="J117" s="109">
        <f t="shared" si="1"/>
        <v>5.841</v>
      </c>
    </row>
    <row r="118" spans="1:10" ht="13.5" thickBot="1">
      <c r="A118" s="121"/>
      <c r="B118" s="122"/>
      <c r="C118" s="102"/>
      <c r="D118" s="112">
        <v>5512</v>
      </c>
      <c r="E118" s="113">
        <v>5321</v>
      </c>
      <c r="F118" s="113"/>
      <c r="G118" s="130" t="s">
        <v>73</v>
      </c>
      <c r="H118" s="131">
        <v>0</v>
      </c>
      <c r="I118" s="124">
        <v>5.841</v>
      </c>
      <c r="J118" s="108">
        <f t="shared" si="1"/>
        <v>5.841</v>
      </c>
    </row>
    <row r="119" spans="1:10" ht="12.75">
      <c r="A119" s="87" t="s">
        <v>50</v>
      </c>
      <c r="B119" s="88" t="s">
        <v>226</v>
      </c>
      <c r="C119" s="89" t="s">
        <v>227</v>
      </c>
      <c r="D119" s="90" t="s">
        <v>52</v>
      </c>
      <c r="E119" s="91" t="s">
        <v>52</v>
      </c>
      <c r="F119" s="91">
        <v>14004</v>
      </c>
      <c r="G119" s="118" t="s">
        <v>228</v>
      </c>
      <c r="H119" s="125">
        <v>0</v>
      </c>
      <c r="I119" s="120">
        <f>I120</f>
        <v>6.25</v>
      </c>
      <c r="J119" s="109">
        <f t="shared" si="1"/>
        <v>6.25</v>
      </c>
    </row>
    <row r="120" spans="1:10" ht="13.5" thickBot="1">
      <c r="A120" s="121"/>
      <c r="B120" s="122"/>
      <c r="C120" s="102"/>
      <c r="D120" s="112">
        <v>5512</v>
      </c>
      <c r="E120" s="113">
        <v>5321</v>
      </c>
      <c r="F120" s="113"/>
      <c r="G120" s="130" t="s">
        <v>73</v>
      </c>
      <c r="H120" s="131">
        <v>0</v>
      </c>
      <c r="I120" s="124">
        <v>6.25</v>
      </c>
      <c r="J120" s="108">
        <f t="shared" si="1"/>
        <v>6.25</v>
      </c>
    </row>
    <row r="121" spans="1:10" ht="12.75">
      <c r="A121" s="87" t="s">
        <v>50</v>
      </c>
      <c r="B121" s="88" t="s">
        <v>229</v>
      </c>
      <c r="C121" s="89" t="s">
        <v>230</v>
      </c>
      <c r="D121" s="90" t="s">
        <v>52</v>
      </c>
      <c r="E121" s="91" t="s">
        <v>52</v>
      </c>
      <c r="F121" s="91">
        <v>14004</v>
      </c>
      <c r="G121" s="118" t="s">
        <v>231</v>
      </c>
      <c r="H121" s="125">
        <v>0</v>
      </c>
      <c r="I121" s="120">
        <f>I122</f>
        <v>4.52</v>
      </c>
      <c r="J121" s="109">
        <f t="shared" si="1"/>
        <v>4.52</v>
      </c>
    </row>
    <row r="122" spans="1:10" ht="13.5" thickBot="1">
      <c r="A122" s="121"/>
      <c r="B122" s="122"/>
      <c r="C122" s="102"/>
      <c r="D122" s="112">
        <v>5512</v>
      </c>
      <c r="E122" s="113">
        <v>5321</v>
      </c>
      <c r="F122" s="113"/>
      <c r="G122" s="130" t="s">
        <v>73</v>
      </c>
      <c r="H122" s="131">
        <v>0</v>
      </c>
      <c r="I122" s="124">
        <v>4.52</v>
      </c>
      <c r="J122" s="108">
        <f t="shared" si="1"/>
        <v>4.52</v>
      </c>
    </row>
    <row r="123" spans="1:10" ht="12.75">
      <c r="A123" s="87" t="s">
        <v>50</v>
      </c>
      <c r="B123" s="88" t="s">
        <v>232</v>
      </c>
      <c r="C123" s="89" t="s">
        <v>233</v>
      </c>
      <c r="D123" s="90" t="s">
        <v>52</v>
      </c>
      <c r="E123" s="91" t="s">
        <v>52</v>
      </c>
      <c r="F123" s="91">
        <v>14004</v>
      </c>
      <c r="G123" s="118" t="s">
        <v>234</v>
      </c>
      <c r="H123" s="125">
        <v>0</v>
      </c>
      <c r="I123" s="120">
        <f>I124</f>
        <v>3.4</v>
      </c>
      <c r="J123" s="109">
        <f t="shared" si="1"/>
        <v>3.4</v>
      </c>
    </row>
    <row r="124" spans="1:10" ht="13.5" thickBot="1">
      <c r="A124" s="121"/>
      <c r="B124" s="122"/>
      <c r="C124" s="102"/>
      <c r="D124" s="112">
        <v>5512</v>
      </c>
      <c r="E124" s="113">
        <v>5321</v>
      </c>
      <c r="F124" s="113"/>
      <c r="G124" s="130" t="s">
        <v>73</v>
      </c>
      <c r="H124" s="131">
        <v>0</v>
      </c>
      <c r="I124" s="124">
        <v>3.4</v>
      </c>
      <c r="J124" s="108">
        <f t="shared" si="1"/>
        <v>3.4</v>
      </c>
    </row>
    <row r="125" spans="1:10" ht="12.75">
      <c r="A125" s="87" t="s">
        <v>50</v>
      </c>
      <c r="B125" s="88" t="s">
        <v>235</v>
      </c>
      <c r="C125" s="89" t="s">
        <v>236</v>
      </c>
      <c r="D125" s="90" t="s">
        <v>52</v>
      </c>
      <c r="E125" s="91" t="s">
        <v>52</v>
      </c>
      <c r="F125" s="91">
        <v>14004</v>
      </c>
      <c r="G125" s="118" t="s">
        <v>237</v>
      </c>
      <c r="H125" s="125">
        <v>0</v>
      </c>
      <c r="I125" s="120">
        <f>I126</f>
        <v>17.917</v>
      </c>
      <c r="J125" s="109">
        <f t="shared" si="1"/>
        <v>17.917</v>
      </c>
    </row>
    <row r="126" spans="1:10" ht="13.5" thickBot="1">
      <c r="A126" s="121"/>
      <c r="B126" s="122"/>
      <c r="C126" s="102"/>
      <c r="D126" s="112">
        <v>5512</v>
      </c>
      <c r="E126" s="113">
        <v>5321</v>
      </c>
      <c r="F126" s="113"/>
      <c r="G126" s="130" t="s">
        <v>73</v>
      </c>
      <c r="H126" s="131">
        <v>0</v>
      </c>
      <c r="I126" s="124">
        <v>17.917</v>
      </c>
      <c r="J126" s="108">
        <f t="shared" si="1"/>
        <v>17.917</v>
      </c>
    </row>
    <row r="127" spans="1:10" ht="12.75">
      <c r="A127" s="87" t="s">
        <v>50</v>
      </c>
      <c r="B127" s="88" t="s">
        <v>238</v>
      </c>
      <c r="C127" s="89" t="s">
        <v>239</v>
      </c>
      <c r="D127" s="90" t="s">
        <v>52</v>
      </c>
      <c r="E127" s="91" t="s">
        <v>52</v>
      </c>
      <c r="F127" s="91">
        <v>14004</v>
      </c>
      <c r="G127" s="118" t="s">
        <v>240</v>
      </c>
      <c r="H127" s="125">
        <v>0</v>
      </c>
      <c r="I127" s="120">
        <f>I128</f>
        <v>3.24</v>
      </c>
      <c r="J127" s="109">
        <f t="shared" si="1"/>
        <v>3.24</v>
      </c>
    </row>
    <row r="128" spans="1:10" ht="13.5" thickBot="1">
      <c r="A128" s="121"/>
      <c r="B128" s="122"/>
      <c r="C128" s="102"/>
      <c r="D128" s="112">
        <v>5512</v>
      </c>
      <c r="E128" s="113">
        <v>5321</v>
      </c>
      <c r="F128" s="113"/>
      <c r="G128" s="130" t="s">
        <v>73</v>
      </c>
      <c r="H128" s="131">
        <v>0</v>
      </c>
      <c r="I128" s="124">
        <v>3.24</v>
      </c>
      <c r="J128" s="108">
        <f t="shared" si="1"/>
        <v>3.24</v>
      </c>
    </row>
    <row r="129" spans="1:10" ht="12.75">
      <c r="A129" s="87" t="s">
        <v>50</v>
      </c>
      <c r="B129" s="88" t="s">
        <v>241</v>
      </c>
      <c r="C129" s="144" t="s">
        <v>242</v>
      </c>
      <c r="D129" s="91" t="s">
        <v>52</v>
      </c>
      <c r="E129" s="91" t="s">
        <v>52</v>
      </c>
      <c r="F129" s="91">
        <v>14004</v>
      </c>
      <c r="G129" s="118" t="s">
        <v>243</v>
      </c>
      <c r="H129" s="125">
        <v>0</v>
      </c>
      <c r="I129" s="120">
        <f>I130</f>
        <v>4.4</v>
      </c>
      <c r="J129" s="109">
        <f t="shared" si="1"/>
        <v>4.4</v>
      </c>
    </row>
    <row r="130" spans="1:10" ht="13.5" thickBot="1">
      <c r="A130" s="121"/>
      <c r="B130" s="122"/>
      <c r="C130" s="102"/>
      <c r="D130" s="112">
        <v>5512</v>
      </c>
      <c r="E130" s="113">
        <v>5321</v>
      </c>
      <c r="F130" s="113"/>
      <c r="G130" s="130" t="s">
        <v>73</v>
      </c>
      <c r="H130" s="131">
        <v>0</v>
      </c>
      <c r="I130" s="124">
        <v>4.4</v>
      </c>
      <c r="J130" s="108">
        <f t="shared" si="1"/>
        <v>4.4</v>
      </c>
    </row>
    <row r="131" spans="1:10" ht="12.75">
      <c r="A131" s="87" t="s">
        <v>50</v>
      </c>
      <c r="B131" s="88" t="s">
        <v>244</v>
      </c>
      <c r="C131" s="89" t="s">
        <v>245</v>
      </c>
      <c r="D131" s="90" t="s">
        <v>52</v>
      </c>
      <c r="E131" s="91" t="s">
        <v>52</v>
      </c>
      <c r="F131" s="91">
        <v>14004</v>
      </c>
      <c r="G131" s="118" t="s">
        <v>246</v>
      </c>
      <c r="H131" s="125">
        <v>0</v>
      </c>
      <c r="I131" s="120">
        <f>I132</f>
        <v>3.16</v>
      </c>
      <c r="J131" s="109">
        <f t="shared" si="1"/>
        <v>3.16</v>
      </c>
    </row>
    <row r="132" spans="1:10" ht="13.5" thickBot="1">
      <c r="A132" s="121"/>
      <c r="B132" s="122"/>
      <c r="C132" s="102"/>
      <c r="D132" s="112">
        <v>5512</v>
      </c>
      <c r="E132" s="113">
        <v>5321</v>
      </c>
      <c r="F132" s="113"/>
      <c r="G132" s="130" t="s">
        <v>73</v>
      </c>
      <c r="H132" s="131">
        <v>0</v>
      </c>
      <c r="I132" s="124">
        <v>3.16</v>
      </c>
      <c r="J132" s="108">
        <f t="shared" si="1"/>
        <v>3.16</v>
      </c>
    </row>
    <row r="133" spans="1:10" ht="12.75">
      <c r="A133" s="87" t="s">
        <v>50</v>
      </c>
      <c r="B133" s="88" t="s">
        <v>247</v>
      </c>
      <c r="C133" s="89" t="s">
        <v>248</v>
      </c>
      <c r="D133" s="90" t="s">
        <v>52</v>
      </c>
      <c r="E133" s="91" t="s">
        <v>52</v>
      </c>
      <c r="F133" s="91">
        <v>14004</v>
      </c>
      <c r="G133" s="118" t="s">
        <v>249</v>
      </c>
      <c r="H133" s="125">
        <v>0</v>
      </c>
      <c r="I133" s="120">
        <f>I134</f>
        <v>8.471</v>
      </c>
      <c r="J133" s="109">
        <f t="shared" si="1"/>
        <v>8.471</v>
      </c>
    </row>
    <row r="134" spans="1:10" ht="13.5" thickBot="1">
      <c r="A134" s="121"/>
      <c r="C134" s="102"/>
      <c r="D134" s="112">
        <v>5512</v>
      </c>
      <c r="E134" s="113">
        <v>5321</v>
      </c>
      <c r="F134" s="113"/>
      <c r="G134" s="130" t="s">
        <v>73</v>
      </c>
      <c r="H134" s="131">
        <v>0</v>
      </c>
      <c r="I134" s="124">
        <v>8.471</v>
      </c>
      <c r="J134" s="108">
        <f t="shared" si="1"/>
        <v>8.471</v>
      </c>
    </row>
    <row r="135" spans="1:10" ht="12.75">
      <c r="A135" s="87" t="s">
        <v>50</v>
      </c>
      <c r="B135" s="88" t="s">
        <v>250</v>
      </c>
      <c r="C135" s="89" t="s">
        <v>251</v>
      </c>
      <c r="D135" s="90" t="s">
        <v>52</v>
      </c>
      <c r="E135" s="91" t="s">
        <v>52</v>
      </c>
      <c r="F135" s="91">
        <v>14004</v>
      </c>
      <c r="G135" s="118" t="s">
        <v>252</v>
      </c>
      <c r="H135" s="125">
        <v>0</v>
      </c>
      <c r="I135" s="120">
        <f>I136</f>
        <v>4.51</v>
      </c>
      <c r="J135" s="109">
        <f t="shared" si="1"/>
        <v>4.51</v>
      </c>
    </row>
    <row r="136" spans="1:10" ht="13.5" thickBot="1">
      <c r="A136" s="121"/>
      <c r="B136" s="122"/>
      <c r="C136" s="102"/>
      <c r="D136" s="112">
        <v>5512</v>
      </c>
      <c r="E136" s="113">
        <v>5321</v>
      </c>
      <c r="F136" s="113"/>
      <c r="G136" s="130" t="s">
        <v>73</v>
      </c>
      <c r="H136" s="131">
        <v>0</v>
      </c>
      <c r="I136" s="124">
        <v>4.51</v>
      </c>
      <c r="J136" s="108">
        <f t="shared" si="1"/>
        <v>4.51</v>
      </c>
    </row>
    <row r="137" spans="1:10" ht="12.75">
      <c r="A137" s="87" t="s">
        <v>50</v>
      </c>
      <c r="B137" s="88" t="s">
        <v>253</v>
      </c>
      <c r="C137" s="89" t="s">
        <v>254</v>
      </c>
      <c r="D137" s="90" t="s">
        <v>52</v>
      </c>
      <c r="E137" s="91" t="s">
        <v>52</v>
      </c>
      <c r="F137" s="91">
        <v>14004</v>
      </c>
      <c r="G137" s="118" t="s">
        <v>255</v>
      </c>
      <c r="H137" s="125">
        <v>0</v>
      </c>
      <c r="I137" s="120">
        <f>I138</f>
        <v>4.53</v>
      </c>
      <c r="J137" s="109">
        <f t="shared" si="1"/>
        <v>4.53</v>
      </c>
    </row>
    <row r="138" spans="1:10" ht="13.5" thickBot="1">
      <c r="A138" s="121"/>
      <c r="B138" s="122"/>
      <c r="C138" s="102"/>
      <c r="D138" s="112">
        <v>5512</v>
      </c>
      <c r="E138" s="113">
        <v>5321</v>
      </c>
      <c r="F138" s="113"/>
      <c r="G138" s="130" t="s">
        <v>73</v>
      </c>
      <c r="H138" s="131">
        <v>0</v>
      </c>
      <c r="I138" s="124">
        <v>4.53</v>
      </c>
      <c r="J138" s="108">
        <f t="shared" si="1"/>
        <v>4.53</v>
      </c>
    </row>
    <row r="139" spans="1:10" ht="12.75">
      <c r="A139" s="87" t="s">
        <v>50</v>
      </c>
      <c r="B139" s="88" t="s">
        <v>256</v>
      </c>
      <c r="C139" s="89" t="s">
        <v>257</v>
      </c>
      <c r="D139" s="90" t="s">
        <v>52</v>
      </c>
      <c r="E139" s="91" t="s">
        <v>52</v>
      </c>
      <c r="F139" s="91">
        <v>14004</v>
      </c>
      <c r="G139" s="118" t="s">
        <v>258</v>
      </c>
      <c r="H139" s="125">
        <v>0</v>
      </c>
      <c r="I139" s="120">
        <f>I140</f>
        <v>1.2</v>
      </c>
      <c r="J139" s="109">
        <f t="shared" si="1"/>
        <v>1.2</v>
      </c>
    </row>
    <row r="140" spans="1:10" ht="13.5" thickBot="1">
      <c r="A140" s="121"/>
      <c r="B140" s="122"/>
      <c r="C140" s="102"/>
      <c r="D140" s="112">
        <v>5512</v>
      </c>
      <c r="E140" s="113">
        <v>5321</v>
      </c>
      <c r="F140" s="113"/>
      <c r="G140" s="130" t="s">
        <v>73</v>
      </c>
      <c r="H140" s="131">
        <v>0</v>
      </c>
      <c r="I140" s="124">
        <v>1.2</v>
      </c>
      <c r="J140" s="108">
        <f t="shared" si="1"/>
        <v>1.2</v>
      </c>
    </row>
    <row r="141" spans="1:10" ht="12.75">
      <c r="A141" s="87" t="s">
        <v>50</v>
      </c>
      <c r="B141" s="88" t="s">
        <v>259</v>
      </c>
      <c r="C141" s="89" t="s">
        <v>260</v>
      </c>
      <c r="D141" s="90" t="s">
        <v>52</v>
      </c>
      <c r="E141" s="91" t="s">
        <v>52</v>
      </c>
      <c r="F141" s="91">
        <v>14004</v>
      </c>
      <c r="G141" s="118" t="s">
        <v>261</v>
      </c>
      <c r="H141" s="125">
        <v>0</v>
      </c>
      <c r="I141" s="120">
        <f>I142</f>
        <v>4.51</v>
      </c>
      <c r="J141" s="109">
        <f t="shared" si="1"/>
        <v>4.51</v>
      </c>
    </row>
    <row r="142" spans="1:10" ht="13.5" thickBot="1">
      <c r="A142" s="121"/>
      <c r="B142" s="122"/>
      <c r="C142" s="102"/>
      <c r="D142" s="112">
        <v>5512</v>
      </c>
      <c r="E142" s="113">
        <v>5321</v>
      </c>
      <c r="F142" s="113"/>
      <c r="G142" s="130" t="s">
        <v>73</v>
      </c>
      <c r="H142" s="131">
        <v>0</v>
      </c>
      <c r="I142" s="124">
        <v>4.51</v>
      </c>
      <c r="J142" s="108">
        <f t="shared" si="1"/>
        <v>4.51</v>
      </c>
    </row>
    <row r="143" spans="1:10" ht="12.75">
      <c r="A143" s="87" t="s">
        <v>50</v>
      </c>
      <c r="B143" s="88" t="s">
        <v>262</v>
      </c>
      <c r="C143" s="89" t="s">
        <v>263</v>
      </c>
      <c r="D143" s="90" t="s">
        <v>52</v>
      </c>
      <c r="E143" s="91" t="s">
        <v>52</v>
      </c>
      <c r="F143" s="91">
        <v>14004</v>
      </c>
      <c r="G143" s="118" t="s">
        <v>264</v>
      </c>
      <c r="H143" s="125">
        <v>0</v>
      </c>
      <c r="I143" s="120">
        <f>I144</f>
        <v>8.267</v>
      </c>
      <c r="J143" s="109">
        <f t="shared" si="1"/>
        <v>8.267</v>
      </c>
    </row>
    <row r="144" spans="1:10" ht="13.5" thickBot="1">
      <c r="A144" s="121"/>
      <c r="B144" s="122"/>
      <c r="C144" s="102"/>
      <c r="D144" s="112">
        <v>5512</v>
      </c>
      <c r="E144" s="113">
        <v>5321</v>
      </c>
      <c r="F144" s="113"/>
      <c r="G144" s="130" t="s">
        <v>73</v>
      </c>
      <c r="H144" s="131">
        <v>0</v>
      </c>
      <c r="I144" s="124">
        <v>8.267</v>
      </c>
      <c r="J144" s="108">
        <f t="shared" si="1"/>
        <v>8.267</v>
      </c>
    </row>
    <row r="145" spans="1:10" ht="12.75">
      <c r="A145" s="87" t="s">
        <v>50</v>
      </c>
      <c r="B145" s="88" t="s">
        <v>265</v>
      </c>
      <c r="C145" s="89" t="s">
        <v>266</v>
      </c>
      <c r="D145" s="90" t="s">
        <v>52</v>
      </c>
      <c r="E145" s="91" t="s">
        <v>52</v>
      </c>
      <c r="F145" s="91">
        <v>14004</v>
      </c>
      <c r="G145" s="118" t="s">
        <v>267</v>
      </c>
      <c r="H145" s="125">
        <v>0</v>
      </c>
      <c r="I145" s="120">
        <f>I146</f>
        <v>12.221</v>
      </c>
      <c r="J145" s="109">
        <f aca="true" t="shared" si="2" ref="J145:J208">H145+I145</f>
        <v>12.221</v>
      </c>
    </row>
    <row r="146" spans="1:10" ht="13.5" thickBot="1">
      <c r="A146" s="121"/>
      <c r="B146" s="122"/>
      <c r="C146" s="102"/>
      <c r="D146" s="112">
        <v>5512</v>
      </c>
      <c r="E146" s="113">
        <v>5321</v>
      </c>
      <c r="F146" s="113"/>
      <c r="G146" s="130" t="s">
        <v>73</v>
      </c>
      <c r="H146" s="131">
        <v>0</v>
      </c>
      <c r="I146" s="124">
        <v>12.221</v>
      </c>
      <c r="J146" s="108">
        <f t="shared" si="2"/>
        <v>12.221</v>
      </c>
    </row>
    <row r="147" spans="1:10" ht="12.75">
      <c r="A147" s="87" t="s">
        <v>50</v>
      </c>
      <c r="B147" s="88" t="s">
        <v>268</v>
      </c>
      <c r="C147" s="89" t="s">
        <v>269</v>
      </c>
      <c r="D147" s="90" t="s">
        <v>52</v>
      </c>
      <c r="E147" s="91" t="s">
        <v>52</v>
      </c>
      <c r="F147" s="91">
        <v>14004</v>
      </c>
      <c r="G147" s="118" t="s">
        <v>270</v>
      </c>
      <c r="H147" s="125">
        <v>0</v>
      </c>
      <c r="I147" s="120">
        <f>I148</f>
        <v>22.716</v>
      </c>
      <c r="J147" s="109">
        <f t="shared" si="2"/>
        <v>22.716</v>
      </c>
    </row>
    <row r="148" spans="1:10" ht="13.5" thickBot="1">
      <c r="A148" s="121"/>
      <c r="B148" s="122"/>
      <c r="C148" s="102"/>
      <c r="D148" s="112">
        <v>5512</v>
      </c>
      <c r="E148" s="113">
        <v>5321</v>
      </c>
      <c r="F148" s="113"/>
      <c r="G148" s="130" t="s">
        <v>73</v>
      </c>
      <c r="H148" s="131">
        <v>0</v>
      </c>
      <c r="I148" s="124">
        <v>22.716</v>
      </c>
      <c r="J148" s="108">
        <f t="shared" si="2"/>
        <v>22.716</v>
      </c>
    </row>
    <row r="149" spans="1:10" ht="12.75">
      <c r="A149" s="87" t="s">
        <v>50</v>
      </c>
      <c r="B149" s="88" t="s">
        <v>271</v>
      </c>
      <c r="C149" s="89" t="s">
        <v>272</v>
      </c>
      <c r="D149" s="90" t="s">
        <v>52</v>
      </c>
      <c r="E149" s="91" t="s">
        <v>52</v>
      </c>
      <c r="F149" s="91">
        <v>14004</v>
      </c>
      <c r="G149" s="118" t="s">
        <v>273</v>
      </c>
      <c r="H149" s="125">
        <v>0</v>
      </c>
      <c r="I149" s="120">
        <f>I150</f>
        <v>3.02</v>
      </c>
      <c r="J149" s="109">
        <f t="shared" si="2"/>
        <v>3.02</v>
      </c>
    </row>
    <row r="150" spans="1:10" ht="13.5" thickBot="1">
      <c r="A150" s="121"/>
      <c r="B150" s="122"/>
      <c r="C150" s="102"/>
      <c r="D150" s="112">
        <v>5512</v>
      </c>
      <c r="E150" s="113">
        <v>5321</v>
      </c>
      <c r="F150" s="113"/>
      <c r="G150" s="130" t="s">
        <v>73</v>
      </c>
      <c r="H150" s="131">
        <v>0</v>
      </c>
      <c r="I150" s="124">
        <v>3.02</v>
      </c>
      <c r="J150" s="108">
        <f t="shared" si="2"/>
        <v>3.02</v>
      </c>
    </row>
    <row r="151" spans="1:10" ht="12.75">
      <c r="A151" s="87" t="s">
        <v>50</v>
      </c>
      <c r="B151" s="88" t="s">
        <v>274</v>
      </c>
      <c r="C151" s="89" t="s">
        <v>275</v>
      </c>
      <c r="D151" s="90" t="s">
        <v>52</v>
      </c>
      <c r="E151" s="91" t="s">
        <v>52</v>
      </c>
      <c r="F151" s="91">
        <v>14004</v>
      </c>
      <c r="G151" s="118" t="s">
        <v>276</v>
      </c>
      <c r="H151" s="125">
        <v>0</v>
      </c>
      <c r="I151" s="120">
        <f>I152</f>
        <v>0.54</v>
      </c>
      <c r="J151" s="109">
        <f t="shared" si="2"/>
        <v>0.54</v>
      </c>
    </row>
    <row r="152" spans="1:10" ht="13.5" thickBot="1">
      <c r="A152" s="121"/>
      <c r="B152" s="122"/>
      <c r="C152" s="102"/>
      <c r="D152" s="112">
        <v>5512</v>
      </c>
      <c r="E152" s="113">
        <v>5321</v>
      </c>
      <c r="F152" s="113"/>
      <c r="G152" s="130" t="s">
        <v>73</v>
      </c>
      <c r="H152" s="131">
        <v>0</v>
      </c>
      <c r="I152" s="124">
        <v>0.54</v>
      </c>
      <c r="J152" s="108">
        <f t="shared" si="2"/>
        <v>0.54</v>
      </c>
    </row>
    <row r="153" spans="1:10" ht="12.75">
      <c r="A153" s="87" t="s">
        <v>50</v>
      </c>
      <c r="B153" s="88" t="s">
        <v>277</v>
      </c>
      <c r="C153" s="89" t="s">
        <v>278</v>
      </c>
      <c r="D153" s="90" t="s">
        <v>52</v>
      </c>
      <c r="E153" s="91" t="s">
        <v>52</v>
      </c>
      <c r="F153" s="91">
        <v>14004</v>
      </c>
      <c r="G153" s="118" t="s">
        <v>279</v>
      </c>
      <c r="H153" s="125">
        <v>0</v>
      </c>
      <c r="I153" s="120">
        <f>I154</f>
        <v>5.57</v>
      </c>
      <c r="J153" s="109">
        <f t="shared" si="2"/>
        <v>5.57</v>
      </c>
    </row>
    <row r="154" spans="1:10" ht="13.5" thickBot="1">
      <c r="A154" s="121"/>
      <c r="C154" s="102"/>
      <c r="D154" s="112">
        <v>5512</v>
      </c>
      <c r="E154" s="113">
        <v>5321</v>
      </c>
      <c r="F154" s="113"/>
      <c r="G154" s="130" t="s">
        <v>73</v>
      </c>
      <c r="H154" s="131">
        <v>0</v>
      </c>
      <c r="I154" s="124">
        <v>5.57</v>
      </c>
      <c r="J154" s="108">
        <f t="shared" si="2"/>
        <v>5.57</v>
      </c>
    </row>
    <row r="155" spans="1:10" ht="12.75">
      <c r="A155" s="87" t="s">
        <v>50</v>
      </c>
      <c r="B155" s="88" t="s">
        <v>280</v>
      </c>
      <c r="C155" s="146" t="s">
        <v>281</v>
      </c>
      <c r="D155" s="90" t="s">
        <v>52</v>
      </c>
      <c r="E155" s="91" t="s">
        <v>52</v>
      </c>
      <c r="F155" s="91">
        <v>14004</v>
      </c>
      <c r="G155" s="118" t="s">
        <v>282</v>
      </c>
      <c r="H155" s="125">
        <v>0</v>
      </c>
      <c r="I155" s="120">
        <f>I156</f>
        <v>3.16</v>
      </c>
      <c r="J155" s="109">
        <f t="shared" si="2"/>
        <v>3.16</v>
      </c>
    </row>
    <row r="156" spans="1:10" ht="13.5" thickBot="1">
      <c r="A156" s="121"/>
      <c r="B156" s="122"/>
      <c r="C156" s="102"/>
      <c r="D156" s="112">
        <v>5512</v>
      </c>
      <c r="E156" s="113">
        <v>5321</v>
      </c>
      <c r="F156" s="113"/>
      <c r="G156" s="130" t="s">
        <v>73</v>
      </c>
      <c r="H156" s="131">
        <v>0</v>
      </c>
      <c r="I156" s="124">
        <v>3.16</v>
      </c>
      <c r="J156" s="108">
        <f t="shared" si="2"/>
        <v>3.16</v>
      </c>
    </row>
    <row r="157" spans="1:10" ht="12.75">
      <c r="A157" s="87" t="s">
        <v>50</v>
      </c>
      <c r="B157" s="88" t="s">
        <v>283</v>
      </c>
      <c r="C157" s="89" t="s">
        <v>284</v>
      </c>
      <c r="D157" s="90" t="s">
        <v>52</v>
      </c>
      <c r="E157" s="91" t="s">
        <v>52</v>
      </c>
      <c r="F157" s="91">
        <v>14004</v>
      </c>
      <c r="G157" s="118" t="s">
        <v>285</v>
      </c>
      <c r="H157" s="125">
        <v>0</v>
      </c>
      <c r="I157" s="120">
        <f>I158</f>
        <v>5.113</v>
      </c>
      <c r="J157" s="109">
        <f t="shared" si="2"/>
        <v>5.113</v>
      </c>
    </row>
    <row r="158" spans="1:10" ht="13.5" thickBot="1">
      <c r="A158" s="121"/>
      <c r="B158" s="122"/>
      <c r="C158" s="102"/>
      <c r="D158" s="112">
        <v>5512</v>
      </c>
      <c r="E158" s="113">
        <v>5321</v>
      </c>
      <c r="F158" s="113"/>
      <c r="G158" s="130" t="s">
        <v>73</v>
      </c>
      <c r="H158" s="131">
        <v>0</v>
      </c>
      <c r="I158" s="124">
        <v>5.113</v>
      </c>
      <c r="J158" s="108">
        <f t="shared" si="2"/>
        <v>5.113</v>
      </c>
    </row>
    <row r="159" spans="1:10" ht="12.75">
      <c r="A159" s="87" t="s">
        <v>50</v>
      </c>
      <c r="B159" s="88" t="s">
        <v>286</v>
      </c>
      <c r="C159" s="89" t="s">
        <v>287</v>
      </c>
      <c r="D159" s="90" t="s">
        <v>52</v>
      </c>
      <c r="E159" s="91" t="s">
        <v>52</v>
      </c>
      <c r="F159" s="91">
        <v>14004</v>
      </c>
      <c r="G159" s="118" t="s">
        <v>288</v>
      </c>
      <c r="H159" s="125">
        <v>0</v>
      </c>
      <c r="I159" s="120">
        <f>I160</f>
        <v>4.56</v>
      </c>
      <c r="J159" s="109">
        <f t="shared" si="2"/>
        <v>4.56</v>
      </c>
    </row>
    <row r="160" spans="1:10" ht="13.5" thickBot="1">
      <c r="A160" s="121"/>
      <c r="B160" s="122"/>
      <c r="C160" s="102"/>
      <c r="D160" s="112">
        <v>5512</v>
      </c>
      <c r="E160" s="113">
        <v>5321</v>
      </c>
      <c r="F160" s="113"/>
      <c r="G160" s="130" t="s">
        <v>73</v>
      </c>
      <c r="H160" s="131">
        <v>0</v>
      </c>
      <c r="I160" s="124">
        <v>4.56</v>
      </c>
      <c r="J160" s="108">
        <f t="shared" si="2"/>
        <v>4.56</v>
      </c>
    </row>
    <row r="161" spans="1:10" ht="12.75">
      <c r="A161" s="87" t="s">
        <v>50</v>
      </c>
      <c r="B161" s="88" t="s">
        <v>289</v>
      </c>
      <c r="C161" s="89" t="s">
        <v>290</v>
      </c>
      <c r="D161" s="90" t="s">
        <v>52</v>
      </c>
      <c r="E161" s="91" t="s">
        <v>52</v>
      </c>
      <c r="F161" s="91">
        <v>14004</v>
      </c>
      <c r="G161" s="118" t="s">
        <v>291</v>
      </c>
      <c r="H161" s="125">
        <v>0</v>
      </c>
      <c r="I161" s="120">
        <f>I162</f>
        <v>22.564</v>
      </c>
      <c r="J161" s="109">
        <f t="shared" si="2"/>
        <v>22.564</v>
      </c>
    </row>
    <row r="162" spans="1:10" ht="13.5" thickBot="1">
      <c r="A162" s="121"/>
      <c r="C162" s="102"/>
      <c r="D162" s="112">
        <v>5512</v>
      </c>
      <c r="E162" s="113">
        <v>5321</v>
      </c>
      <c r="F162" s="113"/>
      <c r="G162" s="130" t="s">
        <v>73</v>
      </c>
      <c r="H162" s="131">
        <v>0</v>
      </c>
      <c r="I162" s="124">
        <v>22.564</v>
      </c>
      <c r="J162" s="108">
        <f t="shared" si="2"/>
        <v>22.564</v>
      </c>
    </row>
    <row r="163" spans="1:10" ht="12.75">
      <c r="A163" s="87" t="s">
        <v>50</v>
      </c>
      <c r="B163" s="88" t="s">
        <v>292</v>
      </c>
      <c r="C163" s="89" t="s">
        <v>293</v>
      </c>
      <c r="D163" s="90" t="s">
        <v>52</v>
      </c>
      <c r="E163" s="91" t="s">
        <v>52</v>
      </c>
      <c r="F163" s="91">
        <v>14004</v>
      </c>
      <c r="G163" s="118" t="s">
        <v>294</v>
      </c>
      <c r="H163" s="125">
        <v>0</v>
      </c>
      <c r="I163" s="120">
        <f>I164</f>
        <v>4.21</v>
      </c>
      <c r="J163" s="109">
        <f t="shared" si="2"/>
        <v>4.21</v>
      </c>
    </row>
    <row r="164" spans="1:10" ht="13.5" thickBot="1">
      <c r="A164" s="121"/>
      <c r="B164" s="122"/>
      <c r="C164" s="102"/>
      <c r="D164" s="112">
        <v>5512</v>
      </c>
      <c r="E164" s="113">
        <v>5321</v>
      </c>
      <c r="F164" s="113"/>
      <c r="G164" s="130" t="s">
        <v>73</v>
      </c>
      <c r="H164" s="131">
        <v>0</v>
      </c>
      <c r="I164" s="124">
        <v>4.21</v>
      </c>
      <c r="J164" s="108">
        <f t="shared" si="2"/>
        <v>4.21</v>
      </c>
    </row>
    <row r="165" spans="1:10" ht="12.75">
      <c r="A165" s="87" t="s">
        <v>50</v>
      </c>
      <c r="B165" s="88" t="s">
        <v>295</v>
      </c>
      <c r="C165" s="89" t="s">
        <v>296</v>
      </c>
      <c r="D165" s="90" t="s">
        <v>52</v>
      </c>
      <c r="E165" s="91" t="s">
        <v>52</v>
      </c>
      <c r="F165" s="91">
        <v>14004</v>
      </c>
      <c r="G165" s="118" t="s">
        <v>297</v>
      </c>
      <c r="H165" s="125">
        <v>0</v>
      </c>
      <c r="I165" s="120">
        <f>I166</f>
        <v>1</v>
      </c>
      <c r="J165" s="109">
        <f t="shared" si="2"/>
        <v>1</v>
      </c>
    </row>
    <row r="166" spans="1:10" ht="13.5" thickBot="1">
      <c r="A166" s="133"/>
      <c r="B166" s="122"/>
      <c r="C166" s="135"/>
      <c r="D166" s="136">
        <v>5512</v>
      </c>
      <c r="E166" s="137">
        <v>5321</v>
      </c>
      <c r="F166" s="137"/>
      <c r="G166" s="138" t="s">
        <v>73</v>
      </c>
      <c r="H166" s="139">
        <v>0</v>
      </c>
      <c r="I166" s="140">
        <v>1</v>
      </c>
      <c r="J166" s="141">
        <f t="shared" si="2"/>
        <v>1</v>
      </c>
    </row>
    <row r="167" spans="1:10" ht="12.75">
      <c r="A167" s="87" t="s">
        <v>50</v>
      </c>
      <c r="B167" s="88" t="s">
        <v>298</v>
      </c>
      <c r="C167" s="142" t="s">
        <v>299</v>
      </c>
      <c r="D167" s="90" t="s">
        <v>52</v>
      </c>
      <c r="E167" s="91" t="s">
        <v>52</v>
      </c>
      <c r="F167" s="91">
        <v>14004</v>
      </c>
      <c r="G167" s="118" t="s">
        <v>300</v>
      </c>
      <c r="H167" s="125">
        <v>0</v>
      </c>
      <c r="I167" s="120">
        <f>I168</f>
        <v>3.16</v>
      </c>
      <c r="J167" s="143">
        <f t="shared" si="2"/>
        <v>3.16</v>
      </c>
    </row>
    <row r="168" spans="1:10" s="165" customFormat="1" ht="16.5" customHeight="1" thickBot="1">
      <c r="A168" s="133"/>
      <c r="B168" s="134"/>
      <c r="C168" s="135"/>
      <c r="D168" s="136">
        <v>5512</v>
      </c>
      <c r="E168" s="137">
        <v>5321</v>
      </c>
      <c r="F168" s="137"/>
      <c r="G168" s="138" t="s">
        <v>73</v>
      </c>
      <c r="H168" s="139">
        <v>0</v>
      </c>
      <c r="I168" s="140">
        <v>3.16</v>
      </c>
      <c r="J168" s="141">
        <f t="shared" si="2"/>
        <v>3.16</v>
      </c>
    </row>
    <row r="169" spans="1:10" ht="12.75">
      <c r="A169" s="87" t="s">
        <v>50</v>
      </c>
      <c r="B169" s="88" t="s">
        <v>301</v>
      </c>
      <c r="C169" s="142" t="s">
        <v>302</v>
      </c>
      <c r="D169" s="90" t="s">
        <v>52</v>
      </c>
      <c r="E169" s="91" t="s">
        <v>52</v>
      </c>
      <c r="F169" s="91">
        <v>14004</v>
      </c>
      <c r="G169" s="118" t="s">
        <v>303</v>
      </c>
      <c r="H169" s="125">
        <v>0</v>
      </c>
      <c r="I169" s="120">
        <f>I170</f>
        <v>17.16</v>
      </c>
      <c r="J169" s="143">
        <f t="shared" si="2"/>
        <v>17.16</v>
      </c>
    </row>
    <row r="170" spans="1:10" ht="13.5" thickBot="1">
      <c r="A170" s="121"/>
      <c r="B170" s="122"/>
      <c r="C170" s="102"/>
      <c r="D170" s="112">
        <v>5512</v>
      </c>
      <c r="E170" s="113">
        <v>5321</v>
      </c>
      <c r="F170" s="113"/>
      <c r="G170" s="130" t="s">
        <v>73</v>
      </c>
      <c r="H170" s="131">
        <v>0</v>
      </c>
      <c r="I170" s="124">
        <v>17.16</v>
      </c>
      <c r="J170" s="108">
        <f t="shared" si="2"/>
        <v>17.16</v>
      </c>
    </row>
    <row r="171" spans="1:10" ht="12.75">
      <c r="A171" s="87" t="s">
        <v>50</v>
      </c>
      <c r="B171" s="88" t="s">
        <v>304</v>
      </c>
      <c r="C171" s="142" t="s">
        <v>305</v>
      </c>
      <c r="D171" s="90" t="s">
        <v>52</v>
      </c>
      <c r="E171" s="91" t="s">
        <v>52</v>
      </c>
      <c r="F171" s="91">
        <v>14004</v>
      </c>
      <c r="G171" s="118" t="s">
        <v>306</v>
      </c>
      <c r="H171" s="125">
        <v>0</v>
      </c>
      <c r="I171" s="120">
        <f>I172</f>
        <v>12.352</v>
      </c>
      <c r="J171" s="143">
        <f t="shared" si="2"/>
        <v>12.352</v>
      </c>
    </row>
    <row r="172" spans="1:10" ht="13.5" thickBot="1">
      <c r="A172" s="121"/>
      <c r="B172" s="122"/>
      <c r="C172" s="102"/>
      <c r="D172" s="112">
        <v>5512</v>
      </c>
      <c r="E172" s="113">
        <v>5321</v>
      </c>
      <c r="F172" s="113"/>
      <c r="G172" s="130" t="s">
        <v>73</v>
      </c>
      <c r="H172" s="131">
        <v>0</v>
      </c>
      <c r="I172" s="124">
        <v>12.352</v>
      </c>
      <c r="J172" s="108">
        <f t="shared" si="2"/>
        <v>12.352</v>
      </c>
    </row>
    <row r="173" spans="1:10" ht="12.75">
      <c r="A173" s="87" t="s">
        <v>50</v>
      </c>
      <c r="B173" s="88" t="s">
        <v>307</v>
      </c>
      <c r="C173" s="89" t="s">
        <v>308</v>
      </c>
      <c r="D173" s="90" t="s">
        <v>52</v>
      </c>
      <c r="E173" s="91" t="s">
        <v>52</v>
      </c>
      <c r="F173" s="91">
        <v>14004</v>
      </c>
      <c r="G173" s="118" t="s">
        <v>309</v>
      </c>
      <c r="H173" s="125">
        <v>0</v>
      </c>
      <c r="I173" s="120">
        <f>I174</f>
        <v>19.344</v>
      </c>
      <c r="J173" s="109">
        <f t="shared" si="2"/>
        <v>19.344</v>
      </c>
    </row>
    <row r="174" spans="1:10" ht="13.5" thickBot="1">
      <c r="A174" s="121"/>
      <c r="C174" s="102"/>
      <c r="D174" s="112">
        <v>5512</v>
      </c>
      <c r="E174" s="113">
        <v>5321</v>
      </c>
      <c r="F174" s="113"/>
      <c r="G174" s="130" t="s">
        <v>73</v>
      </c>
      <c r="H174" s="131">
        <v>0</v>
      </c>
      <c r="I174" s="124">
        <v>19.344</v>
      </c>
      <c r="J174" s="108">
        <f t="shared" si="2"/>
        <v>19.344</v>
      </c>
    </row>
    <row r="175" spans="1:10" ht="12.75">
      <c r="A175" s="87" t="s">
        <v>50</v>
      </c>
      <c r="B175" s="88" t="s">
        <v>310</v>
      </c>
      <c r="C175" s="89" t="s">
        <v>311</v>
      </c>
      <c r="D175" s="90" t="s">
        <v>52</v>
      </c>
      <c r="E175" s="91" t="s">
        <v>52</v>
      </c>
      <c r="F175" s="91">
        <v>14004</v>
      </c>
      <c r="G175" s="118" t="s">
        <v>312</v>
      </c>
      <c r="H175" s="125">
        <v>0</v>
      </c>
      <c r="I175" s="120">
        <f>I176</f>
        <v>0.968</v>
      </c>
      <c r="J175" s="109">
        <f t="shared" si="2"/>
        <v>0.968</v>
      </c>
    </row>
    <row r="176" spans="1:10" ht="13.5" thickBot="1">
      <c r="A176" s="121"/>
      <c r="B176" s="122"/>
      <c r="C176" s="102"/>
      <c r="D176" s="112">
        <v>5512</v>
      </c>
      <c r="E176" s="113">
        <v>5321</v>
      </c>
      <c r="F176" s="113"/>
      <c r="G176" s="130" t="s">
        <v>73</v>
      </c>
      <c r="H176" s="131">
        <v>0</v>
      </c>
      <c r="I176" s="124">
        <v>0.968</v>
      </c>
      <c r="J176" s="108">
        <f t="shared" si="2"/>
        <v>0.968</v>
      </c>
    </row>
    <row r="177" spans="1:10" ht="12.75">
      <c r="A177" s="87" t="s">
        <v>50</v>
      </c>
      <c r="B177" s="88" t="s">
        <v>313</v>
      </c>
      <c r="C177" s="89" t="s">
        <v>314</v>
      </c>
      <c r="D177" s="90" t="s">
        <v>52</v>
      </c>
      <c r="E177" s="91" t="s">
        <v>52</v>
      </c>
      <c r="F177" s="91">
        <v>14004</v>
      </c>
      <c r="G177" s="118" t="s">
        <v>315</v>
      </c>
      <c r="H177" s="125">
        <v>0</v>
      </c>
      <c r="I177" s="120">
        <f>I178</f>
        <v>11.358</v>
      </c>
      <c r="J177" s="109">
        <f t="shared" si="2"/>
        <v>11.358</v>
      </c>
    </row>
    <row r="178" spans="1:10" ht="13.5" thickBot="1">
      <c r="A178" s="121"/>
      <c r="B178" s="122"/>
      <c r="C178" s="102"/>
      <c r="D178" s="112">
        <v>5512</v>
      </c>
      <c r="E178" s="113">
        <v>5321</v>
      </c>
      <c r="F178" s="113"/>
      <c r="G178" s="130" t="s">
        <v>73</v>
      </c>
      <c r="H178" s="131">
        <v>0</v>
      </c>
      <c r="I178" s="124">
        <v>11.358</v>
      </c>
      <c r="J178" s="108">
        <f t="shared" si="2"/>
        <v>11.358</v>
      </c>
    </row>
    <row r="179" spans="1:10" ht="12.75">
      <c r="A179" s="87" t="s">
        <v>50</v>
      </c>
      <c r="B179" s="88" t="s">
        <v>316</v>
      </c>
      <c r="C179" s="89" t="s">
        <v>317</v>
      </c>
      <c r="D179" s="90" t="s">
        <v>52</v>
      </c>
      <c r="E179" s="91" t="s">
        <v>52</v>
      </c>
      <c r="F179" s="91">
        <v>14004</v>
      </c>
      <c r="G179" s="118" t="s">
        <v>318</v>
      </c>
      <c r="H179" s="125">
        <v>0</v>
      </c>
      <c r="I179" s="120">
        <f>I180</f>
        <v>12.799</v>
      </c>
      <c r="J179" s="109">
        <f t="shared" si="2"/>
        <v>12.799</v>
      </c>
    </row>
    <row r="180" spans="1:10" ht="13.5" thickBot="1">
      <c r="A180" s="121"/>
      <c r="B180" s="122"/>
      <c r="C180" s="102"/>
      <c r="D180" s="112">
        <v>5512</v>
      </c>
      <c r="E180" s="113">
        <v>5321</v>
      </c>
      <c r="F180" s="113"/>
      <c r="G180" s="130" t="s">
        <v>73</v>
      </c>
      <c r="H180" s="131">
        <v>0</v>
      </c>
      <c r="I180" s="124">
        <v>12.799</v>
      </c>
      <c r="J180" s="108">
        <f t="shared" si="2"/>
        <v>12.799</v>
      </c>
    </row>
    <row r="181" spans="1:10" ht="12.75">
      <c r="A181" s="87" t="s">
        <v>50</v>
      </c>
      <c r="B181" s="88" t="s">
        <v>319</v>
      </c>
      <c r="C181" s="89" t="s">
        <v>320</v>
      </c>
      <c r="D181" s="90" t="s">
        <v>52</v>
      </c>
      <c r="E181" s="91" t="s">
        <v>52</v>
      </c>
      <c r="F181" s="91">
        <v>14004</v>
      </c>
      <c r="G181" s="118" t="s">
        <v>321</v>
      </c>
      <c r="H181" s="125">
        <v>0</v>
      </c>
      <c r="I181" s="120">
        <f>I182</f>
        <v>12.825</v>
      </c>
      <c r="J181" s="109">
        <f t="shared" si="2"/>
        <v>12.825</v>
      </c>
    </row>
    <row r="182" spans="1:10" ht="13.5" thickBot="1">
      <c r="A182" s="121"/>
      <c r="B182" s="122"/>
      <c r="C182" s="102"/>
      <c r="D182" s="112">
        <v>5512</v>
      </c>
      <c r="E182" s="113">
        <v>5321</v>
      </c>
      <c r="F182" s="113"/>
      <c r="G182" s="130" t="s">
        <v>73</v>
      </c>
      <c r="H182" s="131">
        <v>0</v>
      </c>
      <c r="I182" s="124">
        <v>12.825</v>
      </c>
      <c r="J182" s="108">
        <f t="shared" si="2"/>
        <v>12.825</v>
      </c>
    </row>
    <row r="183" spans="1:10" ht="12.75">
      <c r="A183" s="87" t="s">
        <v>50</v>
      </c>
      <c r="B183" s="88" t="s">
        <v>322</v>
      </c>
      <c r="C183" s="89" t="s">
        <v>323</v>
      </c>
      <c r="D183" s="90" t="s">
        <v>52</v>
      </c>
      <c r="E183" s="91" t="s">
        <v>52</v>
      </c>
      <c r="F183" s="91">
        <v>14004</v>
      </c>
      <c r="G183" s="118" t="s">
        <v>324</v>
      </c>
      <c r="H183" s="125">
        <v>0</v>
      </c>
      <c r="I183" s="120">
        <f>I184</f>
        <v>3.16</v>
      </c>
      <c r="J183" s="109">
        <f t="shared" si="2"/>
        <v>3.16</v>
      </c>
    </row>
    <row r="184" spans="1:10" ht="13.5" thickBot="1">
      <c r="A184" s="121"/>
      <c r="B184" s="122"/>
      <c r="C184" s="102"/>
      <c r="D184" s="112">
        <v>5512</v>
      </c>
      <c r="E184" s="113">
        <v>5321</v>
      </c>
      <c r="F184" s="113"/>
      <c r="G184" s="130" t="s">
        <v>73</v>
      </c>
      <c r="H184" s="131">
        <v>0</v>
      </c>
      <c r="I184" s="124">
        <v>3.16</v>
      </c>
      <c r="J184" s="108">
        <f t="shared" si="2"/>
        <v>3.16</v>
      </c>
    </row>
    <row r="185" spans="1:10" ht="12.75">
      <c r="A185" s="87" t="s">
        <v>50</v>
      </c>
      <c r="B185" s="88" t="s">
        <v>325</v>
      </c>
      <c r="C185" s="89" t="s">
        <v>326</v>
      </c>
      <c r="D185" s="90" t="s">
        <v>52</v>
      </c>
      <c r="E185" s="91" t="s">
        <v>52</v>
      </c>
      <c r="F185" s="91">
        <v>14004</v>
      </c>
      <c r="G185" s="118" t="s">
        <v>327</v>
      </c>
      <c r="H185" s="125">
        <v>0</v>
      </c>
      <c r="I185" s="120">
        <f>I186</f>
        <v>6.327</v>
      </c>
      <c r="J185" s="109">
        <f t="shared" si="2"/>
        <v>6.327</v>
      </c>
    </row>
    <row r="186" spans="1:10" ht="13.5" thickBot="1">
      <c r="A186" s="121"/>
      <c r="B186" s="122"/>
      <c r="C186" s="102"/>
      <c r="D186" s="112">
        <v>5512</v>
      </c>
      <c r="E186" s="113">
        <v>5321</v>
      </c>
      <c r="F186" s="113"/>
      <c r="G186" s="130" t="s">
        <v>73</v>
      </c>
      <c r="H186" s="131">
        <v>0</v>
      </c>
      <c r="I186" s="124">
        <v>6.327</v>
      </c>
      <c r="J186" s="108">
        <f t="shared" si="2"/>
        <v>6.327</v>
      </c>
    </row>
    <row r="187" spans="1:10" ht="12.75">
      <c r="A187" s="87" t="s">
        <v>50</v>
      </c>
      <c r="B187" s="88" t="s">
        <v>328</v>
      </c>
      <c r="C187" s="89" t="s">
        <v>329</v>
      </c>
      <c r="D187" s="90" t="s">
        <v>52</v>
      </c>
      <c r="E187" s="91" t="s">
        <v>52</v>
      </c>
      <c r="F187" s="91">
        <v>14004</v>
      </c>
      <c r="G187" s="118" t="s">
        <v>330</v>
      </c>
      <c r="H187" s="125">
        <v>0</v>
      </c>
      <c r="I187" s="120">
        <f>I188</f>
        <v>6</v>
      </c>
      <c r="J187" s="109">
        <f t="shared" si="2"/>
        <v>6</v>
      </c>
    </row>
    <row r="188" spans="1:10" ht="13.5" thickBot="1">
      <c r="A188" s="121"/>
      <c r="C188" s="102"/>
      <c r="D188" s="112">
        <v>5512</v>
      </c>
      <c r="E188" s="113">
        <v>5321</v>
      </c>
      <c r="F188" s="113"/>
      <c r="G188" s="130" t="s">
        <v>73</v>
      </c>
      <c r="H188" s="131">
        <v>0</v>
      </c>
      <c r="I188" s="124">
        <v>6</v>
      </c>
      <c r="J188" s="108">
        <f t="shared" si="2"/>
        <v>6</v>
      </c>
    </row>
    <row r="189" spans="1:10" ht="12.75">
      <c r="A189" s="87" t="s">
        <v>50</v>
      </c>
      <c r="B189" s="88" t="s">
        <v>331</v>
      </c>
      <c r="C189" s="89" t="s">
        <v>332</v>
      </c>
      <c r="D189" s="90" t="s">
        <v>52</v>
      </c>
      <c r="E189" s="91" t="s">
        <v>52</v>
      </c>
      <c r="F189" s="91">
        <v>14004</v>
      </c>
      <c r="G189" s="118" t="s">
        <v>333</v>
      </c>
      <c r="H189" s="125">
        <v>0</v>
      </c>
      <c r="I189" s="120">
        <f>I190</f>
        <v>12.112</v>
      </c>
      <c r="J189" s="109">
        <f t="shared" si="2"/>
        <v>12.112</v>
      </c>
    </row>
    <row r="190" spans="1:10" ht="13.5" thickBot="1">
      <c r="A190" s="121"/>
      <c r="C190" s="102"/>
      <c r="D190" s="112">
        <v>5512</v>
      </c>
      <c r="E190" s="113">
        <v>5321</v>
      </c>
      <c r="F190" s="113"/>
      <c r="G190" s="130" t="s">
        <v>73</v>
      </c>
      <c r="H190" s="131">
        <v>0</v>
      </c>
      <c r="I190" s="124">
        <v>12.112</v>
      </c>
      <c r="J190" s="108">
        <f t="shared" si="2"/>
        <v>12.112</v>
      </c>
    </row>
    <row r="191" spans="1:10" ht="12.75">
      <c r="A191" s="87" t="s">
        <v>50</v>
      </c>
      <c r="B191" s="88" t="s">
        <v>334</v>
      </c>
      <c r="C191" s="89" t="s">
        <v>335</v>
      </c>
      <c r="D191" s="90" t="s">
        <v>52</v>
      </c>
      <c r="E191" s="91" t="s">
        <v>52</v>
      </c>
      <c r="F191" s="91">
        <v>14004</v>
      </c>
      <c r="G191" s="118" t="s">
        <v>336</v>
      </c>
      <c r="H191" s="125">
        <v>0</v>
      </c>
      <c r="I191" s="120">
        <f>I192</f>
        <v>3.16</v>
      </c>
      <c r="J191" s="109">
        <f t="shared" si="2"/>
        <v>3.16</v>
      </c>
    </row>
    <row r="192" spans="1:10" ht="13.5" thickBot="1">
      <c r="A192" s="121"/>
      <c r="B192" s="122"/>
      <c r="C192" s="102"/>
      <c r="D192" s="112">
        <v>5512</v>
      </c>
      <c r="E192" s="113">
        <v>5321</v>
      </c>
      <c r="F192" s="113"/>
      <c r="G192" s="130" t="s">
        <v>73</v>
      </c>
      <c r="H192" s="131">
        <v>0</v>
      </c>
      <c r="I192" s="124">
        <v>3.16</v>
      </c>
      <c r="J192" s="108">
        <f t="shared" si="2"/>
        <v>3.16</v>
      </c>
    </row>
    <row r="193" spans="1:10" ht="12.75">
      <c r="A193" s="87" t="s">
        <v>50</v>
      </c>
      <c r="B193" s="88" t="s">
        <v>337</v>
      </c>
      <c r="C193" s="89" t="s">
        <v>338</v>
      </c>
      <c r="D193" s="90" t="s">
        <v>52</v>
      </c>
      <c r="E193" s="91" t="s">
        <v>52</v>
      </c>
      <c r="F193" s="91">
        <v>14004</v>
      </c>
      <c r="G193" s="118" t="s">
        <v>339</v>
      </c>
      <c r="H193" s="125">
        <v>0</v>
      </c>
      <c r="I193" s="120">
        <f>I194</f>
        <v>10.883</v>
      </c>
      <c r="J193" s="109">
        <f t="shared" si="2"/>
        <v>10.883</v>
      </c>
    </row>
    <row r="194" spans="1:10" ht="13.5" thickBot="1">
      <c r="A194" s="121"/>
      <c r="C194" s="102"/>
      <c r="D194" s="112">
        <v>5512</v>
      </c>
      <c r="E194" s="113">
        <v>5321</v>
      </c>
      <c r="F194" s="113"/>
      <c r="G194" s="130" t="s">
        <v>73</v>
      </c>
      <c r="H194" s="131">
        <v>0</v>
      </c>
      <c r="I194" s="124">
        <v>10.883</v>
      </c>
      <c r="J194" s="108">
        <f t="shared" si="2"/>
        <v>10.883</v>
      </c>
    </row>
    <row r="195" spans="1:10" ht="12.75">
      <c r="A195" s="87" t="s">
        <v>50</v>
      </c>
      <c r="B195" s="88" t="s">
        <v>340</v>
      </c>
      <c r="C195" s="89" t="s">
        <v>341</v>
      </c>
      <c r="D195" s="90" t="s">
        <v>52</v>
      </c>
      <c r="E195" s="91" t="s">
        <v>52</v>
      </c>
      <c r="F195" s="91">
        <v>14004</v>
      </c>
      <c r="G195" s="118" t="s">
        <v>342</v>
      </c>
      <c r="H195" s="125">
        <v>0</v>
      </c>
      <c r="I195" s="120">
        <f>I196</f>
        <v>4.51</v>
      </c>
      <c r="J195" s="109">
        <f t="shared" si="2"/>
        <v>4.51</v>
      </c>
    </row>
    <row r="196" spans="1:10" ht="13.5" thickBot="1">
      <c r="A196" s="121"/>
      <c r="B196" s="122"/>
      <c r="C196" s="102"/>
      <c r="D196" s="112">
        <v>5512</v>
      </c>
      <c r="E196" s="113">
        <v>5321</v>
      </c>
      <c r="F196" s="113"/>
      <c r="G196" s="130" t="s">
        <v>73</v>
      </c>
      <c r="H196" s="131">
        <v>0</v>
      </c>
      <c r="I196" s="124">
        <v>4.51</v>
      </c>
      <c r="J196" s="108">
        <f t="shared" si="2"/>
        <v>4.51</v>
      </c>
    </row>
    <row r="197" spans="1:10" ht="12.75">
      <c r="A197" s="87" t="s">
        <v>50</v>
      </c>
      <c r="B197" s="88" t="s">
        <v>343</v>
      </c>
      <c r="C197" s="89" t="s">
        <v>344</v>
      </c>
      <c r="D197" s="90" t="s">
        <v>52</v>
      </c>
      <c r="E197" s="91" t="s">
        <v>52</v>
      </c>
      <c r="F197" s="91">
        <v>14004</v>
      </c>
      <c r="G197" s="118" t="s">
        <v>345</v>
      </c>
      <c r="H197" s="125">
        <v>0</v>
      </c>
      <c r="I197" s="120">
        <f>I198</f>
        <v>6.49</v>
      </c>
      <c r="J197" s="109">
        <f t="shared" si="2"/>
        <v>6.49</v>
      </c>
    </row>
    <row r="198" spans="1:10" ht="13.5" thickBot="1">
      <c r="A198" s="121"/>
      <c r="B198" s="122"/>
      <c r="C198" s="102"/>
      <c r="D198" s="112">
        <v>5512</v>
      </c>
      <c r="E198" s="113">
        <v>5321</v>
      </c>
      <c r="F198" s="113"/>
      <c r="G198" s="130" t="s">
        <v>73</v>
      </c>
      <c r="H198" s="131">
        <v>0</v>
      </c>
      <c r="I198" s="124">
        <v>6.49</v>
      </c>
      <c r="J198" s="108">
        <f t="shared" si="2"/>
        <v>6.49</v>
      </c>
    </row>
    <row r="199" spans="1:10" ht="12.75">
      <c r="A199" s="87" t="s">
        <v>50</v>
      </c>
      <c r="B199" s="88" t="s">
        <v>346</v>
      </c>
      <c r="C199" s="89" t="s">
        <v>347</v>
      </c>
      <c r="D199" s="90" t="s">
        <v>52</v>
      </c>
      <c r="E199" s="91" t="s">
        <v>52</v>
      </c>
      <c r="F199" s="91">
        <v>14004</v>
      </c>
      <c r="G199" s="118" t="s">
        <v>348</v>
      </c>
      <c r="H199" s="125">
        <v>0</v>
      </c>
      <c r="I199" s="120">
        <f>I200</f>
        <v>4.4</v>
      </c>
      <c r="J199" s="109">
        <f t="shared" si="2"/>
        <v>4.4</v>
      </c>
    </row>
    <row r="200" spans="1:10" ht="13.5" thickBot="1">
      <c r="A200" s="121"/>
      <c r="B200" s="122"/>
      <c r="C200" s="102"/>
      <c r="D200" s="112">
        <v>5512</v>
      </c>
      <c r="E200" s="113">
        <v>5321</v>
      </c>
      <c r="F200" s="113"/>
      <c r="G200" s="130" t="s">
        <v>73</v>
      </c>
      <c r="H200" s="131">
        <v>0</v>
      </c>
      <c r="I200" s="124">
        <v>4.4</v>
      </c>
      <c r="J200" s="108">
        <f t="shared" si="2"/>
        <v>4.4</v>
      </c>
    </row>
    <row r="201" spans="1:10" ht="12.75">
      <c r="A201" s="87" t="s">
        <v>50</v>
      </c>
      <c r="B201" s="88" t="s">
        <v>349</v>
      </c>
      <c r="C201" s="89" t="s">
        <v>350</v>
      </c>
      <c r="D201" s="90" t="s">
        <v>52</v>
      </c>
      <c r="E201" s="91" t="s">
        <v>52</v>
      </c>
      <c r="F201" s="91">
        <v>14004</v>
      </c>
      <c r="G201" s="118" t="s">
        <v>351</v>
      </c>
      <c r="H201" s="125">
        <v>0</v>
      </c>
      <c r="I201" s="120">
        <f>I202</f>
        <v>3.16</v>
      </c>
      <c r="J201" s="109">
        <f t="shared" si="2"/>
        <v>3.16</v>
      </c>
    </row>
    <row r="202" spans="1:10" ht="13.5" thickBot="1">
      <c r="A202" s="121"/>
      <c r="B202" s="122"/>
      <c r="C202" s="102"/>
      <c r="D202" s="112">
        <v>5512</v>
      </c>
      <c r="E202" s="113">
        <v>5321</v>
      </c>
      <c r="F202" s="113"/>
      <c r="G202" s="130" t="s">
        <v>73</v>
      </c>
      <c r="H202" s="131">
        <v>0</v>
      </c>
      <c r="I202" s="124">
        <v>3.16</v>
      </c>
      <c r="J202" s="108">
        <f t="shared" si="2"/>
        <v>3.16</v>
      </c>
    </row>
    <row r="203" spans="1:10" ht="12.75">
      <c r="A203" s="87" t="s">
        <v>50</v>
      </c>
      <c r="B203" s="88" t="s">
        <v>352</v>
      </c>
      <c r="C203" s="89" t="s">
        <v>353</v>
      </c>
      <c r="D203" s="90" t="s">
        <v>52</v>
      </c>
      <c r="E203" s="91" t="s">
        <v>52</v>
      </c>
      <c r="F203" s="91">
        <v>14004</v>
      </c>
      <c r="G203" s="118" t="s">
        <v>354</v>
      </c>
      <c r="H203" s="125">
        <v>0</v>
      </c>
      <c r="I203" s="120">
        <f>I204</f>
        <v>7.577</v>
      </c>
      <c r="J203" s="109">
        <f t="shared" si="2"/>
        <v>7.577</v>
      </c>
    </row>
    <row r="204" spans="1:10" ht="13.5" thickBot="1">
      <c r="A204" s="121"/>
      <c r="B204" s="122"/>
      <c r="C204" s="102"/>
      <c r="D204" s="112">
        <v>5512</v>
      </c>
      <c r="E204" s="113">
        <v>5321</v>
      </c>
      <c r="F204" s="113"/>
      <c r="G204" s="130" t="s">
        <v>73</v>
      </c>
      <c r="H204" s="131">
        <v>0</v>
      </c>
      <c r="I204" s="124">
        <v>7.577</v>
      </c>
      <c r="J204" s="108">
        <f t="shared" si="2"/>
        <v>7.577</v>
      </c>
    </row>
    <row r="205" spans="1:10" ht="12.75">
      <c r="A205" s="87" t="s">
        <v>50</v>
      </c>
      <c r="B205" s="88" t="s">
        <v>355</v>
      </c>
      <c r="C205" s="89" t="s">
        <v>356</v>
      </c>
      <c r="D205" s="90" t="s">
        <v>52</v>
      </c>
      <c r="E205" s="91" t="s">
        <v>52</v>
      </c>
      <c r="F205" s="91">
        <v>14004</v>
      </c>
      <c r="G205" s="118" t="s">
        <v>357</v>
      </c>
      <c r="H205" s="125">
        <v>0</v>
      </c>
      <c r="I205" s="120">
        <f>I206</f>
        <v>24.387</v>
      </c>
      <c r="J205" s="109">
        <f t="shared" si="2"/>
        <v>24.387</v>
      </c>
    </row>
    <row r="206" spans="1:10" ht="13.5" thickBot="1">
      <c r="A206" s="121"/>
      <c r="B206" s="122"/>
      <c r="C206" s="102"/>
      <c r="D206" s="112">
        <v>5512</v>
      </c>
      <c r="E206" s="113">
        <v>5321</v>
      </c>
      <c r="F206" s="113"/>
      <c r="G206" s="130" t="s">
        <v>73</v>
      </c>
      <c r="H206" s="131">
        <v>0</v>
      </c>
      <c r="I206" s="124">
        <v>24.387</v>
      </c>
      <c r="J206" s="108">
        <f t="shared" si="2"/>
        <v>24.387</v>
      </c>
    </row>
    <row r="207" spans="1:10" ht="12.75">
      <c r="A207" s="87" t="s">
        <v>50</v>
      </c>
      <c r="B207" s="88" t="s">
        <v>358</v>
      </c>
      <c r="C207" s="89" t="s">
        <v>359</v>
      </c>
      <c r="D207" s="90" t="s">
        <v>52</v>
      </c>
      <c r="E207" s="91" t="s">
        <v>52</v>
      </c>
      <c r="F207" s="91">
        <v>14004</v>
      </c>
      <c r="G207" s="118" t="s">
        <v>360</v>
      </c>
      <c r="H207" s="125">
        <v>0</v>
      </c>
      <c r="I207" s="120">
        <f>I208</f>
        <v>58.662</v>
      </c>
      <c r="J207" s="109">
        <f t="shared" si="2"/>
        <v>58.662</v>
      </c>
    </row>
    <row r="208" spans="1:10" ht="13.5" thickBot="1">
      <c r="A208" s="121"/>
      <c r="C208" s="102"/>
      <c r="D208" s="112">
        <v>5512</v>
      </c>
      <c r="E208" s="113">
        <v>5321</v>
      </c>
      <c r="F208" s="113"/>
      <c r="G208" s="130" t="s">
        <v>73</v>
      </c>
      <c r="H208" s="131">
        <v>0</v>
      </c>
      <c r="I208" s="124">
        <v>58.662</v>
      </c>
      <c r="J208" s="108">
        <f t="shared" si="2"/>
        <v>58.662</v>
      </c>
    </row>
    <row r="209" spans="1:10" ht="12.75">
      <c r="A209" s="87" t="s">
        <v>50</v>
      </c>
      <c r="B209" s="88" t="s">
        <v>361</v>
      </c>
      <c r="C209" s="89" t="s">
        <v>362</v>
      </c>
      <c r="D209" s="90" t="s">
        <v>52</v>
      </c>
      <c r="E209" s="91" t="s">
        <v>52</v>
      </c>
      <c r="F209" s="91">
        <v>14004</v>
      </c>
      <c r="G209" s="118" t="s">
        <v>363</v>
      </c>
      <c r="H209" s="125">
        <v>0</v>
      </c>
      <c r="I209" s="120">
        <f>I210</f>
        <v>3.16</v>
      </c>
      <c r="J209" s="109">
        <f>H209+I209</f>
        <v>3.16</v>
      </c>
    </row>
    <row r="210" spans="1:10" ht="13.5" thickBot="1">
      <c r="A210" s="121"/>
      <c r="C210" s="102"/>
      <c r="D210" s="112">
        <v>5512</v>
      </c>
      <c r="E210" s="113">
        <v>5321</v>
      </c>
      <c r="F210" s="113"/>
      <c r="G210" s="130" t="s">
        <v>73</v>
      </c>
      <c r="H210" s="131">
        <v>0</v>
      </c>
      <c r="I210" s="124">
        <v>3.16</v>
      </c>
      <c r="J210" s="108">
        <f>H210+I210</f>
        <v>3.16</v>
      </c>
    </row>
    <row r="211" spans="1:10" ht="12.75">
      <c r="A211" s="87" t="s">
        <v>50</v>
      </c>
      <c r="B211" s="88" t="s">
        <v>364</v>
      </c>
      <c r="C211" s="89" t="s">
        <v>365</v>
      </c>
      <c r="D211" s="90" t="s">
        <v>52</v>
      </c>
      <c r="E211" s="91" t="s">
        <v>52</v>
      </c>
      <c r="F211" s="91">
        <v>14004</v>
      </c>
      <c r="G211" s="118" t="s">
        <v>366</v>
      </c>
      <c r="H211" s="125">
        <v>0</v>
      </c>
      <c r="I211" s="120">
        <f>I212</f>
        <v>37.66</v>
      </c>
      <c r="J211" s="109">
        <f>H211+I211</f>
        <v>37.66</v>
      </c>
    </row>
    <row r="212" spans="1:10" ht="13.5" thickBot="1">
      <c r="A212" s="121"/>
      <c r="B212" s="122"/>
      <c r="C212" s="102"/>
      <c r="D212" s="112">
        <v>5512</v>
      </c>
      <c r="E212" s="113">
        <v>5321</v>
      </c>
      <c r="F212" s="113"/>
      <c r="G212" s="147" t="s">
        <v>73</v>
      </c>
      <c r="H212" s="131">
        <v>0</v>
      </c>
      <c r="I212" s="124">
        <v>37.66</v>
      </c>
      <c r="J212" s="108">
        <f>H212+I212</f>
        <v>37.66</v>
      </c>
    </row>
    <row r="213" spans="1:10" ht="13.5" thickBot="1">
      <c r="A213" s="148"/>
      <c r="B213" s="149"/>
      <c r="C213" s="149"/>
      <c r="D213" s="148"/>
      <c r="E213" s="148"/>
      <c r="F213" s="148"/>
      <c r="G213" s="150"/>
      <c r="H213" s="151">
        <f>H15+H17+H19+H21+H23+H25+H27+H29+H31+H33+H35+H37+H39+H41</f>
        <v>1860</v>
      </c>
      <c r="I213" s="152">
        <f>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173+I175+I177+I179+I181+I183+I185+I187+I189+I191+I193+I195+I197+I199+I201+I203+I205+I207+I209+I211</f>
        <v>1452.000000000001</v>
      </c>
      <c r="J213" s="153">
        <f>SUM(H213:I213)</f>
        <v>3312.000000000001</v>
      </c>
    </row>
  </sheetData>
  <sheetProtection/>
  <mergeCells count="4">
    <mergeCell ref="A1:J1"/>
    <mergeCell ref="A3:J3"/>
    <mergeCell ref="A4:F4"/>
    <mergeCell ref="B5:C5"/>
  </mergeCells>
  <printOptions/>
  <pageMargins left="0.4330708661417323" right="0.43307086614173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2014-09-22T15:22:36Z</cp:lastPrinted>
  <dcterms:created xsi:type="dcterms:W3CDTF">2007-12-18T12:40:54Z</dcterms:created>
  <dcterms:modified xsi:type="dcterms:W3CDTF">2014-09-22T15:31:10Z</dcterms:modified>
  <cp:category/>
  <cp:version/>
  <cp:contentType/>
  <cp:contentStatus/>
</cp:coreProperties>
</file>