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4240" windowHeight="11505" activeTab="2"/>
  </bookViews>
  <sheets>
    <sheet name="Bilance PaV" sheetId="9" r:id="rId1"/>
    <sheet name="Příjmy" sheetId="6" r:id="rId2"/>
    <sheet name="923 03" sheetId="8" r:id="rId3"/>
  </sheets>
  <externalReferences>
    <externalReference r:id="rId4"/>
    <externalReference r:id="rId5"/>
    <externalReference r:id="rId6"/>
  </externalReferences>
  <definedNames>
    <definedName name="_xlnm._FilterDatabase" localSheetId="1" hidden="1">Příjmy!$A$9:$P$40</definedName>
  </definedNames>
  <calcPr calcId="145621"/>
</workbook>
</file>

<file path=xl/calcChain.xml><?xml version="1.0" encoding="utf-8"?>
<calcChain xmlns="http://schemas.openxmlformats.org/spreadsheetml/2006/main">
  <c r="E19" i="9" l="1"/>
  <c r="E15" i="9"/>
  <c r="H34" i="6" l="1"/>
  <c r="G34" i="6"/>
  <c r="H31" i="6"/>
  <c r="G31" i="6"/>
  <c r="H26" i="6"/>
  <c r="G26" i="6"/>
  <c r="H21" i="6"/>
  <c r="G21" i="6"/>
  <c r="H10" i="6"/>
  <c r="G10" i="6"/>
  <c r="I38" i="6"/>
  <c r="H37" i="6"/>
  <c r="G37" i="6"/>
  <c r="I40" i="6"/>
  <c r="H39" i="6"/>
  <c r="G39" i="6"/>
  <c r="I37" i="6" l="1"/>
  <c r="I39" i="6"/>
  <c r="I34" i="6"/>
  <c r="D16" i="9" l="1"/>
  <c r="D10" i="9"/>
  <c r="J18" i="8"/>
  <c r="I17" i="8"/>
  <c r="H17" i="8"/>
  <c r="G17" i="8"/>
  <c r="J16" i="8"/>
  <c r="I15" i="8"/>
  <c r="H15" i="8"/>
  <c r="H9" i="8" s="1"/>
  <c r="G15" i="8"/>
  <c r="J14" i="8"/>
  <c r="J13" i="8"/>
  <c r="I12" i="8"/>
  <c r="H12" i="8"/>
  <c r="G12" i="8"/>
  <c r="G11" i="8"/>
  <c r="J11" i="8" s="1"/>
  <c r="I10" i="8"/>
  <c r="H10" i="8"/>
  <c r="G10" i="8"/>
  <c r="G9" i="8" s="1"/>
  <c r="D47" i="9"/>
  <c r="C47" i="9"/>
  <c r="D46" i="9"/>
  <c r="C46" i="9"/>
  <c r="D45" i="9"/>
  <c r="C45" i="9"/>
  <c r="C44" i="9"/>
  <c r="E44" i="9" s="1"/>
  <c r="C43" i="9"/>
  <c r="E43" i="9" s="1"/>
  <c r="D42" i="9"/>
  <c r="C42" i="9"/>
  <c r="C41" i="9"/>
  <c r="E41" i="9" s="1"/>
  <c r="C40" i="9"/>
  <c r="D39" i="9"/>
  <c r="C39" i="9"/>
  <c r="C38" i="9"/>
  <c r="E38" i="9" s="1"/>
  <c r="D37" i="9"/>
  <c r="C37" i="9"/>
  <c r="C36" i="9"/>
  <c r="E36" i="9" s="1"/>
  <c r="C35" i="9"/>
  <c r="E35" i="9" s="1"/>
  <c r="C34" i="9"/>
  <c r="E34" i="9" s="1"/>
  <c r="C33" i="9"/>
  <c r="E33" i="9" s="1"/>
  <c r="C32" i="9"/>
  <c r="E32" i="9" s="1"/>
  <c r="C31" i="9"/>
  <c r="D27" i="9"/>
  <c r="E27" i="9" s="1"/>
  <c r="D26" i="9"/>
  <c r="D22" i="9" s="1"/>
  <c r="C26" i="9"/>
  <c r="C25" i="9"/>
  <c r="E25" i="9" s="1"/>
  <c r="C24" i="9"/>
  <c r="E24" i="9" s="1"/>
  <c r="C23" i="9"/>
  <c r="E23" i="9" s="1"/>
  <c r="C20" i="9"/>
  <c r="E20" i="9" s="1"/>
  <c r="C18" i="9"/>
  <c r="E18" i="9" s="1"/>
  <c r="C17" i="9"/>
  <c r="E17" i="9" s="1"/>
  <c r="C14" i="9"/>
  <c r="E14" i="9" s="1"/>
  <c r="C13" i="9"/>
  <c r="E13" i="9" s="1"/>
  <c r="C12" i="9"/>
  <c r="E12" i="9" s="1"/>
  <c r="D11" i="9"/>
  <c r="C11" i="9"/>
  <c r="D8" i="9"/>
  <c r="C8" i="9"/>
  <c r="C7" i="9"/>
  <c r="E7" i="9" s="1"/>
  <c r="D6" i="9"/>
  <c r="C6" i="9"/>
  <c r="E11" i="9" l="1"/>
  <c r="I9" i="8"/>
  <c r="J12" i="8"/>
  <c r="J15" i="8"/>
  <c r="J17" i="8"/>
  <c r="E26" i="9"/>
  <c r="D48" i="9"/>
  <c r="E39" i="9"/>
  <c r="E40" i="9"/>
  <c r="C16" i="9"/>
  <c r="D9" i="9"/>
  <c r="D5" i="9"/>
  <c r="E8" i="9"/>
  <c r="E42" i="9"/>
  <c r="E45" i="9"/>
  <c r="E46" i="9"/>
  <c r="E47" i="9"/>
  <c r="C5" i="9"/>
  <c r="C22" i="9"/>
  <c r="E22" i="9" s="1"/>
  <c r="E6" i="9"/>
  <c r="C48" i="9"/>
  <c r="E37" i="9"/>
  <c r="J10" i="8"/>
  <c r="J9" i="8"/>
  <c r="E31" i="9"/>
  <c r="E5" i="9"/>
  <c r="C10" i="9" l="1"/>
  <c r="C9" i="9" s="1"/>
  <c r="E16" i="9"/>
  <c r="D21" i="9"/>
  <c r="D28" i="9" s="1"/>
  <c r="E48" i="9"/>
  <c r="E10" i="9"/>
  <c r="C21" i="9"/>
  <c r="I33" i="6"/>
  <c r="I36" i="6"/>
  <c r="E21" i="9" l="1"/>
  <c r="E9" i="9"/>
  <c r="C28" i="9"/>
  <c r="E28" i="9" s="1"/>
  <c r="I35" i="6" l="1"/>
  <c r="I32" i="6"/>
  <c r="I31" i="6" l="1"/>
  <c r="H16" i="6" l="1"/>
  <c r="H13" i="6"/>
  <c r="H19" i="6"/>
  <c r="H29" i="6"/>
  <c r="H9" i="6" s="1"/>
  <c r="I17" i="6"/>
  <c r="I25" i="6"/>
  <c r="I15" i="6" l="1"/>
  <c r="I14" i="6"/>
  <c r="G13" i="6"/>
  <c r="I13" i="6" s="1"/>
  <c r="I12" i="6" l="1"/>
  <c r="I11" i="6"/>
  <c r="I18" i="6"/>
  <c r="I23" i="6"/>
  <c r="I24" i="6"/>
  <c r="I22" i="6"/>
  <c r="I20" i="6"/>
  <c r="I30" i="6"/>
  <c r="I28" i="6"/>
  <c r="I27" i="6"/>
  <c r="I21" i="6" l="1"/>
  <c r="I10" i="6" l="1"/>
  <c r="G16" i="6"/>
  <c r="G19" i="6"/>
  <c r="I19" i="6" l="1"/>
  <c r="I16" i="6"/>
  <c r="G29" i="6"/>
  <c r="I29" i="6" l="1"/>
  <c r="G9" i="6"/>
  <c r="I26" i="6"/>
  <c r="I9" i="6"/>
</calcChain>
</file>

<file path=xl/sharedStrings.xml><?xml version="1.0" encoding="utf-8"?>
<sst xmlns="http://schemas.openxmlformats.org/spreadsheetml/2006/main" count="217" uniqueCount="123">
  <si>
    <t>TP programu ČR-Sasko</t>
  </si>
  <si>
    <t>SU</t>
  </si>
  <si>
    <t>ORJ</t>
  </si>
  <si>
    <t>x</t>
  </si>
  <si>
    <t>Přijaté transfery (dotace) a vratky</t>
  </si>
  <si>
    <t>č.a.</t>
  </si>
  <si>
    <t>§</t>
  </si>
  <si>
    <t>pol.</t>
  </si>
  <si>
    <t>ÚZ</t>
  </si>
  <si>
    <t>ukazatel</t>
  </si>
  <si>
    <t>Přijaté dotace a příspěvky</t>
  </si>
  <si>
    <t>Neinvestiční přijaté transfery od regionálních rad</t>
  </si>
  <si>
    <t>Ostatní přijaté vratky transferů</t>
  </si>
  <si>
    <t>příloha č. 1 k ZR-RO č. 240/14</t>
  </si>
  <si>
    <t>Změna rozpočtu - rozpočtové opatření č. 240/14</t>
  </si>
  <si>
    <t>Příjmy a finanční zdroje 2014</t>
  </si>
  <si>
    <t>SR 2014</t>
  </si>
  <si>
    <t>Změny ZR-RO č. 240/14</t>
  </si>
  <si>
    <t>UR 2014</t>
  </si>
  <si>
    <t>v Kč</t>
  </si>
  <si>
    <t>Ostatní neinvestiční přijaté transfery ze státního rozpočtu</t>
  </si>
  <si>
    <t>Příjmy z fin. vypořádání minulých let mezi krajem a obcemi</t>
  </si>
  <si>
    <t>Neinvestiční přijaté transfery ze státních fondů</t>
  </si>
  <si>
    <t>Investiční přijaté transfery ze státních fondů</t>
  </si>
  <si>
    <t>Ostatní investiční přijaté transfery ze státního rozpočtu</t>
  </si>
  <si>
    <t>Investiční přijaté transfery od regionálních rad</t>
  </si>
  <si>
    <t>4216</t>
  </si>
  <si>
    <t>53515835</t>
  </si>
  <si>
    <t>4213</t>
  </si>
  <si>
    <t>53190877</t>
  </si>
  <si>
    <t>Management invazivních druhů v Euroregionu Nisa</t>
  </si>
  <si>
    <t>Rekonstrukce dílen a Elektrolaboratoř SPŠT Jablonec nad Nisou (III. etapa)</t>
  </si>
  <si>
    <t>Implementace Natura 2000 v LK (II. etapa)</t>
  </si>
  <si>
    <t>Zlepšení TTV obvodových konstrukcí Domova důchodců Jindřichovice pod Smrkem, p.o., Pavilon Rozálie</t>
  </si>
  <si>
    <t>Zlepšení TTV obvodových konstrukcí budov SŠ řemesel a služeb Jablonec n.N.</t>
  </si>
  <si>
    <t>Zdrojová část rozpočtu LK 2014</t>
  </si>
  <si>
    <t>v tis. Kč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</si>
  <si>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</si>
  <si>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</si>
  <si>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</si>
  <si>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</si>
  <si>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</si>
  <si>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</si>
  <si>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</si>
  <si>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</si>
  <si>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</si>
  <si>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</si>
  <si>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</si>
  <si>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</si>
  <si>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</si>
  <si>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</si>
  <si>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</si>
  <si>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</si>
  <si>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</si>
  <si>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</si>
  <si>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</si>
  <si>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</si>
  <si>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</si>
  <si>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</si>
  <si>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</si>
  <si>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</si>
  <si>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</si>
  <si>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</si>
  <si>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</si>
  <si>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</si>
  <si>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</si>
  <si>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</si>
  <si>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</si>
  <si>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</si>
  <si>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</si>
  <si>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</si>
  <si>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</si>
  <si>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</si>
  <si>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</si>
  <si>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</si>
  <si>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</si>
  <si>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</si>
  <si>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</si>
  <si>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</si>
  <si>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</si>
  <si>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</si>
  <si>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</si>
  <si>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</si>
  <si>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</si>
  <si>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</si>
  <si>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</si>
  <si>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</si>
  <si>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</si>
  <si>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</si>
  <si>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</si>
  <si>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</si>
  <si>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</si>
  <si>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</si>
  <si>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</si>
  <si>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</si>
  <si>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</si>
  <si>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</si>
  <si>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Ekonomický odbor</t>
  </si>
  <si>
    <t>Kapitola 923 03 - Spolufinancování EU</t>
  </si>
  <si>
    <t>uk.</t>
  </si>
  <si>
    <t>č.a. (ORG)</t>
  </si>
  <si>
    <t>S P O L U F I N A N C O V Á N Í   E U</t>
  </si>
  <si>
    <t>UR I  2014</t>
  </si>
  <si>
    <t>Příjmy a výdaje kapitoly v resortu celkem</t>
  </si>
  <si>
    <t>0000</t>
  </si>
  <si>
    <t>Kofinancování ROP a TOP</t>
  </si>
  <si>
    <t>Nespecifikované rezervy</t>
  </si>
  <si>
    <t>Kurzové rodíly a transakční náklady projektů EU</t>
  </si>
  <si>
    <t>Realizované kurzové zprávy</t>
  </si>
  <si>
    <t>Služby peněžních ústavů</t>
  </si>
  <si>
    <t>Vratky z předfin. projektů EU resortu dopravy</t>
  </si>
  <si>
    <t>ROP - podíl SR - silniční infrastruktura</t>
  </si>
  <si>
    <t xml:space="preserve"> </t>
  </si>
  <si>
    <t>neinv. dotace od reg. rad</t>
  </si>
  <si>
    <t>inv. dotace od reg. rad</t>
  </si>
  <si>
    <t>ZR-RO č. 240/14</t>
  </si>
  <si>
    <t>Rekonstrukce technického vybavení laboratoře a váhovny chemie Gymnázia F.X. Šaldy Liberec (III. etapa)</t>
  </si>
  <si>
    <t>Zlepšení TTV obvodových konstrukcí budov Střední školy strojní, stavební a dopravní, Liberec, Truhlářská, objekt B</t>
  </si>
  <si>
    <t>Raspenava dotace na "Realizaci stavby kanalizace"</t>
  </si>
  <si>
    <t>Ostatní investiční přijaté transfery ze SR</t>
  </si>
  <si>
    <t>Revitalizace městských lázní na galerijní objekt - vybavení interiéru</t>
  </si>
  <si>
    <t>Přeshraniční integrace informací, nástrojů, přístupů a opatření při předcházení a řešení povodní a katastrof</t>
  </si>
  <si>
    <t>změny ZR-RO č. 240/14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</si>
</sst>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00000"/>
    <numFmt numFmtId="166" formatCode="#,##0.0000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8"/>
      <color theme="1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 CE"/>
      <charset val="238"/>
    </font>
    <font>
      <b/>
      <sz val="10"/>
      <color indexed="21"/>
      <name val="Arial"/>
      <family val="2"/>
      <charset val="238"/>
    </font>
    <font>
      <b/>
      <sz val="8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22" fillId="0" borderId="0"/>
    <xf numFmtId="0" fontId="22" fillId="0" borderId="0"/>
    <xf numFmtId="0" fontId="1" fillId="0" borderId="0"/>
    <xf numFmtId="0" fontId="18" fillId="0" borderId="0"/>
    <xf numFmtId="0" fontId="18" fillId="0" borderId="0"/>
    <xf numFmtId="0" fontId="18" fillId="0" borderId="0"/>
  </cellStyleXfs>
  <cellXfs count="218">
    <xf numFmtId="0" fontId="0" fillId="0" borderId="0" xfId="0"/>
    <xf numFmtId="49" fontId="18" fillId="0" borderId="0" xfId="43" applyNumberFormat="1" applyFill="1" applyAlignment="1">
      <alignment horizontal="center"/>
    </xf>
    <xf numFmtId="0" fontId="18" fillId="0" borderId="0" xfId="43" applyFill="1" applyAlignment="1">
      <alignment horizontal="center"/>
    </xf>
    <xf numFmtId="0" fontId="18" fillId="0" borderId="0" xfId="43" applyFill="1" applyAlignment="1">
      <alignment wrapText="1"/>
    </xf>
    <xf numFmtId="0" fontId="18" fillId="0" borderId="0" xfId="43"/>
    <xf numFmtId="0" fontId="20" fillId="0" borderId="0" xfId="44" applyFont="1" applyFill="1" applyAlignment="1">
      <alignment horizontal="right"/>
    </xf>
    <xf numFmtId="0" fontId="18" fillId="0" borderId="0" xfId="43" applyAlignment="1"/>
    <xf numFmtId="49" fontId="18" fillId="0" borderId="0" xfId="43" applyNumberFormat="1" applyAlignment="1">
      <alignment horizontal="center"/>
    </xf>
    <xf numFmtId="0" fontId="18" fillId="0" borderId="0" xfId="43" applyAlignment="1">
      <alignment horizontal="center"/>
    </xf>
    <xf numFmtId="0" fontId="18" fillId="0" borderId="0" xfId="43" applyAlignment="1">
      <alignment wrapText="1"/>
    </xf>
    <xf numFmtId="0" fontId="2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0" borderId="0" xfId="0" applyFont="1" applyFill="1"/>
    <xf numFmtId="4" fontId="21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6" fillId="0" borderId="0" xfId="0" applyFont="1" applyFill="1" applyAlignment="1">
      <alignment horizontal="left" vertical="center"/>
    </xf>
    <xf numFmtId="4" fontId="26" fillId="0" borderId="0" xfId="0" applyNumberFormat="1" applyFont="1" applyFill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 wrapText="1"/>
    </xf>
    <xf numFmtId="0" fontId="26" fillId="34" borderId="24" xfId="0" applyFont="1" applyFill="1" applyBorder="1" applyAlignment="1">
      <alignment horizontal="center" vertical="center"/>
    </xf>
    <xf numFmtId="0" fontId="26" fillId="34" borderId="25" xfId="0" applyFont="1" applyFill="1" applyBorder="1" applyAlignment="1">
      <alignment horizontal="center" vertical="center"/>
    </xf>
    <xf numFmtId="49" fontId="26" fillId="34" borderId="25" xfId="0" applyNumberFormat="1" applyFont="1" applyFill="1" applyBorder="1" applyAlignment="1">
      <alignment horizontal="center" vertical="center"/>
    </xf>
    <xf numFmtId="4" fontId="26" fillId="34" borderId="25" xfId="0" applyNumberFormat="1" applyFont="1" applyFill="1" applyBorder="1" applyAlignment="1">
      <alignment horizontal="right" vertical="center" wrapText="1"/>
    </xf>
    <xf numFmtId="4" fontId="26" fillId="34" borderId="26" xfId="0" applyNumberFormat="1" applyFont="1" applyFill="1" applyBorder="1" applyAlignment="1">
      <alignment horizontal="right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/>
    </xf>
    <xf numFmtId="49" fontId="26" fillId="33" borderId="22" xfId="0" applyNumberFormat="1" applyFont="1" applyFill="1" applyBorder="1" applyAlignment="1">
      <alignment horizontal="center" vertical="center"/>
    </xf>
    <xf numFmtId="4" fontId="26" fillId="33" borderId="22" xfId="0" applyNumberFormat="1" applyFont="1" applyFill="1" applyBorder="1" applyAlignment="1">
      <alignment horizontal="center" vertical="center" wrapText="1"/>
    </xf>
    <xf numFmtId="4" fontId="26" fillId="33" borderId="23" xfId="0" applyNumberFormat="1" applyFont="1" applyFill="1" applyBorder="1" applyAlignment="1">
      <alignment horizontal="center" vertical="center"/>
    </xf>
    <xf numFmtId="0" fontId="27" fillId="0" borderId="0" xfId="0" applyFont="1"/>
    <xf numFmtId="0" fontId="0" fillId="0" borderId="0" xfId="0"/>
    <xf numFmtId="0" fontId="0" fillId="0" borderId="0" xfId="0"/>
    <xf numFmtId="0" fontId="18" fillId="0" borderId="0" xfId="43" applyFill="1" applyAlignment="1">
      <alignment horizontal="left" wrapText="1"/>
    </xf>
    <xf numFmtId="0" fontId="18" fillId="0" borderId="0" xfId="43" applyAlignment="1">
      <alignment horizontal="left" wrapText="1"/>
    </xf>
    <xf numFmtId="0" fontId="21" fillId="0" borderId="0" xfId="0" applyFont="1" applyFill="1" applyAlignment="1">
      <alignment horizontal="left" vertical="center" wrapText="1"/>
    </xf>
    <xf numFmtId="0" fontId="26" fillId="33" borderId="22" xfId="0" applyFont="1" applyFill="1" applyBorder="1" applyAlignment="1">
      <alignment horizontal="left" vertical="center" wrapText="1"/>
    </xf>
    <xf numFmtId="0" fontId="26" fillId="34" borderId="2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9" fillId="0" borderId="14" xfId="42" applyFont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top" wrapText="1"/>
    </xf>
    <xf numFmtId="2" fontId="19" fillId="0" borderId="14" xfId="0" applyNumberFormat="1" applyFont="1" applyFill="1" applyBorder="1" applyAlignment="1">
      <alignment vertical="center"/>
    </xf>
    <xf numFmtId="4" fontId="19" fillId="0" borderId="14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2" fontId="21" fillId="0" borderId="10" xfId="0" applyNumberFormat="1" applyFont="1" applyFill="1" applyBorder="1" applyAlignment="1">
      <alignment vertical="center"/>
    </xf>
    <xf numFmtId="4" fontId="20" fillId="0" borderId="10" xfId="0" applyNumberFormat="1" applyFont="1" applyFill="1" applyBorder="1" applyAlignment="1">
      <alignment vertical="center"/>
    </xf>
    <xf numFmtId="4" fontId="21" fillId="0" borderId="17" xfId="0" applyNumberFormat="1" applyFont="1" applyFill="1" applyBorder="1" applyAlignment="1">
      <alignment vertical="center"/>
    </xf>
    <xf numFmtId="0" fontId="20" fillId="0" borderId="10" xfId="42" applyFont="1" applyBorder="1" applyAlignment="1">
      <alignment horizontal="center" vertical="center"/>
    </xf>
    <xf numFmtId="0" fontId="21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wrapText="1"/>
    </xf>
    <xf numFmtId="4" fontId="20" fillId="0" borderId="10" xfId="0" applyNumberFormat="1" applyFont="1" applyFill="1" applyBorder="1"/>
    <xf numFmtId="4" fontId="21" fillId="0" borderId="17" xfId="0" applyNumberFormat="1" applyFont="1" applyFill="1" applyBorder="1"/>
    <xf numFmtId="4" fontId="21" fillId="0" borderId="10" xfId="0" applyNumberFormat="1" applyFont="1" applyFill="1" applyBorder="1"/>
    <xf numFmtId="0" fontId="20" fillId="0" borderId="19" xfId="42" applyFont="1" applyBorder="1" applyAlignment="1">
      <alignment horizontal="center" vertical="center"/>
    </xf>
    <xf numFmtId="0" fontId="21" fillId="0" borderId="19" xfId="0" applyFont="1" applyFill="1" applyBorder="1" applyAlignment="1">
      <alignment horizontal="left" wrapText="1"/>
    </xf>
    <xf numFmtId="2" fontId="21" fillId="0" borderId="19" xfId="0" applyNumberFormat="1" applyFont="1" applyFill="1" applyBorder="1" applyAlignment="1">
      <alignment vertical="center"/>
    </xf>
    <xf numFmtId="4" fontId="21" fillId="0" borderId="19" xfId="0" applyNumberFormat="1" applyFont="1" applyFill="1" applyBorder="1"/>
    <xf numFmtId="4" fontId="21" fillId="0" borderId="20" xfId="0" applyNumberFormat="1" applyFont="1" applyFill="1" applyBorder="1"/>
    <xf numFmtId="0" fontId="19" fillId="0" borderId="11" xfId="42" applyFont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2" fontId="19" fillId="0" borderId="11" xfId="0" applyNumberFormat="1" applyFont="1" applyFill="1" applyBorder="1" applyAlignment="1">
      <alignment vertical="center"/>
    </xf>
    <xf numFmtId="4" fontId="19" fillId="0" borderId="11" xfId="0" applyNumberFormat="1" applyFont="1" applyFill="1" applyBorder="1" applyAlignment="1">
      <alignment vertical="center"/>
    </xf>
    <xf numFmtId="4" fontId="19" fillId="0" borderId="28" xfId="0" applyNumberFormat="1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 wrapText="1"/>
    </xf>
    <xf numFmtId="4" fontId="20" fillId="0" borderId="19" xfId="0" applyNumberFormat="1" applyFont="1" applyFill="1" applyBorder="1" applyAlignment="1">
      <alignment vertical="center"/>
    </xf>
    <xf numFmtId="4" fontId="21" fillId="0" borderId="20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 wrapText="1"/>
    </xf>
    <xf numFmtId="4" fontId="21" fillId="0" borderId="19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wrapText="1"/>
    </xf>
    <xf numFmtId="0" fontId="19" fillId="0" borderId="14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horizontal="center"/>
    </xf>
    <xf numFmtId="4" fontId="20" fillId="0" borderId="19" xfId="0" applyNumberFormat="1" applyFont="1" applyFill="1" applyBorder="1"/>
    <xf numFmtId="4" fontId="0" fillId="0" borderId="0" xfId="0" applyNumberFormat="1"/>
    <xf numFmtId="0" fontId="0" fillId="0" borderId="0" xfId="0"/>
    <xf numFmtId="0" fontId="19" fillId="0" borderId="13" xfId="42" applyFont="1" applyFill="1" applyBorder="1" applyAlignment="1">
      <alignment horizontal="center" vertical="center"/>
    </xf>
    <xf numFmtId="0" fontId="19" fillId="0" borderId="14" xfId="42" applyFont="1" applyFill="1" applyBorder="1" applyAlignment="1">
      <alignment horizontal="center" vertical="center"/>
    </xf>
    <xf numFmtId="0" fontId="20" fillId="0" borderId="18" xfId="42" applyFont="1" applyFill="1" applyBorder="1" applyAlignment="1">
      <alignment horizontal="center" vertical="center"/>
    </xf>
    <xf numFmtId="0" fontId="20" fillId="0" borderId="19" xfId="4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47" applyFont="1" applyFill="1"/>
    <xf numFmtId="0" fontId="18" fillId="0" borderId="0" xfId="47"/>
    <xf numFmtId="0" fontId="33" fillId="35" borderId="21" xfId="47" applyFont="1" applyFill="1" applyBorder="1" applyAlignment="1">
      <alignment horizontal="center" vertical="center" wrapText="1"/>
    </xf>
    <xf numFmtId="0" fontId="33" fillId="35" borderId="22" xfId="47" applyFont="1" applyFill="1" applyBorder="1" applyAlignment="1">
      <alignment horizontal="center" vertical="center" wrapText="1"/>
    </xf>
    <xf numFmtId="0" fontId="34" fillId="0" borderId="27" xfId="47" applyFont="1" applyBorder="1" applyAlignment="1">
      <alignment vertical="center" wrapText="1"/>
    </xf>
    <xf numFmtId="0" fontId="34" fillId="0" borderId="11" xfId="47" applyFont="1" applyBorder="1" applyAlignment="1">
      <alignment horizontal="right" vertical="center" wrapText="1"/>
    </xf>
    <xf numFmtId="4" fontId="34" fillId="0" borderId="11" xfId="47" applyNumberFormat="1" applyFont="1" applyBorder="1" applyAlignment="1">
      <alignment horizontal="right" vertical="center" wrapText="1"/>
    </xf>
    <xf numFmtId="4" fontId="34" fillId="0" borderId="28" xfId="47" applyNumberFormat="1" applyFont="1" applyBorder="1" applyAlignment="1">
      <alignment horizontal="right" vertical="center" wrapText="1"/>
    </xf>
    <xf numFmtId="0" fontId="35" fillId="0" borderId="16" xfId="47" applyFont="1" applyBorder="1" applyAlignment="1">
      <alignment vertical="center" wrapText="1"/>
    </xf>
    <xf numFmtId="0" fontId="35" fillId="0" borderId="10" xfId="47" applyFont="1" applyBorder="1" applyAlignment="1">
      <alignment horizontal="right" vertical="center" wrapText="1"/>
    </xf>
    <xf numFmtId="4" fontId="35" fillId="0" borderId="10" xfId="47" applyNumberFormat="1" applyFont="1" applyBorder="1" applyAlignment="1">
      <alignment horizontal="right" vertical="center" wrapText="1"/>
    </xf>
    <xf numFmtId="4" fontId="35" fillId="0" borderId="10" xfId="47" applyNumberFormat="1" applyFont="1" applyBorder="1" applyAlignment="1">
      <alignment vertical="center"/>
    </xf>
    <xf numFmtId="4" fontId="35" fillId="0" borderId="17" xfId="47" applyNumberFormat="1" applyFont="1" applyBorder="1" applyAlignment="1">
      <alignment vertical="center"/>
    </xf>
    <xf numFmtId="4" fontId="18" fillId="0" borderId="0" xfId="47" applyNumberFormat="1"/>
    <xf numFmtId="4" fontId="35" fillId="0" borderId="11" xfId="47" applyNumberFormat="1" applyFont="1" applyBorder="1" applyAlignment="1">
      <alignment horizontal="right" vertical="center" wrapText="1"/>
    </xf>
    <xf numFmtId="0" fontId="34" fillId="0" borderId="16" xfId="47" applyFont="1" applyBorder="1" applyAlignment="1">
      <alignment vertical="center" wrapText="1"/>
    </xf>
    <xf numFmtId="4" fontId="34" fillId="0" borderId="10" xfId="47" applyNumberFormat="1" applyFont="1" applyBorder="1" applyAlignment="1">
      <alignment horizontal="right" vertical="center" wrapText="1"/>
    </xf>
    <xf numFmtId="4" fontId="34" fillId="0" borderId="17" xfId="47" applyNumberFormat="1" applyFont="1" applyBorder="1" applyAlignment="1">
      <alignment horizontal="right" vertical="center" wrapText="1"/>
    </xf>
    <xf numFmtId="4" fontId="35" fillId="0" borderId="17" xfId="47" applyNumberFormat="1" applyFont="1" applyBorder="1" applyAlignment="1">
      <alignment horizontal="right" vertical="center" wrapText="1"/>
    </xf>
    <xf numFmtId="0" fontId="34" fillId="0" borderId="10" xfId="47" applyFont="1" applyBorder="1" applyAlignment="1">
      <alignment horizontal="right" vertical="center" wrapText="1"/>
    </xf>
    <xf numFmtId="0" fontId="35" fillId="0" borderId="30" xfId="47" applyFont="1" applyBorder="1" applyAlignment="1">
      <alignment vertical="center" wrapText="1"/>
    </xf>
    <xf numFmtId="0" fontId="35" fillId="0" borderId="12" xfId="47" applyFont="1" applyBorder="1" applyAlignment="1">
      <alignment horizontal="right" vertical="center" wrapText="1"/>
    </xf>
    <xf numFmtId="4" fontId="35" fillId="0" borderId="12" xfId="47" applyNumberFormat="1" applyFont="1" applyBorder="1" applyAlignment="1">
      <alignment horizontal="right" vertical="center" wrapText="1"/>
    </xf>
    <xf numFmtId="4" fontId="35" fillId="0" borderId="31" xfId="47" applyNumberFormat="1" applyFont="1" applyBorder="1" applyAlignment="1">
      <alignment horizontal="right" vertical="center" wrapText="1"/>
    </xf>
    <xf numFmtId="0" fontId="34" fillId="0" borderId="21" xfId="47" applyFont="1" applyBorder="1" applyAlignment="1">
      <alignment vertical="center" wrapText="1"/>
    </xf>
    <xf numFmtId="0" fontId="34" fillId="0" borderId="22" xfId="47" applyFont="1" applyBorder="1" applyAlignment="1">
      <alignment horizontal="right" vertical="center" wrapText="1"/>
    </xf>
    <xf numFmtId="4" fontId="34" fillId="0" borderId="22" xfId="47" applyNumberFormat="1" applyFont="1" applyBorder="1" applyAlignment="1">
      <alignment horizontal="right" vertical="center" wrapText="1"/>
    </xf>
    <xf numFmtId="4" fontId="34" fillId="0" borderId="23" xfId="47" applyNumberFormat="1" applyFont="1" applyBorder="1" applyAlignment="1">
      <alignment horizontal="right" vertical="center" wrapText="1"/>
    </xf>
    <xf numFmtId="0" fontId="32" fillId="0" borderId="0" xfId="47" applyFont="1" applyFill="1" applyBorder="1"/>
    <xf numFmtId="164" fontId="32" fillId="0" borderId="29" xfId="47" applyNumberFormat="1" applyFont="1" applyFill="1" applyBorder="1" applyAlignment="1">
      <alignment horizontal="right"/>
    </xf>
    <xf numFmtId="0" fontId="35" fillId="0" borderId="27" xfId="47" applyFont="1" applyBorder="1" applyAlignment="1">
      <alignment horizontal="left" vertical="center" wrapText="1"/>
    </xf>
    <xf numFmtId="0" fontId="35" fillId="0" borderId="11" xfId="47" applyFont="1" applyBorder="1" applyAlignment="1">
      <alignment horizontal="right" vertical="center" wrapText="1"/>
    </xf>
    <xf numFmtId="4" fontId="35" fillId="0" borderId="28" xfId="47" applyNumberFormat="1" applyFont="1" applyBorder="1" applyAlignment="1">
      <alignment horizontal="right" vertical="center" wrapText="1"/>
    </xf>
    <xf numFmtId="0" fontId="35" fillId="0" borderId="16" xfId="47" applyFont="1" applyBorder="1" applyAlignment="1">
      <alignment horizontal="left" vertical="center" wrapText="1"/>
    </xf>
    <xf numFmtId="0" fontId="34" fillId="0" borderId="21" xfId="47" applyFont="1" applyBorder="1" applyAlignment="1">
      <alignment horizontal="left" vertical="center" wrapText="1"/>
    </xf>
    <xf numFmtId="0" fontId="18" fillId="0" borderId="0" xfId="43" applyFill="1" applyAlignment="1"/>
    <xf numFmtId="0" fontId="22" fillId="0" borderId="0" xfId="45" applyFill="1"/>
    <xf numFmtId="4" fontId="22" fillId="0" borderId="0" xfId="45" applyNumberFormat="1" applyFill="1"/>
    <xf numFmtId="0" fontId="0" fillId="0" borderId="0" xfId="0" applyFill="1"/>
    <xf numFmtId="49" fontId="36" fillId="0" borderId="0" xfId="45" applyNumberFormat="1" applyFont="1" applyBorder="1" applyAlignment="1">
      <alignment vertical="center" textRotation="90"/>
    </xf>
    <xf numFmtId="0" fontId="20" fillId="0" borderId="0" xfId="48" applyFont="1" applyFill="1" applyBorder="1" applyAlignment="1">
      <alignment horizontal="center"/>
    </xf>
    <xf numFmtId="49" fontId="20" fillId="0" borderId="0" xfId="48" applyNumberFormat="1" applyFont="1" applyFill="1" applyBorder="1" applyAlignment="1">
      <alignment horizontal="center"/>
    </xf>
    <xf numFmtId="165" fontId="20" fillId="0" borderId="0" xfId="48" applyNumberFormat="1" applyFont="1" applyFill="1" applyBorder="1" applyAlignment="1">
      <alignment horizontal="center"/>
    </xf>
    <xf numFmtId="0" fontId="20" fillId="0" borderId="0" xfId="48" applyFont="1" applyFill="1" applyBorder="1" applyAlignment="1">
      <alignment horizontal="left"/>
    </xf>
    <xf numFmtId="4" fontId="20" fillId="0" borderId="0" xfId="48" applyNumberFormat="1" applyFont="1" applyFill="1" applyBorder="1" applyAlignment="1">
      <alignment horizontal="left"/>
    </xf>
    <xf numFmtId="4" fontId="20" fillId="0" borderId="0" xfId="48" applyNumberFormat="1" applyFont="1" applyFill="1" applyBorder="1"/>
    <xf numFmtId="0" fontId="28" fillId="0" borderId="0" xfId="43" applyFont="1" applyAlignment="1">
      <alignment horizontal="center"/>
    </xf>
    <xf numFmtId="49" fontId="37" fillId="0" borderId="0" xfId="43" applyNumberFormat="1" applyFont="1" applyAlignment="1">
      <alignment horizontal="center"/>
    </xf>
    <xf numFmtId="4" fontId="28" fillId="0" borderId="0" xfId="43" applyNumberFormat="1" applyFont="1" applyAlignment="1">
      <alignment horizontal="center"/>
    </xf>
    <xf numFmtId="4" fontId="38" fillId="0" borderId="0" xfId="43" applyNumberFormat="1" applyFont="1" applyAlignment="1">
      <alignment horizontal="center"/>
    </xf>
    <xf numFmtId="0" fontId="38" fillId="33" borderId="13" xfId="43" applyFont="1" applyFill="1" applyBorder="1" applyAlignment="1">
      <alignment vertical="center" wrapText="1"/>
    </xf>
    <xf numFmtId="0" fontId="38" fillId="33" borderId="14" xfId="43" applyFont="1" applyFill="1" applyBorder="1" applyAlignment="1">
      <alignment horizontal="center" vertical="center" wrapText="1"/>
    </xf>
    <xf numFmtId="4" fontId="38" fillId="33" borderId="14" xfId="43" applyNumberFormat="1" applyFont="1" applyFill="1" applyBorder="1" applyAlignment="1">
      <alignment horizontal="center" vertical="center" wrapText="1"/>
    </xf>
    <xf numFmtId="4" fontId="38" fillId="33" borderId="15" xfId="43" applyNumberFormat="1" applyFont="1" applyFill="1" applyBorder="1" applyAlignment="1">
      <alignment horizontal="center" vertical="center" wrapText="1"/>
    </xf>
    <xf numFmtId="0" fontId="38" fillId="34" borderId="16" xfId="43" applyFont="1" applyFill="1" applyBorder="1" applyAlignment="1">
      <alignment horizontal="center" vertical="center"/>
    </xf>
    <xf numFmtId="0" fontId="38" fillId="34" borderId="10" xfId="43" applyFont="1" applyFill="1" applyBorder="1" applyAlignment="1">
      <alignment horizontal="center" vertical="center"/>
    </xf>
    <xf numFmtId="0" fontId="38" fillId="34" borderId="10" xfId="49" applyFont="1" applyFill="1" applyBorder="1" applyAlignment="1">
      <alignment horizontal="left" vertical="center" wrapText="1"/>
    </xf>
    <xf numFmtId="4" fontId="38" fillId="34" borderId="10" xfId="43" applyNumberFormat="1" applyFont="1" applyFill="1" applyBorder="1" applyAlignment="1">
      <alignment vertical="center"/>
    </xf>
    <xf numFmtId="166" fontId="38" fillId="34" borderId="10" xfId="43" applyNumberFormat="1" applyFont="1" applyFill="1" applyBorder="1" applyAlignment="1">
      <alignment vertical="center"/>
    </xf>
    <xf numFmtId="4" fontId="38" fillId="34" borderId="17" xfId="43" applyNumberFormat="1" applyFont="1" applyFill="1" applyBorder="1" applyAlignment="1">
      <alignment vertical="center"/>
    </xf>
    <xf numFmtId="0" fontId="19" fillId="36" borderId="16" xfId="43" applyFont="1" applyFill="1" applyBorder="1" applyAlignment="1">
      <alignment horizontal="center" vertical="center" wrapText="1"/>
    </xf>
    <xf numFmtId="0" fontId="19" fillId="36" borderId="32" xfId="43" applyFont="1" applyFill="1" applyBorder="1" applyAlignment="1">
      <alignment horizontal="center" vertical="center" wrapText="1"/>
    </xf>
    <xf numFmtId="49" fontId="19" fillId="36" borderId="33" xfId="43" applyNumberFormat="1" applyFont="1" applyFill="1" applyBorder="1" applyAlignment="1">
      <alignment horizontal="center" vertical="center" wrapText="1"/>
    </xf>
    <xf numFmtId="49" fontId="19" fillId="36" borderId="10" xfId="43" applyNumberFormat="1" applyFont="1" applyFill="1" applyBorder="1" applyAlignment="1">
      <alignment horizontal="center" vertical="center" wrapText="1"/>
    </xf>
    <xf numFmtId="0" fontId="19" fillId="36" borderId="10" xfId="43" applyFont="1" applyFill="1" applyBorder="1" applyAlignment="1">
      <alignment horizontal="left" vertical="center" wrapText="1"/>
    </xf>
    <xf numFmtId="4" fontId="19" fillId="36" borderId="10" xfId="43" applyNumberFormat="1" applyFont="1" applyFill="1" applyBorder="1" applyAlignment="1">
      <alignment vertical="center"/>
    </xf>
    <xf numFmtId="166" fontId="19" fillId="36" borderId="10" xfId="43" applyNumberFormat="1" applyFont="1" applyFill="1" applyBorder="1" applyAlignment="1">
      <alignment vertical="center"/>
    </xf>
    <xf numFmtId="4" fontId="19" fillId="36" borderId="17" xfId="43" applyNumberFormat="1" applyFont="1" applyFill="1" applyBorder="1" applyAlignment="1">
      <alignment vertical="center"/>
    </xf>
    <xf numFmtId="0" fontId="20" fillId="36" borderId="16" xfId="43" applyFont="1" applyFill="1" applyBorder="1" applyAlignment="1">
      <alignment horizontal="center" vertical="center" wrapText="1"/>
    </xf>
    <xf numFmtId="0" fontId="20" fillId="36" borderId="32" xfId="43" applyFont="1" applyFill="1" applyBorder="1" applyAlignment="1">
      <alignment horizontal="center" vertical="center" wrapText="1"/>
    </xf>
    <xf numFmtId="0" fontId="20" fillId="36" borderId="33" xfId="43" applyFont="1" applyFill="1" applyBorder="1" applyAlignment="1">
      <alignment horizontal="center" vertical="center" wrapText="1"/>
    </xf>
    <xf numFmtId="0" fontId="20" fillId="36" borderId="10" xfId="43" applyFont="1" applyFill="1" applyBorder="1" applyAlignment="1">
      <alignment horizontal="center" vertical="center" wrapText="1"/>
    </xf>
    <xf numFmtId="49" fontId="20" fillId="36" borderId="10" xfId="43" applyNumberFormat="1" applyFont="1" applyFill="1" applyBorder="1" applyAlignment="1">
      <alignment horizontal="center" vertical="center" wrapText="1"/>
    </xf>
    <xf numFmtId="0" fontId="20" fillId="36" borderId="10" xfId="43" applyFont="1" applyFill="1" applyBorder="1" applyAlignment="1">
      <alignment horizontal="left" vertical="center" wrapText="1"/>
    </xf>
    <xf numFmtId="4" fontId="20" fillId="36" borderId="10" xfId="43" applyNumberFormat="1" applyFont="1" applyFill="1" applyBorder="1" applyAlignment="1">
      <alignment vertical="center"/>
    </xf>
    <xf numFmtId="166" fontId="20" fillId="0" borderId="10" xfId="43" applyNumberFormat="1" applyFont="1" applyFill="1" applyBorder="1" applyAlignment="1">
      <alignment vertical="center"/>
    </xf>
    <xf numFmtId="4" fontId="20" fillId="36" borderId="17" xfId="43" applyNumberFormat="1" applyFont="1" applyFill="1" applyBorder="1" applyAlignment="1">
      <alignment vertical="center"/>
    </xf>
    <xf numFmtId="0" fontId="19" fillId="0" borderId="10" xfId="43" applyFont="1" applyFill="1" applyBorder="1" applyAlignment="1">
      <alignment horizontal="left" vertical="center" wrapText="1"/>
    </xf>
    <xf numFmtId="0" fontId="19" fillId="36" borderId="10" xfId="43" applyFont="1" applyFill="1" applyBorder="1" applyAlignment="1">
      <alignment horizontal="center" vertical="center" wrapText="1"/>
    </xf>
    <xf numFmtId="0" fontId="20" fillId="36" borderId="18" xfId="43" applyFont="1" applyFill="1" applyBorder="1" applyAlignment="1">
      <alignment horizontal="center" vertical="center" wrapText="1"/>
    </xf>
    <xf numFmtId="0" fontId="20" fillId="36" borderId="34" xfId="43" applyFont="1" applyFill="1" applyBorder="1" applyAlignment="1">
      <alignment horizontal="center" vertical="center" wrapText="1"/>
    </xf>
    <xf numFmtId="0" fontId="20" fillId="36" borderId="35" xfId="43" applyFont="1" applyFill="1" applyBorder="1" applyAlignment="1">
      <alignment horizontal="center" vertical="center" wrapText="1"/>
    </xf>
    <xf numFmtId="0" fontId="20" fillId="36" borderId="19" xfId="43" applyFont="1" applyFill="1" applyBorder="1" applyAlignment="1">
      <alignment horizontal="center" vertical="center" wrapText="1"/>
    </xf>
    <xf numFmtId="0" fontId="20" fillId="36" borderId="19" xfId="43" applyFont="1" applyFill="1" applyBorder="1" applyAlignment="1">
      <alignment horizontal="left" vertical="center" wrapText="1"/>
    </xf>
    <xf numFmtId="4" fontId="20" fillId="36" borderId="19" xfId="43" applyNumberFormat="1" applyFont="1" applyFill="1" applyBorder="1" applyAlignment="1">
      <alignment vertical="center"/>
    </xf>
    <xf numFmtId="4" fontId="20" fillId="36" borderId="20" xfId="43" applyNumberFormat="1" applyFont="1" applyFill="1" applyBorder="1" applyAlignment="1">
      <alignment vertical="center"/>
    </xf>
    <xf numFmtId="0" fontId="35" fillId="0" borderId="16" xfId="47" applyFont="1" applyBorder="1" applyAlignment="1">
      <alignment horizontal="left" vertical="center" wrapText="1" indent="1"/>
    </xf>
    <xf numFmtId="0" fontId="35" fillId="0" borderId="16" xfId="47" applyFont="1" applyBorder="1" applyAlignment="1">
      <alignment horizontal="left" vertical="center" wrapText="1" indent="2"/>
    </xf>
    <xf numFmtId="2" fontId="20" fillId="0" borderId="19" xfId="0" applyNumberFormat="1" applyFont="1" applyFill="1" applyBorder="1" applyAlignment="1">
      <alignment vertical="center"/>
    </xf>
    <xf numFmtId="4" fontId="20" fillId="0" borderId="20" xfId="0" applyNumberFormat="1" applyFont="1" applyFill="1" applyBorder="1" applyAlignment="1">
      <alignment vertical="center"/>
    </xf>
    <xf numFmtId="0" fontId="29" fillId="0" borderId="0" xfId="4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wrapText="1"/>
    </xf>
    <xf numFmtId="2" fontId="29" fillId="0" borderId="0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3" fillId="35" borderId="36" xfId="47" applyFont="1" applyFill="1" applyBorder="1" applyAlignment="1">
      <alignment horizontal="center" vertical="center" wrapText="1"/>
    </xf>
    <xf numFmtId="0" fontId="33" fillId="35" borderId="37" xfId="47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wrapText="1"/>
    </xf>
    <xf numFmtId="49" fontId="20" fillId="0" borderId="10" xfId="42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49" fontId="20" fillId="0" borderId="19" xfId="42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center" vertical="center"/>
    </xf>
    <xf numFmtId="0" fontId="20" fillId="37" borderId="19" xfId="0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4" xfId="42" applyFont="1" applyFill="1" applyBorder="1" applyAlignment="1">
      <alignment horizontal="center" vertical="center"/>
    </xf>
    <xf numFmtId="0" fontId="20" fillId="37" borderId="16" xfId="0" applyFont="1" applyFill="1" applyBorder="1" applyAlignment="1">
      <alignment horizontal="center" vertical="center"/>
    </xf>
    <xf numFmtId="0" fontId="20" fillId="37" borderId="18" xfId="0" applyFont="1" applyFill="1" applyBorder="1" applyAlignment="1">
      <alignment horizontal="center" vertical="center"/>
    </xf>
    <xf numFmtId="0" fontId="20" fillId="37" borderId="16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20" fillId="37" borderId="18" xfId="0" applyFont="1" applyFill="1" applyBorder="1" applyAlignment="1">
      <alignment horizontal="center"/>
    </xf>
    <xf numFmtId="0" fontId="20" fillId="37" borderId="19" xfId="0" applyFont="1" applyFill="1" applyBorder="1" applyAlignment="1">
      <alignment horizontal="center"/>
    </xf>
    <xf numFmtId="0" fontId="19" fillId="37" borderId="27" xfId="42" applyFont="1" applyFill="1" applyBorder="1" applyAlignment="1">
      <alignment horizontal="center" vertical="center"/>
    </xf>
    <xf numFmtId="0" fontId="19" fillId="37" borderId="11" xfId="42" applyFont="1" applyFill="1" applyBorder="1" applyAlignment="1">
      <alignment horizontal="center" vertical="center"/>
    </xf>
    <xf numFmtId="0" fontId="20" fillId="37" borderId="16" xfId="42" applyFont="1" applyFill="1" applyBorder="1" applyAlignment="1">
      <alignment horizontal="center" vertical="center"/>
    </xf>
    <xf numFmtId="0" fontId="20" fillId="37" borderId="10" xfId="42" applyFont="1" applyFill="1" applyBorder="1" applyAlignment="1">
      <alignment horizontal="center" vertical="center"/>
    </xf>
    <xf numFmtId="0" fontId="20" fillId="37" borderId="18" xfId="42" applyFont="1" applyFill="1" applyBorder="1" applyAlignment="1">
      <alignment horizontal="center" vertical="center"/>
    </xf>
    <xf numFmtId="0" fontId="20" fillId="37" borderId="19" xfId="42" applyFont="1" applyFill="1" applyBorder="1" applyAlignment="1">
      <alignment horizontal="center" vertical="center"/>
    </xf>
    <xf numFmtId="4" fontId="0" fillId="0" borderId="0" xfId="0" applyNumberFormat="1"/>
    <xf numFmtId="4" fontId="20" fillId="0" borderId="10" xfId="43" applyNumberFormat="1" applyFont="1" applyFill="1" applyBorder="1" applyAlignment="1">
      <alignment vertical="center"/>
    </xf>
    <xf numFmtId="4" fontId="38" fillId="0" borderId="0" xfId="43" applyNumberFormat="1" applyFont="1" applyFill="1" applyAlignment="1">
      <alignment horizontal="right"/>
    </xf>
    <xf numFmtId="0" fontId="32" fillId="0" borderId="0" xfId="47" applyFont="1" applyFill="1" applyAlignment="1">
      <alignment horizontal="right"/>
    </xf>
    <xf numFmtId="4" fontId="18" fillId="0" borderId="0" xfId="43" applyNumberFormat="1"/>
    <xf numFmtId="4" fontId="18" fillId="0" borderId="0" xfId="43" applyNumberFormat="1" applyAlignment="1"/>
    <xf numFmtId="0" fontId="31" fillId="35" borderId="29" xfId="47" applyFont="1" applyFill="1" applyBorder="1" applyAlignment="1">
      <alignment horizontal="center"/>
    </xf>
    <xf numFmtId="0" fontId="23" fillId="0" borderId="0" xfId="45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45" applyFont="1" applyAlignment="1">
      <alignment horizontal="center"/>
    </xf>
    <xf numFmtId="0" fontId="30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38" fillId="33" borderId="14" xfId="43" applyFont="1" applyFill="1" applyBorder="1" applyAlignment="1">
      <alignment horizontal="center" vertical="center" wrapText="1"/>
    </xf>
    <xf numFmtId="0" fontId="38" fillId="34" borderId="10" xfId="43" applyFont="1" applyFill="1" applyBorder="1" applyAlignment="1">
      <alignment horizontal="center" vertical="center"/>
    </xf>
  </cellXfs>
  <cellStyles count="50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4" xfId="46"/>
    <cellStyle name="normální 2" xfId="47"/>
    <cellStyle name="normální_2. Rozpočet 2007 - tabulky" xfId="45"/>
    <cellStyle name="Normální_List1" xfId="42"/>
    <cellStyle name="normální_Rozpis výdajů 03 bez PO" xfId="43"/>
    <cellStyle name="normální_Rozpis výdajů 03 bez PO 2" xfId="49"/>
    <cellStyle name="normální_Rozpis výdajů 03 bez PO 3" xfId="48"/>
    <cellStyle name="normální_Rozpočet 2004 (ZK)" xfId="44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0000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ecknovav\AppData\Local\Microsoft\Windows\Temporary%20Internet%20Files\Content.Outlook\HRP9LXMP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L225">
            <v>3738</v>
          </cell>
          <cell r="M225">
            <v>61072</v>
          </cell>
        </row>
        <row r="270">
          <cell r="E270">
            <v>12760.76</v>
          </cell>
          <cell r="J270">
            <v>86112.07</v>
          </cell>
          <cell r="N270">
            <v>9005.32</v>
          </cell>
          <cell r="Q270">
            <v>878159.9</v>
          </cell>
        </row>
        <row r="315">
          <cell r="C315">
            <v>2129320.5699999998</v>
          </cell>
          <cell r="D315">
            <v>168095.0074</v>
          </cell>
          <cell r="G315">
            <v>1178.49</v>
          </cell>
          <cell r="H315">
            <v>3923478.0485899989</v>
          </cell>
          <cell r="I315">
            <v>4553.66</v>
          </cell>
          <cell r="K315">
            <v>3306.54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H270">
            <v>23094.15</v>
          </cell>
          <cell r="I270">
            <v>692740.54</v>
          </cell>
        </row>
        <row r="315">
          <cell r="E315">
            <v>735379.76</v>
          </cell>
          <cell r="F315">
            <v>3496899.5800000005</v>
          </cell>
          <cell r="G315">
            <v>220733.24</v>
          </cell>
          <cell r="K315">
            <v>1000739.9220000001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/>
  </sheetViews>
  <sheetFormatPr defaultRowHeight="12.75" x14ac:dyDescent="0.2"/>
  <cols>
    <col min="1" max="1" width="36.5703125" style="87" bestFit="1" customWidth="1"/>
    <col min="2" max="2" width="7.28515625" style="87" customWidth="1"/>
    <col min="3" max="3" width="13.85546875" style="87" customWidth="1"/>
    <col min="4" max="4" width="10.42578125" style="87" customWidth="1"/>
    <col min="5" max="5" width="14.140625" style="87" customWidth="1"/>
    <col min="6" max="215" width="9.140625" style="87"/>
    <col min="216" max="216" width="36.5703125" style="87" bestFit="1" customWidth="1"/>
    <col min="217" max="217" width="7.28515625" style="87" customWidth="1"/>
    <col min="218" max="218" width="13.85546875" style="87" customWidth="1"/>
    <col min="219" max="219" width="8.7109375" style="87" bestFit="1" customWidth="1"/>
    <col min="220" max="220" width="14.140625" style="87" customWidth="1"/>
    <col min="221" max="224" width="9.140625" style="87"/>
    <col min="225" max="225" width="11.7109375" style="87" bestFit="1" customWidth="1"/>
    <col min="226" max="471" width="9.140625" style="87"/>
    <col min="472" max="472" width="36.5703125" style="87" bestFit="1" customWidth="1"/>
    <col min="473" max="473" width="7.28515625" style="87" customWidth="1"/>
    <col min="474" max="474" width="13.85546875" style="87" customWidth="1"/>
    <col min="475" max="475" width="8.7109375" style="87" bestFit="1" customWidth="1"/>
    <col min="476" max="476" width="14.140625" style="87" customWidth="1"/>
    <col min="477" max="480" width="9.140625" style="87"/>
    <col min="481" max="481" width="11.7109375" style="87" bestFit="1" customWidth="1"/>
    <col min="482" max="727" width="9.140625" style="87"/>
    <col min="728" max="728" width="36.5703125" style="87" bestFit="1" customWidth="1"/>
    <col min="729" max="729" width="7.28515625" style="87" customWidth="1"/>
    <col min="730" max="730" width="13.85546875" style="87" customWidth="1"/>
    <col min="731" max="731" width="8.7109375" style="87" bestFit="1" customWidth="1"/>
    <col min="732" max="732" width="14.140625" style="87" customWidth="1"/>
    <col min="733" max="736" width="9.140625" style="87"/>
    <col min="737" max="737" width="11.7109375" style="87" bestFit="1" customWidth="1"/>
    <col min="738" max="983" width="9.140625" style="87"/>
    <col min="984" max="984" width="36.5703125" style="87" bestFit="1" customWidth="1"/>
    <col min="985" max="985" width="7.28515625" style="87" customWidth="1"/>
    <col min="986" max="986" width="13.85546875" style="87" customWidth="1"/>
    <col min="987" max="987" width="8.7109375" style="87" bestFit="1" customWidth="1"/>
    <col min="988" max="988" width="14.140625" style="87" customWidth="1"/>
    <col min="989" max="992" width="9.140625" style="87"/>
    <col min="993" max="993" width="11.7109375" style="87" bestFit="1" customWidth="1"/>
    <col min="994" max="1239" width="9.140625" style="87"/>
    <col min="1240" max="1240" width="36.5703125" style="87" bestFit="1" customWidth="1"/>
    <col min="1241" max="1241" width="7.28515625" style="87" customWidth="1"/>
    <col min="1242" max="1242" width="13.85546875" style="87" customWidth="1"/>
    <col min="1243" max="1243" width="8.7109375" style="87" bestFit="1" customWidth="1"/>
    <col min="1244" max="1244" width="14.140625" style="87" customWidth="1"/>
    <col min="1245" max="1248" width="9.140625" style="87"/>
    <col min="1249" max="1249" width="11.7109375" style="87" bestFit="1" customWidth="1"/>
    <col min="1250" max="1495" width="9.140625" style="87"/>
    <col min="1496" max="1496" width="36.5703125" style="87" bestFit="1" customWidth="1"/>
    <col min="1497" max="1497" width="7.28515625" style="87" customWidth="1"/>
    <col min="1498" max="1498" width="13.85546875" style="87" customWidth="1"/>
    <col min="1499" max="1499" width="8.7109375" style="87" bestFit="1" customWidth="1"/>
    <col min="1500" max="1500" width="14.140625" style="87" customWidth="1"/>
    <col min="1501" max="1504" width="9.140625" style="87"/>
    <col min="1505" max="1505" width="11.7109375" style="87" bestFit="1" customWidth="1"/>
    <col min="1506" max="1751" width="9.140625" style="87"/>
    <col min="1752" max="1752" width="36.5703125" style="87" bestFit="1" customWidth="1"/>
    <col min="1753" max="1753" width="7.28515625" style="87" customWidth="1"/>
    <col min="1754" max="1754" width="13.85546875" style="87" customWidth="1"/>
    <col min="1755" max="1755" width="8.7109375" style="87" bestFit="1" customWidth="1"/>
    <col min="1756" max="1756" width="14.140625" style="87" customWidth="1"/>
    <col min="1757" max="1760" width="9.140625" style="87"/>
    <col min="1761" max="1761" width="11.7109375" style="87" bestFit="1" customWidth="1"/>
    <col min="1762" max="2007" width="9.140625" style="87"/>
    <col min="2008" max="2008" width="36.5703125" style="87" bestFit="1" customWidth="1"/>
    <col min="2009" max="2009" width="7.28515625" style="87" customWidth="1"/>
    <col min="2010" max="2010" width="13.85546875" style="87" customWidth="1"/>
    <col min="2011" max="2011" width="8.7109375" style="87" bestFit="1" customWidth="1"/>
    <col min="2012" max="2012" width="14.140625" style="87" customWidth="1"/>
    <col min="2013" max="2016" width="9.140625" style="87"/>
    <col min="2017" max="2017" width="11.7109375" style="87" bestFit="1" customWidth="1"/>
    <col min="2018" max="2263" width="9.140625" style="87"/>
    <col min="2264" max="2264" width="36.5703125" style="87" bestFit="1" customWidth="1"/>
    <col min="2265" max="2265" width="7.28515625" style="87" customWidth="1"/>
    <col min="2266" max="2266" width="13.85546875" style="87" customWidth="1"/>
    <col min="2267" max="2267" width="8.7109375" style="87" bestFit="1" customWidth="1"/>
    <col min="2268" max="2268" width="14.140625" style="87" customWidth="1"/>
    <col min="2269" max="2272" width="9.140625" style="87"/>
    <col min="2273" max="2273" width="11.7109375" style="87" bestFit="1" customWidth="1"/>
    <col min="2274" max="2519" width="9.140625" style="87"/>
    <col min="2520" max="2520" width="36.5703125" style="87" bestFit="1" customWidth="1"/>
    <col min="2521" max="2521" width="7.28515625" style="87" customWidth="1"/>
    <col min="2522" max="2522" width="13.85546875" style="87" customWidth="1"/>
    <col min="2523" max="2523" width="8.7109375" style="87" bestFit="1" customWidth="1"/>
    <col min="2524" max="2524" width="14.140625" style="87" customWidth="1"/>
    <col min="2525" max="2528" width="9.140625" style="87"/>
    <col min="2529" max="2529" width="11.7109375" style="87" bestFit="1" customWidth="1"/>
    <col min="2530" max="2775" width="9.140625" style="87"/>
    <col min="2776" max="2776" width="36.5703125" style="87" bestFit="1" customWidth="1"/>
    <col min="2777" max="2777" width="7.28515625" style="87" customWidth="1"/>
    <col min="2778" max="2778" width="13.85546875" style="87" customWidth="1"/>
    <col min="2779" max="2779" width="8.7109375" style="87" bestFit="1" customWidth="1"/>
    <col min="2780" max="2780" width="14.140625" style="87" customWidth="1"/>
    <col min="2781" max="2784" width="9.140625" style="87"/>
    <col min="2785" max="2785" width="11.7109375" style="87" bestFit="1" customWidth="1"/>
    <col min="2786" max="3031" width="9.140625" style="87"/>
    <col min="3032" max="3032" width="36.5703125" style="87" bestFit="1" customWidth="1"/>
    <col min="3033" max="3033" width="7.28515625" style="87" customWidth="1"/>
    <col min="3034" max="3034" width="13.85546875" style="87" customWidth="1"/>
    <col min="3035" max="3035" width="8.7109375" style="87" bestFit="1" customWidth="1"/>
    <col min="3036" max="3036" width="14.140625" style="87" customWidth="1"/>
    <col min="3037" max="3040" width="9.140625" style="87"/>
    <col min="3041" max="3041" width="11.7109375" style="87" bestFit="1" customWidth="1"/>
    <col min="3042" max="3287" width="9.140625" style="87"/>
    <col min="3288" max="3288" width="36.5703125" style="87" bestFit="1" customWidth="1"/>
    <col min="3289" max="3289" width="7.28515625" style="87" customWidth="1"/>
    <col min="3290" max="3290" width="13.85546875" style="87" customWidth="1"/>
    <col min="3291" max="3291" width="8.7109375" style="87" bestFit="1" customWidth="1"/>
    <col min="3292" max="3292" width="14.140625" style="87" customWidth="1"/>
    <col min="3293" max="3296" width="9.140625" style="87"/>
    <col min="3297" max="3297" width="11.7109375" style="87" bestFit="1" customWidth="1"/>
    <col min="3298" max="3543" width="9.140625" style="87"/>
    <col min="3544" max="3544" width="36.5703125" style="87" bestFit="1" customWidth="1"/>
    <col min="3545" max="3545" width="7.28515625" style="87" customWidth="1"/>
    <col min="3546" max="3546" width="13.85546875" style="87" customWidth="1"/>
    <col min="3547" max="3547" width="8.7109375" style="87" bestFit="1" customWidth="1"/>
    <col min="3548" max="3548" width="14.140625" style="87" customWidth="1"/>
    <col min="3549" max="3552" width="9.140625" style="87"/>
    <col min="3553" max="3553" width="11.7109375" style="87" bestFit="1" customWidth="1"/>
    <col min="3554" max="3799" width="9.140625" style="87"/>
    <col min="3800" max="3800" width="36.5703125" style="87" bestFit="1" customWidth="1"/>
    <col min="3801" max="3801" width="7.28515625" style="87" customWidth="1"/>
    <col min="3802" max="3802" width="13.85546875" style="87" customWidth="1"/>
    <col min="3803" max="3803" width="8.7109375" style="87" bestFit="1" customWidth="1"/>
    <col min="3804" max="3804" width="14.140625" style="87" customWidth="1"/>
    <col min="3805" max="3808" width="9.140625" style="87"/>
    <col min="3809" max="3809" width="11.7109375" style="87" bestFit="1" customWidth="1"/>
    <col min="3810" max="4055" width="9.140625" style="87"/>
    <col min="4056" max="4056" width="36.5703125" style="87" bestFit="1" customWidth="1"/>
    <col min="4057" max="4057" width="7.28515625" style="87" customWidth="1"/>
    <col min="4058" max="4058" width="13.85546875" style="87" customWidth="1"/>
    <col min="4059" max="4059" width="8.7109375" style="87" bestFit="1" customWidth="1"/>
    <col min="4060" max="4060" width="14.140625" style="87" customWidth="1"/>
    <col min="4061" max="4064" width="9.140625" style="87"/>
    <col min="4065" max="4065" width="11.7109375" style="87" bestFit="1" customWidth="1"/>
    <col min="4066" max="4311" width="9.140625" style="87"/>
    <col min="4312" max="4312" width="36.5703125" style="87" bestFit="1" customWidth="1"/>
    <col min="4313" max="4313" width="7.28515625" style="87" customWidth="1"/>
    <col min="4314" max="4314" width="13.85546875" style="87" customWidth="1"/>
    <col min="4315" max="4315" width="8.7109375" style="87" bestFit="1" customWidth="1"/>
    <col min="4316" max="4316" width="14.140625" style="87" customWidth="1"/>
    <col min="4317" max="4320" width="9.140625" style="87"/>
    <col min="4321" max="4321" width="11.7109375" style="87" bestFit="1" customWidth="1"/>
    <col min="4322" max="4567" width="9.140625" style="87"/>
    <col min="4568" max="4568" width="36.5703125" style="87" bestFit="1" customWidth="1"/>
    <col min="4569" max="4569" width="7.28515625" style="87" customWidth="1"/>
    <col min="4570" max="4570" width="13.85546875" style="87" customWidth="1"/>
    <col min="4571" max="4571" width="8.7109375" style="87" bestFit="1" customWidth="1"/>
    <col min="4572" max="4572" width="14.140625" style="87" customWidth="1"/>
    <col min="4573" max="4576" width="9.140625" style="87"/>
    <col min="4577" max="4577" width="11.7109375" style="87" bestFit="1" customWidth="1"/>
    <col min="4578" max="4823" width="9.140625" style="87"/>
    <col min="4824" max="4824" width="36.5703125" style="87" bestFit="1" customWidth="1"/>
    <col min="4825" max="4825" width="7.28515625" style="87" customWidth="1"/>
    <col min="4826" max="4826" width="13.85546875" style="87" customWidth="1"/>
    <col min="4827" max="4827" width="8.7109375" style="87" bestFit="1" customWidth="1"/>
    <col min="4828" max="4828" width="14.140625" style="87" customWidth="1"/>
    <col min="4829" max="4832" width="9.140625" style="87"/>
    <col min="4833" max="4833" width="11.7109375" style="87" bestFit="1" customWidth="1"/>
    <col min="4834" max="5079" width="9.140625" style="87"/>
    <col min="5080" max="5080" width="36.5703125" style="87" bestFit="1" customWidth="1"/>
    <col min="5081" max="5081" width="7.28515625" style="87" customWidth="1"/>
    <col min="5082" max="5082" width="13.85546875" style="87" customWidth="1"/>
    <col min="5083" max="5083" width="8.7109375" style="87" bestFit="1" customWidth="1"/>
    <col min="5084" max="5084" width="14.140625" style="87" customWidth="1"/>
    <col min="5085" max="5088" width="9.140625" style="87"/>
    <col min="5089" max="5089" width="11.7109375" style="87" bestFit="1" customWidth="1"/>
    <col min="5090" max="5335" width="9.140625" style="87"/>
    <col min="5336" max="5336" width="36.5703125" style="87" bestFit="1" customWidth="1"/>
    <col min="5337" max="5337" width="7.28515625" style="87" customWidth="1"/>
    <col min="5338" max="5338" width="13.85546875" style="87" customWidth="1"/>
    <col min="5339" max="5339" width="8.7109375" style="87" bestFit="1" customWidth="1"/>
    <col min="5340" max="5340" width="14.140625" style="87" customWidth="1"/>
    <col min="5341" max="5344" width="9.140625" style="87"/>
    <col min="5345" max="5345" width="11.7109375" style="87" bestFit="1" customWidth="1"/>
    <col min="5346" max="5591" width="9.140625" style="87"/>
    <col min="5592" max="5592" width="36.5703125" style="87" bestFit="1" customWidth="1"/>
    <col min="5593" max="5593" width="7.28515625" style="87" customWidth="1"/>
    <col min="5594" max="5594" width="13.85546875" style="87" customWidth="1"/>
    <col min="5595" max="5595" width="8.7109375" style="87" bestFit="1" customWidth="1"/>
    <col min="5596" max="5596" width="14.140625" style="87" customWidth="1"/>
    <col min="5597" max="5600" width="9.140625" style="87"/>
    <col min="5601" max="5601" width="11.7109375" style="87" bestFit="1" customWidth="1"/>
    <col min="5602" max="5847" width="9.140625" style="87"/>
    <col min="5848" max="5848" width="36.5703125" style="87" bestFit="1" customWidth="1"/>
    <col min="5849" max="5849" width="7.28515625" style="87" customWidth="1"/>
    <col min="5850" max="5850" width="13.85546875" style="87" customWidth="1"/>
    <col min="5851" max="5851" width="8.7109375" style="87" bestFit="1" customWidth="1"/>
    <col min="5852" max="5852" width="14.140625" style="87" customWidth="1"/>
    <col min="5853" max="5856" width="9.140625" style="87"/>
    <col min="5857" max="5857" width="11.7109375" style="87" bestFit="1" customWidth="1"/>
    <col min="5858" max="6103" width="9.140625" style="87"/>
    <col min="6104" max="6104" width="36.5703125" style="87" bestFit="1" customWidth="1"/>
    <col min="6105" max="6105" width="7.28515625" style="87" customWidth="1"/>
    <col min="6106" max="6106" width="13.85546875" style="87" customWidth="1"/>
    <col min="6107" max="6107" width="8.7109375" style="87" bestFit="1" customWidth="1"/>
    <col min="6108" max="6108" width="14.140625" style="87" customWidth="1"/>
    <col min="6109" max="6112" width="9.140625" style="87"/>
    <col min="6113" max="6113" width="11.7109375" style="87" bestFit="1" customWidth="1"/>
    <col min="6114" max="6359" width="9.140625" style="87"/>
    <col min="6360" max="6360" width="36.5703125" style="87" bestFit="1" customWidth="1"/>
    <col min="6361" max="6361" width="7.28515625" style="87" customWidth="1"/>
    <col min="6362" max="6362" width="13.85546875" style="87" customWidth="1"/>
    <col min="6363" max="6363" width="8.7109375" style="87" bestFit="1" customWidth="1"/>
    <col min="6364" max="6364" width="14.140625" style="87" customWidth="1"/>
    <col min="6365" max="6368" width="9.140625" style="87"/>
    <col min="6369" max="6369" width="11.7109375" style="87" bestFit="1" customWidth="1"/>
    <col min="6370" max="6615" width="9.140625" style="87"/>
    <col min="6616" max="6616" width="36.5703125" style="87" bestFit="1" customWidth="1"/>
    <col min="6617" max="6617" width="7.28515625" style="87" customWidth="1"/>
    <col min="6618" max="6618" width="13.85546875" style="87" customWidth="1"/>
    <col min="6619" max="6619" width="8.7109375" style="87" bestFit="1" customWidth="1"/>
    <col min="6620" max="6620" width="14.140625" style="87" customWidth="1"/>
    <col min="6621" max="6624" width="9.140625" style="87"/>
    <col min="6625" max="6625" width="11.7109375" style="87" bestFit="1" customWidth="1"/>
    <col min="6626" max="6871" width="9.140625" style="87"/>
    <col min="6872" max="6872" width="36.5703125" style="87" bestFit="1" customWidth="1"/>
    <col min="6873" max="6873" width="7.28515625" style="87" customWidth="1"/>
    <col min="6874" max="6874" width="13.85546875" style="87" customWidth="1"/>
    <col min="6875" max="6875" width="8.7109375" style="87" bestFit="1" customWidth="1"/>
    <col min="6876" max="6876" width="14.140625" style="87" customWidth="1"/>
    <col min="6877" max="6880" width="9.140625" style="87"/>
    <col min="6881" max="6881" width="11.7109375" style="87" bestFit="1" customWidth="1"/>
    <col min="6882" max="7127" width="9.140625" style="87"/>
    <col min="7128" max="7128" width="36.5703125" style="87" bestFit="1" customWidth="1"/>
    <col min="7129" max="7129" width="7.28515625" style="87" customWidth="1"/>
    <col min="7130" max="7130" width="13.85546875" style="87" customWidth="1"/>
    <col min="7131" max="7131" width="8.7109375" style="87" bestFit="1" customWidth="1"/>
    <col min="7132" max="7132" width="14.140625" style="87" customWidth="1"/>
    <col min="7133" max="7136" width="9.140625" style="87"/>
    <col min="7137" max="7137" width="11.7109375" style="87" bestFit="1" customWidth="1"/>
    <col min="7138" max="7383" width="9.140625" style="87"/>
    <col min="7384" max="7384" width="36.5703125" style="87" bestFit="1" customWidth="1"/>
    <col min="7385" max="7385" width="7.28515625" style="87" customWidth="1"/>
    <col min="7386" max="7386" width="13.85546875" style="87" customWidth="1"/>
    <col min="7387" max="7387" width="8.7109375" style="87" bestFit="1" customWidth="1"/>
    <col min="7388" max="7388" width="14.140625" style="87" customWidth="1"/>
    <col min="7389" max="7392" width="9.140625" style="87"/>
    <col min="7393" max="7393" width="11.7109375" style="87" bestFit="1" customWidth="1"/>
    <col min="7394" max="7639" width="9.140625" style="87"/>
    <col min="7640" max="7640" width="36.5703125" style="87" bestFit="1" customWidth="1"/>
    <col min="7641" max="7641" width="7.28515625" style="87" customWidth="1"/>
    <col min="7642" max="7642" width="13.85546875" style="87" customWidth="1"/>
    <col min="7643" max="7643" width="8.7109375" style="87" bestFit="1" customWidth="1"/>
    <col min="7644" max="7644" width="14.140625" style="87" customWidth="1"/>
    <col min="7645" max="7648" width="9.140625" style="87"/>
    <col min="7649" max="7649" width="11.7109375" style="87" bestFit="1" customWidth="1"/>
    <col min="7650" max="7895" width="9.140625" style="87"/>
    <col min="7896" max="7896" width="36.5703125" style="87" bestFit="1" customWidth="1"/>
    <col min="7897" max="7897" width="7.28515625" style="87" customWidth="1"/>
    <col min="7898" max="7898" width="13.85546875" style="87" customWidth="1"/>
    <col min="7899" max="7899" width="8.7109375" style="87" bestFit="1" customWidth="1"/>
    <col min="7900" max="7900" width="14.140625" style="87" customWidth="1"/>
    <col min="7901" max="7904" width="9.140625" style="87"/>
    <col min="7905" max="7905" width="11.7109375" style="87" bestFit="1" customWidth="1"/>
    <col min="7906" max="8151" width="9.140625" style="87"/>
    <col min="8152" max="8152" width="36.5703125" style="87" bestFit="1" customWidth="1"/>
    <col min="8153" max="8153" width="7.28515625" style="87" customWidth="1"/>
    <col min="8154" max="8154" width="13.85546875" style="87" customWidth="1"/>
    <col min="8155" max="8155" width="8.7109375" style="87" bestFit="1" customWidth="1"/>
    <col min="8156" max="8156" width="14.140625" style="87" customWidth="1"/>
    <col min="8157" max="8160" width="9.140625" style="87"/>
    <col min="8161" max="8161" width="11.7109375" style="87" bestFit="1" customWidth="1"/>
    <col min="8162" max="8407" width="9.140625" style="87"/>
    <col min="8408" max="8408" width="36.5703125" style="87" bestFit="1" customWidth="1"/>
    <col min="8409" max="8409" width="7.28515625" style="87" customWidth="1"/>
    <col min="8410" max="8410" width="13.85546875" style="87" customWidth="1"/>
    <col min="8411" max="8411" width="8.7109375" style="87" bestFit="1" customWidth="1"/>
    <col min="8412" max="8412" width="14.140625" style="87" customWidth="1"/>
    <col min="8413" max="8416" width="9.140625" style="87"/>
    <col min="8417" max="8417" width="11.7109375" style="87" bestFit="1" customWidth="1"/>
    <col min="8418" max="8663" width="9.140625" style="87"/>
    <col min="8664" max="8664" width="36.5703125" style="87" bestFit="1" customWidth="1"/>
    <col min="8665" max="8665" width="7.28515625" style="87" customWidth="1"/>
    <col min="8666" max="8666" width="13.85546875" style="87" customWidth="1"/>
    <col min="8667" max="8667" width="8.7109375" style="87" bestFit="1" customWidth="1"/>
    <col min="8668" max="8668" width="14.140625" style="87" customWidth="1"/>
    <col min="8669" max="8672" width="9.140625" style="87"/>
    <col min="8673" max="8673" width="11.7109375" style="87" bestFit="1" customWidth="1"/>
    <col min="8674" max="8919" width="9.140625" style="87"/>
    <col min="8920" max="8920" width="36.5703125" style="87" bestFit="1" customWidth="1"/>
    <col min="8921" max="8921" width="7.28515625" style="87" customWidth="1"/>
    <col min="8922" max="8922" width="13.85546875" style="87" customWidth="1"/>
    <col min="8923" max="8923" width="8.7109375" style="87" bestFit="1" customWidth="1"/>
    <col min="8924" max="8924" width="14.140625" style="87" customWidth="1"/>
    <col min="8925" max="8928" width="9.140625" style="87"/>
    <col min="8929" max="8929" width="11.7109375" style="87" bestFit="1" customWidth="1"/>
    <col min="8930" max="9175" width="9.140625" style="87"/>
    <col min="9176" max="9176" width="36.5703125" style="87" bestFit="1" customWidth="1"/>
    <col min="9177" max="9177" width="7.28515625" style="87" customWidth="1"/>
    <col min="9178" max="9178" width="13.85546875" style="87" customWidth="1"/>
    <col min="9179" max="9179" width="8.7109375" style="87" bestFit="1" customWidth="1"/>
    <col min="9180" max="9180" width="14.140625" style="87" customWidth="1"/>
    <col min="9181" max="9184" width="9.140625" style="87"/>
    <col min="9185" max="9185" width="11.7109375" style="87" bestFit="1" customWidth="1"/>
    <col min="9186" max="9431" width="9.140625" style="87"/>
    <col min="9432" max="9432" width="36.5703125" style="87" bestFit="1" customWidth="1"/>
    <col min="9433" max="9433" width="7.28515625" style="87" customWidth="1"/>
    <col min="9434" max="9434" width="13.85546875" style="87" customWidth="1"/>
    <col min="9435" max="9435" width="8.7109375" style="87" bestFit="1" customWidth="1"/>
    <col min="9436" max="9436" width="14.140625" style="87" customWidth="1"/>
    <col min="9437" max="9440" width="9.140625" style="87"/>
    <col min="9441" max="9441" width="11.7109375" style="87" bestFit="1" customWidth="1"/>
    <col min="9442" max="9687" width="9.140625" style="87"/>
    <col min="9688" max="9688" width="36.5703125" style="87" bestFit="1" customWidth="1"/>
    <col min="9689" max="9689" width="7.28515625" style="87" customWidth="1"/>
    <col min="9690" max="9690" width="13.85546875" style="87" customWidth="1"/>
    <col min="9691" max="9691" width="8.7109375" style="87" bestFit="1" customWidth="1"/>
    <col min="9692" max="9692" width="14.140625" style="87" customWidth="1"/>
    <col min="9693" max="9696" width="9.140625" style="87"/>
    <col min="9697" max="9697" width="11.7109375" style="87" bestFit="1" customWidth="1"/>
    <col min="9698" max="9943" width="9.140625" style="87"/>
    <col min="9944" max="9944" width="36.5703125" style="87" bestFit="1" customWidth="1"/>
    <col min="9945" max="9945" width="7.28515625" style="87" customWidth="1"/>
    <col min="9946" max="9946" width="13.85546875" style="87" customWidth="1"/>
    <col min="9947" max="9947" width="8.7109375" style="87" bestFit="1" customWidth="1"/>
    <col min="9948" max="9948" width="14.140625" style="87" customWidth="1"/>
    <col min="9949" max="9952" width="9.140625" style="87"/>
    <col min="9953" max="9953" width="11.7109375" style="87" bestFit="1" customWidth="1"/>
    <col min="9954" max="10199" width="9.140625" style="87"/>
    <col min="10200" max="10200" width="36.5703125" style="87" bestFit="1" customWidth="1"/>
    <col min="10201" max="10201" width="7.28515625" style="87" customWidth="1"/>
    <col min="10202" max="10202" width="13.85546875" style="87" customWidth="1"/>
    <col min="10203" max="10203" width="8.7109375" style="87" bestFit="1" customWidth="1"/>
    <col min="10204" max="10204" width="14.140625" style="87" customWidth="1"/>
    <col min="10205" max="10208" width="9.140625" style="87"/>
    <col min="10209" max="10209" width="11.7109375" style="87" bestFit="1" customWidth="1"/>
    <col min="10210" max="10455" width="9.140625" style="87"/>
    <col min="10456" max="10456" width="36.5703125" style="87" bestFit="1" customWidth="1"/>
    <col min="10457" max="10457" width="7.28515625" style="87" customWidth="1"/>
    <col min="10458" max="10458" width="13.85546875" style="87" customWidth="1"/>
    <col min="10459" max="10459" width="8.7109375" style="87" bestFit="1" customWidth="1"/>
    <col min="10460" max="10460" width="14.140625" style="87" customWidth="1"/>
    <col min="10461" max="10464" width="9.140625" style="87"/>
    <col min="10465" max="10465" width="11.7109375" style="87" bestFit="1" customWidth="1"/>
    <col min="10466" max="10711" width="9.140625" style="87"/>
    <col min="10712" max="10712" width="36.5703125" style="87" bestFit="1" customWidth="1"/>
    <col min="10713" max="10713" width="7.28515625" style="87" customWidth="1"/>
    <col min="10714" max="10714" width="13.85546875" style="87" customWidth="1"/>
    <col min="10715" max="10715" width="8.7109375" style="87" bestFit="1" customWidth="1"/>
    <col min="10716" max="10716" width="14.140625" style="87" customWidth="1"/>
    <col min="10717" max="10720" width="9.140625" style="87"/>
    <col min="10721" max="10721" width="11.7109375" style="87" bestFit="1" customWidth="1"/>
    <col min="10722" max="10967" width="9.140625" style="87"/>
    <col min="10968" max="10968" width="36.5703125" style="87" bestFit="1" customWidth="1"/>
    <col min="10969" max="10969" width="7.28515625" style="87" customWidth="1"/>
    <col min="10970" max="10970" width="13.85546875" style="87" customWidth="1"/>
    <col min="10971" max="10971" width="8.7109375" style="87" bestFit="1" customWidth="1"/>
    <col min="10972" max="10972" width="14.140625" style="87" customWidth="1"/>
    <col min="10973" max="10976" width="9.140625" style="87"/>
    <col min="10977" max="10977" width="11.7109375" style="87" bestFit="1" customWidth="1"/>
    <col min="10978" max="11223" width="9.140625" style="87"/>
    <col min="11224" max="11224" width="36.5703125" style="87" bestFit="1" customWidth="1"/>
    <col min="11225" max="11225" width="7.28515625" style="87" customWidth="1"/>
    <col min="11226" max="11226" width="13.85546875" style="87" customWidth="1"/>
    <col min="11227" max="11227" width="8.7109375" style="87" bestFit="1" customWidth="1"/>
    <col min="11228" max="11228" width="14.140625" style="87" customWidth="1"/>
    <col min="11229" max="11232" width="9.140625" style="87"/>
    <col min="11233" max="11233" width="11.7109375" style="87" bestFit="1" customWidth="1"/>
    <col min="11234" max="11479" width="9.140625" style="87"/>
    <col min="11480" max="11480" width="36.5703125" style="87" bestFit="1" customWidth="1"/>
    <col min="11481" max="11481" width="7.28515625" style="87" customWidth="1"/>
    <col min="11482" max="11482" width="13.85546875" style="87" customWidth="1"/>
    <col min="11483" max="11483" width="8.7109375" style="87" bestFit="1" customWidth="1"/>
    <col min="11484" max="11484" width="14.140625" style="87" customWidth="1"/>
    <col min="11485" max="11488" width="9.140625" style="87"/>
    <col min="11489" max="11489" width="11.7109375" style="87" bestFit="1" customWidth="1"/>
    <col min="11490" max="11735" width="9.140625" style="87"/>
    <col min="11736" max="11736" width="36.5703125" style="87" bestFit="1" customWidth="1"/>
    <col min="11737" max="11737" width="7.28515625" style="87" customWidth="1"/>
    <col min="11738" max="11738" width="13.85546875" style="87" customWidth="1"/>
    <col min="11739" max="11739" width="8.7109375" style="87" bestFit="1" customWidth="1"/>
    <col min="11740" max="11740" width="14.140625" style="87" customWidth="1"/>
    <col min="11741" max="11744" width="9.140625" style="87"/>
    <col min="11745" max="11745" width="11.7109375" style="87" bestFit="1" customWidth="1"/>
    <col min="11746" max="11991" width="9.140625" style="87"/>
    <col min="11992" max="11992" width="36.5703125" style="87" bestFit="1" customWidth="1"/>
    <col min="11993" max="11993" width="7.28515625" style="87" customWidth="1"/>
    <col min="11994" max="11994" width="13.85546875" style="87" customWidth="1"/>
    <col min="11995" max="11995" width="8.7109375" style="87" bestFit="1" customWidth="1"/>
    <col min="11996" max="11996" width="14.140625" style="87" customWidth="1"/>
    <col min="11997" max="12000" width="9.140625" style="87"/>
    <col min="12001" max="12001" width="11.7109375" style="87" bestFit="1" customWidth="1"/>
    <col min="12002" max="12247" width="9.140625" style="87"/>
    <col min="12248" max="12248" width="36.5703125" style="87" bestFit="1" customWidth="1"/>
    <col min="12249" max="12249" width="7.28515625" style="87" customWidth="1"/>
    <col min="12250" max="12250" width="13.85546875" style="87" customWidth="1"/>
    <col min="12251" max="12251" width="8.7109375" style="87" bestFit="1" customWidth="1"/>
    <col min="12252" max="12252" width="14.140625" style="87" customWidth="1"/>
    <col min="12253" max="12256" width="9.140625" style="87"/>
    <col min="12257" max="12257" width="11.7109375" style="87" bestFit="1" customWidth="1"/>
    <col min="12258" max="12503" width="9.140625" style="87"/>
    <col min="12504" max="12504" width="36.5703125" style="87" bestFit="1" customWidth="1"/>
    <col min="12505" max="12505" width="7.28515625" style="87" customWidth="1"/>
    <col min="12506" max="12506" width="13.85546875" style="87" customWidth="1"/>
    <col min="12507" max="12507" width="8.7109375" style="87" bestFit="1" customWidth="1"/>
    <col min="12508" max="12508" width="14.140625" style="87" customWidth="1"/>
    <col min="12509" max="12512" width="9.140625" style="87"/>
    <col min="12513" max="12513" width="11.7109375" style="87" bestFit="1" customWidth="1"/>
    <col min="12514" max="12759" width="9.140625" style="87"/>
    <col min="12760" max="12760" width="36.5703125" style="87" bestFit="1" customWidth="1"/>
    <col min="12761" max="12761" width="7.28515625" style="87" customWidth="1"/>
    <col min="12762" max="12762" width="13.85546875" style="87" customWidth="1"/>
    <col min="12763" max="12763" width="8.7109375" style="87" bestFit="1" customWidth="1"/>
    <col min="12764" max="12764" width="14.140625" style="87" customWidth="1"/>
    <col min="12765" max="12768" width="9.140625" style="87"/>
    <col min="12769" max="12769" width="11.7109375" style="87" bestFit="1" customWidth="1"/>
    <col min="12770" max="13015" width="9.140625" style="87"/>
    <col min="13016" max="13016" width="36.5703125" style="87" bestFit="1" customWidth="1"/>
    <col min="13017" max="13017" width="7.28515625" style="87" customWidth="1"/>
    <col min="13018" max="13018" width="13.85546875" style="87" customWidth="1"/>
    <col min="13019" max="13019" width="8.7109375" style="87" bestFit="1" customWidth="1"/>
    <col min="13020" max="13020" width="14.140625" style="87" customWidth="1"/>
    <col min="13021" max="13024" width="9.140625" style="87"/>
    <col min="13025" max="13025" width="11.7109375" style="87" bestFit="1" customWidth="1"/>
    <col min="13026" max="13271" width="9.140625" style="87"/>
    <col min="13272" max="13272" width="36.5703125" style="87" bestFit="1" customWidth="1"/>
    <col min="13273" max="13273" width="7.28515625" style="87" customWidth="1"/>
    <col min="13274" max="13274" width="13.85546875" style="87" customWidth="1"/>
    <col min="13275" max="13275" width="8.7109375" style="87" bestFit="1" customWidth="1"/>
    <col min="13276" max="13276" width="14.140625" style="87" customWidth="1"/>
    <col min="13277" max="13280" width="9.140625" style="87"/>
    <col min="13281" max="13281" width="11.7109375" style="87" bestFit="1" customWidth="1"/>
    <col min="13282" max="13527" width="9.140625" style="87"/>
    <col min="13528" max="13528" width="36.5703125" style="87" bestFit="1" customWidth="1"/>
    <col min="13529" max="13529" width="7.28515625" style="87" customWidth="1"/>
    <col min="13530" max="13530" width="13.85546875" style="87" customWidth="1"/>
    <col min="13531" max="13531" width="8.7109375" style="87" bestFit="1" customWidth="1"/>
    <col min="13532" max="13532" width="14.140625" style="87" customWidth="1"/>
    <col min="13533" max="13536" width="9.140625" style="87"/>
    <col min="13537" max="13537" width="11.7109375" style="87" bestFit="1" customWidth="1"/>
    <col min="13538" max="13783" width="9.140625" style="87"/>
    <col min="13784" max="13784" width="36.5703125" style="87" bestFit="1" customWidth="1"/>
    <col min="13785" max="13785" width="7.28515625" style="87" customWidth="1"/>
    <col min="13786" max="13786" width="13.85546875" style="87" customWidth="1"/>
    <col min="13787" max="13787" width="8.7109375" style="87" bestFit="1" customWidth="1"/>
    <col min="13788" max="13788" width="14.140625" style="87" customWidth="1"/>
    <col min="13789" max="13792" width="9.140625" style="87"/>
    <col min="13793" max="13793" width="11.7109375" style="87" bestFit="1" customWidth="1"/>
    <col min="13794" max="14039" width="9.140625" style="87"/>
    <col min="14040" max="14040" width="36.5703125" style="87" bestFit="1" customWidth="1"/>
    <col min="14041" max="14041" width="7.28515625" style="87" customWidth="1"/>
    <col min="14042" max="14042" width="13.85546875" style="87" customWidth="1"/>
    <col min="14043" max="14043" width="8.7109375" style="87" bestFit="1" customWidth="1"/>
    <col min="14044" max="14044" width="14.140625" style="87" customWidth="1"/>
    <col min="14045" max="14048" width="9.140625" style="87"/>
    <col min="14049" max="14049" width="11.7109375" style="87" bestFit="1" customWidth="1"/>
    <col min="14050" max="14295" width="9.140625" style="87"/>
    <col min="14296" max="14296" width="36.5703125" style="87" bestFit="1" customWidth="1"/>
    <col min="14297" max="14297" width="7.28515625" style="87" customWidth="1"/>
    <col min="14298" max="14298" width="13.85546875" style="87" customWidth="1"/>
    <col min="14299" max="14299" width="8.7109375" style="87" bestFit="1" customWidth="1"/>
    <col min="14300" max="14300" width="14.140625" style="87" customWidth="1"/>
    <col min="14301" max="14304" width="9.140625" style="87"/>
    <col min="14305" max="14305" width="11.7109375" style="87" bestFit="1" customWidth="1"/>
    <col min="14306" max="14551" width="9.140625" style="87"/>
    <col min="14552" max="14552" width="36.5703125" style="87" bestFit="1" customWidth="1"/>
    <col min="14553" max="14553" width="7.28515625" style="87" customWidth="1"/>
    <col min="14554" max="14554" width="13.85546875" style="87" customWidth="1"/>
    <col min="14555" max="14555" width="8.7109375" style="87" bestFit="1" customWidth="1"/>
    <col min="14556" max="14556" width="14.140625" style="87" customWidth="1"/>
    <col min="14557" max="14560" width="9.140625" style="87"/>
    <col min="14561" max="14561" width="11.7109375" style="87" bestFit="1" customWidth="1"/>
    <col min="14562" max="14807" width="9.140625" style="87"/>
    <col min="14808" max="14808" width="36.5703125" style="87" bestFit="1" customWidth="1"/>
    <col min="14809" max="14809" width="7.28515625" style="87" customWidth="1"/>
    <col min="14810" max="14810" width="13.85546875" style="87" customWidth="1"/>
    <col min="14811" max="14811" width="8.7109375" style="87" bestFit="1" customWidth="1"/>
    <col min="14812" max="14812" width="14.140625" style="87" customWidth="1"/>
    <col min="14813" max="14816" width="9.140625" style="87"/>
    <col min="14817" max="14817" width="11.7109375" style="87" bestFit="1" customWidth="1"/>
    <col min="14818" max="15063" width="9.140625" style="87"/>
    <col min="15064" max="15064" width="36.5703125" style="87" bestFit="1" customWidth="1"/>
    <col min="15065" max="15065" width="7.28515625" style="87" customWidth="1"/>
    <col min="15066" max="15066" width="13.85546875" style="87" customWidth="1"/>
    <col min="15067" max="15067" width="8.7109375" style="87" bestFit="1" customWidth="1"/>
    <col min="15068" max="15068" width="14.140625" style="87" customWidth="1"/>
    <col min="15069" max="15072" width="9.140625" style="87"/>
    <col min="15073" max="15073" width="11.7109375" style="87" bestFit="1" customWidth="1"/>
    <col min="15074" max="15319" width="9.140625" style="87"/>
    <col min="15320" max="15320" width="36.5703125" style="87" bestFit="1" customWidth="1"/>
    <col min="15321" max="15321" width="7.28515625" style="87" customWidth="1"/>
    <col min="15322" max="15322" width="13.85546875" style="87" customWidth="1"/>
    <col min="15323" max="15323" width="8.7109375" style="87" bestFit="1" customWidth="1"/>
    <col min="15324" max="15324" width="14.140625" style="87" customWidth="1"/>
    <col min="15325" max="15328" width="9.140625" style="87"/>
    <col min="15329" max="15329" width="11.7109375" style="87" bestFit="1" customWidth="1"/>
    <col min="15330" max="15575" width="9.140625" style="87"/>
    <col min="15576" max="15576" width="36.5703125" style="87" bestFit="1" customWidth="1"/>
    <col min="15577" max="15577" width="7.28515625" style="87" customWidth="1"/>
    <col min="15578" max="15578" width="13.85546875" style="87" customWidth="1"/>
    <col min="15579" max="15579" width="8.7109375" style="87" bestFit="1" customWidth="1"/>
    <col min="15580" max="15580" width="14.140625" style="87" customWidth="1"/>
    <col min="15581" max="15584" width="9.140625" style="87"/>
    <col min="15585" max="15585" width="11.7109375" style="87" bestFit="1" customWidth="1"/>
    <col min="15586" max="15831" width="9.140625" style="87"/>
    <col min="15832" max="15832" width="36.5703125" style="87" bestFit="1" customWidth="1"/>
    <col min="15833" max="15833" width="7.28515625" style="87" customWidth="1"/>
    <col min="15834" max="15834" width="13.85546875" style="87" customWidth="1"/>
    <col min="15835" max="15835" width="8.7109375" style="87" bestFit="1" customWidth="1"/>
    <col min="15836" max="15836" width="14.140625" style="87" customWidth="1"/>
    <col min="15837" max="15840" width="9.140625" style="87"/>
    <col min="15841" max="15841" width="11.7109375" style="87" bestFit="1" customWidth="1"/>
    <col min="15842" max="16087" width="9.140625" style="87"/>
    <col min="16088" max="16088" width="36.5703125" style="87" bestFit="1" customWidth="1"/>
    <col min="16089" max="16089" width="7.28515625" style="87" customWidth="1"/>
    <col min="16090" max="16090" width="13.85546875" style="87" customWidth="1"/>
    <col min="16091" max="16091" width="8.7109375" style="87" bestFit="1" customWidth="1"/>
    <col min="16092" max="16092" width="14.140625" style="87" customWidth="1"/>
    <col min="16093" max="16096" width="9.140625" style="87"/>
    <col min="16097" max="16097" width="11.7109375" style="87" bestFit="1" customWidth="1"/>
    <col min="16098" max="16384" width="9.140625" style="87"/>
  </cols>
  <sheetData>
    <row r="1" spans="1:6" s="4" customFormat="1" x14ac:dyDescent="0.2">
      <c r="A1" s="1" t="s">
        <v>112</v>
      </c>
      <c r="B1" s="2"/>
      <c r="C1" s="1"/>
      <c r="D1" s="2"/>
      <c r="E1" s="5" t="s">
        <v>13</v>
      </c>
      <c r="F1" s="36"/>
    </row>
    <row r="2" spans="1:6" s="4" customFormat="1" ht="6.75" customHeight="1" x14ac:dyDescent="0.2">
      <c r="A2" s="1"/>
      <c r="B2" s="2"/>
      <c r="C2" s="1"/>
      <c r="D2" s="2"/>
      <c r="E2" s="5"/>
      <c r="F2" s="36"/>
    </row>
    <row r="3" spans="1:6" ht="13.5" thickBot="1" x14ac:dyDescent="0.25">
      <c r="A3" s="210" t="s">
        <v>35</v>
      </c>
      <c r="B3" s="210"/>
      <c r="C3" s="86"/>
      <c r="D3" s="86"/>
      <c r="E3" s="207" t="s">
        <v>36</v>
      </c>
    </row>
    <row r="4" spans="1:6" ht="24.75" thickBot="1" x14ac:dyDescent="0.25">
      <c r="A4" s="88" t="s">
        <v>9</v>
      </c>
      <c r="B4" s="89" t="s">
        <v>37</v>
      </c>
      <c r="C4" s="181" t="s">
        <v>38</v>
      </c>
      <c r="D4" s="89" t="s">
        <v>115</v>
      </c>
      <c r="E4" s="182" t="s">
        <v>39</v>
      </c>
    </row>
    <row r="5" spans="1:6" ht="15" customHeight="1" x14ac:dyDescent="0.2">
      <c r="A5" s="90" t="s">
        <v>40</v>
      </c>
      <c r="B5" s="91" t="s">
        <v>41</v>
      </c>
      <c r="C5" s="92">
        <f>C6+C7+C8</f>
        <v>2310176.3373999996</v>
      </c>
      <c r="D5" s="92">
        <f>D6+D7+D8</f>
        <v>1679.2205200000001</v>
      </c>
      <c r="E5" s="93">
        <f t="shared" ref="E5:E28" si="0">C5+D5</f>
        <v>2311855.5579199996</v>
      </c>
    </row>
    <row r="6" spans="1:6" ht="15" customHeight="1" x14ac:dyDescent="0.2">
      <c r="A6" s="94" t="s">
        <v>42</v>
      </c>
      <c r="B6" s="95" t="s">
        <v>43</v>
      </c>
      <c r="C6" s="96">
        <f>[1]příjmy!$C$315</f>
        <v>2129320.5699999998</v>
      </c>
      <c r="D6" s="97">
        <f>[2]příjmy!$C$31</f>
        <v>0</v>
      </c>
      <c r="E6" s="98">
        <f t="shared" si="0"/>
        <v>2129320.5699999998</v>
      </c>
    </row>
    <row r="7" spans="1:6" ht="15" customHeight="1" x14ac:dyDescent="0.2">
      <c r="A7" s="94" t="s">
        <v>44</v>
      </c>
      <c r="B7" s="95" t="s">
        <v>45</v>
      </c>
      <c r="C7" s="96">
        <f>[1]příjmy!$D$315</f>
        <v>168095.0074</v>
      </c>
      <c r="D7" s="100">
        <v>1679.2205200000001</v>
      </c>
      <c r="E7" s="98">
        <f t="shared" si="0"/>
        <v>169774.22792</v>
      </c>
    </row>
    <row r="8" spans="1:6" ht="15" customHeight="1" x14ac:dyDescent="0.2">
      <c r="A8" s="94" t="s">
        <v>46</v>
      </c>
      <c r="B8" s="95" t="s">
        <v>47</v>
      </c>
      <c r="C8" s="96">
        <f>[1]příjmy!$E$270</f>
        <v>12760.76</v>
      </c>
      <c r="D8" s="96">
        <f>[2]příjmy!$E$31</f>
        <v>0</v>
      </c>
      <c r="E8" s="98">
        <f t="shared" si="0"/>
        <v>12760.76</v>
      </c>
    </row>
    <row r="9" spans="1:6" ht="15" customHeight="1" x14ac:dyDescent="0.2">
      <c r="A9" s="101" t="s">
        <v>48</v>
      </c>
      <c r="B9" s="95" t="s">
        <v>49</v>
      </c>
      <c r="C9" s="102">
        <f>C10+C16</f>
        <v>4321537.9885899993</v>
      </c>
      <c r="D9" s="102">
        <f>D10+D16</f>
        <v>21881.019709999997</v>
      </c>
      <c r="E9" s="103">
        <f t="shared" si="0"/>
        <v>4343419.0082999989</v>
      </c>
    </row>
    <row r="10" spans="1:6" ht="15" customHeight="1" x14ac:dyDescent="0.2">
      <c r="A10" s="94" t="s">
        <v>50</v>
      </c>
      <c r="B10" s="95" t="s">
        <v>51</v>
      </c>
      <c r="C10" s="96">
        <f>SUM(C11:C20)</f>
        <v>4219376.0585899996</v>
      </c>
      <c r="D10" s="96">
        <f>SUM(D12:D15)</f>
        <v>1204.29981</v>
      </c>
      <c r="E10" s="104">
        <f>C10+D10</f>
        <v>4220580.3583999993</v>
      </c>
    </row>
    <row r="11" spans="1:6" ht="15" customHeight="1" x14ac:dyDescent="0.2">
      <c r="A11" s="94" t="s">
        <v>52</v>
      </c>
      <c r="B11" s="95" t="s">
        <v>53</v>
      </c>
      <c r="C11" s="96">
        <f>[1]příjmy!$M$225</f>
        <v>61072</v>
      </c>
      <c r="D11" s="96">
        <f>[2]příjmy!$I$16</f>
        <v>0</v>
      </c>
      <c r="E11" s="104">
        <f t="shared" si="0"/>
        <v>61072</v>
      </c>
    </row>
    <row r="12" spans="1:6" ht="15" customHeight="1" x14ac:dyDescent="0.2">
      <c r="A12" s="94" t="s">
        <v>54</v>
      </c>
      <c r="B12" s="95" t="s">
        <v>51</v>
      </c>
      <c r="C12" s="96">
        <f>[1]příjmy!$G$315+[1]příjmy!$H$315</f>
        <v>3924656.5385899991</v>
      </c>
      <c r="D12" s="96">
        <v>79.188239999999993</v>
      </c>
      <c r="E12" s="104">
        <f t="shared" si="0"/>
        <v>3924735.7268299991</v>
      </c>
    </row>
    <row r="13" spans="1:6" ht="15" customHeight="1" x14ac:dyDescent="0.2">
      <c r="A13" s="94" t="s">
        <v>55</v>
      </c>
      <c r="B13" s="95" t="s">
        <v>56</v>
      </c>
      <c r="C13" s="96">
        <f>[1]příjmy!$I$315</f>
        <v>4553.66</v>
      </c>
      <c r="D13" s="96">
        <v>0</v>
      </c>
      <c r="E13" s="104">
        <f t="shared" si="0"/>
        <v>4553.66</v>
      </c>
    </row>
    <row r="14" spans="1:6" ht="15" customHeight="1" x14ac:dyDescent="0.2">
      <c r="A14" s="94" t="s">
        <v>57</v>
      </c>
      <c r="B14" s="95">
        <v>4121</v>
      </c>
      <c r="C14" s="96">
        <f>[1]příjmy!$F$225</f>
        <v>24770</v>
      </c>
      <c r="D14" s="96">
        <v>0</v>
      </c>
      <c r="E14" s="104">
        <f t="shared" si="0"/>
        <v>24770</v>
      </c>
    </row>
    <row r="15" spans="1:6" ht="15" customHeight="1" x14ac:dyDescent="0.2">
      <c r="A15" s="172" t="s">
        <v>113</v>
      </c>
      <c r="B15" s="95">
        <v>4123</v>
      </c>
      <c r="C15" s="96">
        <v>0</v>
      </c>
      <c r="D15" s="96">
        <v>1125.11157</v>
      </c>
      <c r="E15" s="104">
        <f t="shared" si="0"/>
        <v>1125.11157</v>
      </c>
    </row>
    <row r="16" spans="1:6" ht="15" customHeight="1" x14ac:dyDescent="0.2">
      <c r="A16" s="94" t="s">
        <v>58</v>
      </c>
      <c r="B16" s="95" t="s">
        <v>59</v>
      </c>
      <c r="C16" s="96">
        <f>SUM(C17:C20)</f>
        <v>102161.93000000001</v>
      </c>
      <c r="D16" s="96">
        <f>SUM(D17:D20)</f>
        <v>20676.719899999996</v>
      </c>
      <c r="E16" s="104">
        <f t="shared" si="0"/>
        <v>122838.6499</v>
      </c>
    </row>
    <row r="17" spans="1:5" ht="15" customHeight="1" x14ac:dyDescent="0.2">
      <c r="A17" s="94" t="s">
        <v>60</v>
      </c>
      <c r="B17" s="95" t="s">
        <v>59</v>
      </c>
      <c r="C17" s="96">
        <f>[1]příjmy!$N$270+[1]příjmy!$J$270</f>
        <v>95117.390000000014</v>
      </c>
      <c r="D17" s="96">
        <v>16330.589659999998</v>
      </c>
      <c r="E17" s="104">
        <f t="shared" si="0"/>
        <v>111447.97966000001</v>
      </c>
    </row>
    <row r="18" spans="1:5" ht="15" customHeight="1" x14ac:dyDescent="0.2">
      <c r="A18" s="94" t="s">
        <v>61</v>
      </c>
      <c r="B18" s="95">
        <v>4221</v>
      </c>
      <c r="C18" s="96">
        <f>[1]příjmy!$L$225</f>
        <v>3738</v>
      </c>
      <c r="D18" s="96">
        <v>0</v>
      </c>
      <c r="E18" s="104">
        <f t="shared" si="0"/>
        <v>3738</v>
      </c>
    </row>
    <row r="19" spans="1:5" ht="15" customHeight="1" x14ac:dyDescent="0.2">
      <c r="A19" s="173" t="s">
        <v>114</v>
      </c>
      <c r="B19" s="95">
        <v>4223</v>
      </c>
      <c r="C19" s="96">
        <v>0</v>
      </c>
      <c r="D19" s="96">
        <v>4346.1302400000004</v>
      </c>
      <c r="E19" s="104">
        <f t="shared" si="0"/>
        <v>4346.1302400000004</v>
      </c>
    </row>
    <row r="20" spans="1:5" ht="15" customHeight="1" x14ac:dyDescent="0.2">
      <c r="A20" s="94" t="s">
        <v>62</v>
      </c>
      <c r="B20" s="95">
        <v>4232</v>
      </c>
      <c r="C20" s="96">
        <f>[1]příjmy!$K$315</f>
        <v>3306.54</v>
      </c>
      <c r="D20" s="96">
        <v>0</v>
      </c>
      <c r="E20" s="104">
        <f t="shared" si="0"/>
        <v>3306.54</v>
      </c>
    </row>
    <row r="21" spans="1:5" ht="15" customHeight="1" x14ac:dyDescent="0.2">
      <c r="A21" s="101" t="s">
        <v>63</v>
      </c>
      <c r="B21" s="105" t="s">
        <v>64</v>
      </c>
      <c r="C21" s="102">
        <f>C5+C9</f>
        <v>6631714.3259899989</v>
      </c>
      <c r="D21" s="102">
        <f>D5+D9</f>
        <v>23560.240229999996</v>
      </c>
      <c r="E21" s="103">
        <f t="shared" si="0"/>
        <v>6655274.5662199985</v>
      </c>
    </row>
    <row r="22" spans="1:5" ht="15" customHeight="1" x14ac:dyDescent="0.2">
      <c r="A22" s="101" t="s">
        <v>65</v>
      </c>
      <c r="B22" s="105" t="s">
        <v>66</v>
      </c>
      <c r="C22" s="102">
        <f>SUM(C23:C27)</f>
        <v>1072090.47</v>
      </c>
      <c r="D22" s="102">
        <f>SUM(D23:D27)</f>
        <v>0</v>
      </c>
      <c r="E22" s="103">
        <f t="shared" si="0"/>
        <v>1072090.47</v>
      </c>
    </row>
    <row r="23" spans="1:5" ht="15" customHeight="1" x14ac:dyDescent="0.2">
      <c r="A23" s="94" t="s">
        <v>67</v>
      </c>
      <c r="B23" s="95" t="s">
        <v>68</v>
      </c>
      <c r="C23" s="96">
        <f>[1]příjmy!$O$180</f>
        <v>88242.1</v>
      </c>
      <c r="D23" s="96">
        <v>0</v>
      </c>
      <c r="E23" s="104">
        <f t="shared" si="0"/>
        <v>88242.1</v>
      </c>
    </row>
    <row r="24" spans="1:5" ht="15" customHeight="1" x14ac:dyDescent="0.2">
      <c r="A24" s="94" t="s">
        <v>69</v>
      </c>
      <c r="B24" s="95">
        <v>8115</v>
      </c>
      <c r="C24" s="96">
        <f>[1]příjmy!$P$180</f>
        <v>202563.47</v>
      </c>
      <c r="D24" s="96">
        <v>0</v>
      </c>
      <c r="E24" s="104">
        <f>SUM(C24:D24)</f>
        <v>202563.47</v>
      </c>
    </row>
    <row r="25" spans="1:5" ht="15" customHeight="1" x14ac:dyDescent="0.2">
      <c r="A25" s="94" t="s">
        <v>70</v>
      </c>
      <c r="B25" s="95" t="s">
        <v>68</v>
      </c>
      <c r="C25" s="96">
        <f>[1]příjmy!$Q$270</f>
        <v>878159.9</v>
      </c>
      <c r="D25" s="96">
        <v>0</v>
      </c>
      <c r="E25" s="104">
        <f t="shared" si="0"/>
        <v>878159.9</v>
      </c>
    </row>
    <row r="26" spans="1:5" ht="15" customHeight="1" x14ac:dyDescent="0.2">
      <c r="A26" s="94" t="s">
        <v>71</v>
      </c>
      <c r="B26" s="95">
        <v>8123</v>
      </c>
      <c r="C26" s="96">
        <f>[1]příjmy!$R$167</f>
        <v>0</v>
      </c>
      <c r="D26" s="96">
        <f>[2]příjmy!$T$31</f>
        <v>0</v>
      </c>
      <c r="E26" s="104">
        <f>C26+D26</f>
        <v>0</v>
      </c>
    </row>
    <row r="27" spans="1:5" ht="15" customHeight="1" thickBot="1" x14ac:dyDescent="0.25">
      <c r="A27" s="106" t="s">
        <v>72</v>
      </c>
      <c r="B27" s="107">
        <v>-8124</v>
      </c>
      <c r="C27" s="108">
        <v>-96875</v>
      </c>
      <c r="D27" s="108">
        <f>[2]příjmy!$O$16</f>
        <v>0</v>
      </c>
      <c r="E27" s="109">
        <f>C27+D27</f>
        <v>-96875</v>
      </c>
    </row>
    <row r="28" spans="1:5" ht="15" thickBot="1" x14ac:dyDescent="0.25">
      <c r="A28" s="110" t="s">
        <v>73</v>
      </c>
      <c r="B28" s="111"/>
      <c r="C28" s="112">
        <f>C5+C9+C22</f>
        <v>7703804.7959899986</v>
      </c>
      <c r="D28" s="112">
        <f>D21+D22</f>
        <v>23560.240229999996</v>
      </c>
      <c r="E28" s="113">
        <f t="shared" si="0"/>
        <v>7727365.0362199983</v>
      </c>
    </row>
    <row r="29" spans="1:5" ht="13.5" thickBot="1" x14ac:dyDescent="0.25">
      <c r="A29" s="210" t="s">
        <v>74</v>
      </c>
      <c r="B29" s="210"/>
      <c r="C29" s="114"/>
      <c r="D29" s="114"/>
      <c r="E29" s="115" t="s">
        <v>36</v>
      </c>
    </row>
    <row r="30" spans="1:5" ht="24.75" thickBot="1" x14ac:dyDescent="0.25">
      <c r="A30" s="88" t="s">
        <v>75</v>
      </c>
      <c r="B30" s="89" t="s">
        <v>7</v>
      </c>
      <c r="C30" s="181" t="s">
        <v>38</v>
      </c>
      <c r="D30" s="89" t="s">
        <v>115</v>
      </c>
      <c r="E30" s="182" t="s">
        <v>39</v>
      </c>
    </row>
    <row r="31" spans="1:5" ht="15" customHeight="1" x14ac:dyDescent="0.2">
      <c r="A31" s="116" t="s">
        <v>76</v>
      </c>
      <c r="B31" s="117" t="s">
        <v>77</v>
      </c>
      <c r="C31" s="100">
        <f>[1]výdaje!$B$225</f>
        <v>27594</v>
      </c>
      <c r="D31" s="100">
        <v>0</v>
      </c>
      <c r="E31" s="118">
        <f>C31+D31</f>
        <v>27594</v>
      </c>
    </row>
    <row r="32" spans="1:5" ht="15" customHeight="1" x14ac:dyDescent="0.2">
      <c r="A32" s="119" t="s">
        <v>78</v>
      </c>
      <c r="B32" s="95" t="s">
        <v>77</v>
      </c>
      <c r="C32" s="96">
        <f>[1]výdaje!$C$270</f>
        <v>215964.09</v>
      </c>
      <c r="D32" s="100">
        <v>0</v>
      </c>
      <c r="E32" s="118">
        <f t="shared" ref="E32:E47" si="1">C32+D32</f>
        <v>215964.09</v>
      </c>
    </row>
    <row r="33" spans="1:5" ht="15" customHeight="1" x14ac:dyDescent="0.2">
      <c r="A33" s="119" t="s">
        <v>79</v>
      </c>
      <c r="B33" s="95" t="s">
        <v>77</v>
      </c>
      <c r="C33" s="96">
        <f>[1]výdaje!$D$270</f>
        <v>878542.94</v>
      </c>
      <c r="D33" s="100">
        <v>0</v>
      </c>
      <c r="E33" s="118">
        <f t="shared" si="1"/>
        <v>878542.94</v>
      </c>
    </row>
    <row r="34" spans="1:5" ht="15" customHeight="1" x14ac:dyDescent="0.2">
      <c r="A34" s="119" t="s">
        <v>80</v>
      </c>
      <c r="B34" s="95" t="s">
        <v>77</v>
      </c>
      <c r="C34" s="96">
        <f>[1]výdaje!$E$315</f>
        <v>735379.76</v>
      </c>
      <c r="D34" s="100">
        <v>0</v>
      </c>
      <c r="E34" s="118">
        <f t="shared" si="1"/>
        <v>735379.76</v>
      </c>
    </row>
    <row r="35" spans="1:5" ht="15" customHeight="1" x14ac:dyDescent="0.2">
      <c r="A35" s="119" t="s">
        <v>81</v>
      </c>
      <c r="B35" s="95" t="s">
        <v>77</v>
      </c>
      <c r="C35" s="96">
        <f>[1]výdaje!$F$315</f>
        <v>3496899.5800000005</v>
      </c>
      <c r="D35" s="100">
        <v>0</v>
      </c>
      <c r="E35" s="118">
        <f>C35+D35</f>
        <v>3496899.5800000005</v>
      </c>
    </row>
    <row r="36" spans="1:5" ht="15" customHeight="1" x14ac:dyDescent="0.2">
      <c r="A36" s="119" t="s">
        <v>82</v>
      </c>
      <c r="B36" s="95" t="s">
        <v>83</v>
      </c>
      <c r="C36" s="96">
        <f>[1]výdaje!$G$315</f>
        <v>220733.24</v>
      </c>
      <c r="D36" s="100">
        <v>0</v>
      </c>
      <c r="E36" s="118">
        <f t="shared" si="1"/>
        <v>220733.24</v>
      </c>
    </row>
    <row r="37" spans="1:5" ht="15" customHeight="1" x14ac:dyDescent="0.2">
      <c r="A37" s="119" t="s">
        <v>84</v>
      </c>
      <c r="B37" s="95" t="s">
        <v>77</v>
      </c>
      <c r="C37" s="96">
        <f>[1]výdaje!$H$270</f>
        <v>23094.15</v>
      </c>
      <c r="D37" s="100">
        <f>[2]výdaje!$G$16</f>
        <v>0</v>
      </c>
      <c r="E37" s="118">
        <f t="shared" si="1"/>
        <v>23094.15</v>
      </c>
    </row>
    <row r="38" spans="1:5" ht="15" customHeight="1" x14ac:dyDescent="0.2">
      <c r="A38" s="119" t="s">
        <v>85</v>
      </c>
      <c r="B38" s="95" t="s">
        <v>86</v>
      </c>
      <c r="C38" s="96">
        <f>[1]výdaje!$I$270</f>
        <v>692740.54</v>
      </c>
      <c r="D38" s="100">
        <v>0</v>
      </c>
      <c r="E38" s="118">
        <f t="shared" si="1"/>
        <v>692740.54</v>
      </c>
    </row>
    <row r="39" spans="1:5" ht="15" customHeight="1" x14ac:dyDescent="0.2">
      <c r="A39" s="119" t="s">
        <v>87</v>
      </c>
      <c r="B39" s="95" t="s">
        <v>86</v>
      </c>
      <c r="C39" s="96">
        <f>[3]výdaje!$J$433</f>
        <v>0</v>
      </c>
      <c r="D39" s="100">
        <f>[2]výdaje!$I$16</f>
        <v>0</v>
      </c>
      <c r="E39" s="118">
        <f t="shared" si="1"/>
        <v>0</v>
      </c>
    </row>
    <row r="40" spans="1:5" ht="15" customHeight="1" x14ac:dyDescent="0.2">
      <c r="A40" s="119" t="s">
        <v>88</v>
      </c>
      <c r="B40" s="95" t="s">
        <v>83</v>
      </c>
      <c r="C40" s="96">
        <f>[1]výdaje!$K$315</f>
        <v>1000739.9220000001</v>
      </c>
      <c r="D40" s="100">
        <v>23560.240229999996</v>
      </c>
      <c r="E40" s="118">
        <f t="shared" si="1"/>
        <v>1024300.1622300001</v>
      </c>
    </row>
    <row r="41" spans="1:5" ht="15" customHeight="1" x14ac:dyDescent="0.2">
      <c r="A41" s="119" t="s">
        <v>89</v>
      </c>
      <c r="B41" s="95" t="s">
        <v>83</v>
      </c>
      <c r="C41" s="96">
        <f>[1]výdaje!$L$225</f>
        <v>43995</v>
      </c>
      <c r="D41" s="100">
        <v>0</v>
      </c>
      <c r="E41" s="118">
        <f t="shared" si="1"/>
        <v>43995</v>
      </c>
    </row>
    <row r="42" spans="1:5" ht="15" customHeight="1" x14ac:dyDescent="0.2">
      <c r="A42" s="119" t="s">
        <v>90</v>
      </c>
      <c r="B42" s="95" t="s">
        <v>77</v>
      </c>
      <c r="C42" s="96">
        <f>[1]výdaje!$M$225</f>
        <v>5278.1900000000005</v>
      </c>
      <c r="D42" s="100">
        <f>[2]výdaje!$L$16</f>
        <v>0</v>
      </c>
      <c r="E42" s="118">
        <f t="shared" si="1"/>
        <v>5278.1900000000005</v>
      </c>
    </row>
    <row r="43" spans="1:5" ht="15" customHeight="1" x14ac:dyDescent="0.2">
      <c r="A43" s="119" t="s">
        <v>91</v>
      </c>
      <c r="B43" s="95" t="s">
        <v>83</v>
      </c>
      <c r="C43" s="96">
        <f>[1]výdaje!$N$225</f>
        <v>76679.09</v>
      </c>
      <c r="D43" s="100">
        <v>0</v>
      </c>
      <c r="E43" s="118">
        <f>C43+D43</f>
        <v>76679.09</v>
      </c>
    </row>
    <row r="44" spans="1:5" ht="15" customHeight="1" x14ac:dyDescent="0.2">
      <c r="A44" s="119" t="s">
        <v>92</v>
      </c>
      <c r="B44" s="95" t="s">
        <v>83</v>
      </c>
      <c r="C44" s="96">
        <f>[1]výdaje!$O$180</f>
        <v>5000</v>
      </c>
      <c r="D44" s="100">
        <v>0</v>
      </c>
      <c r="E44" s="118">
        <f t="shared" si="1"/>
        <v>5000</v>
      </c>
    </row>
    <row r="45" spans="1:5" ht="15" customHeight="1" x14ac:dyDescent="0.2">
      <c r="A45" s="119" t="s">
        <v>93</v>
      </c>
      <c r="B45" s="95" t="s">
        <v>83</v>
      </c>
      <c r="C45" s="96">
        <f>[1]výdaje!$P$180</f>
        <v>72712.56</v>
      </c>
      <c r="D45" s="100">
        <f>[2]výdaje!$N$16</f>
        <v>0</v>
      </c>
      <c r="E45" s="118">
        <f t="shared" si="1"/>
        <v>72712.56</v>
      </c>
    </row>
    <row r="46" spans="1:5" ht="15" customHeight="1" x14ac:dyDescent="0.2">
      <c r="A46" s="119" t="s">
        <v>94</v>
      </c>
      <c r="B46" s="95" t="s">
        <v>83</v>
      </c>
      <c r="C46" s="96">
        <f>[1]výdaje!$R$180</f>
        <v>4006.28</v>
      </c>
      <c r="D46" s="100">
        <f>[2]výdaje!$P$16</f>
        <v>0</v>
      </c>
      <c r="E46" s="118">
        <f t="shared" si="1"/>
        <v>4006.28</v>
      </c>
    </row>
    <row r="47" spans="1:5" ht="15" customHeight="1" thickBot="1" x14ac:dyDescent="0.25">
      <c r="A47" s="119" t="s">
        <v>95</v>
      </c>
      <c r="B47" s="95" t="s">
        <v>83</v>
      </c>
      <c r="C47" s="96">
        <f>[1]výdaje!$S$180</f>
        <v>121.6</v>
      </c>
      <c r="D47" s="100">
        <f>[2]výdaje!$Q$16</f>
        <v>0</v>
      </c>
      <c r="E47" s="118">
        <f t="shared" si="1"/>
        <v>121.6</v>
      </c>
    </row>
    <row r="48" spans="1:5" ht="15" thickBot="1" x14ac:dyDescent="0.25">
      <c r="A48" s="120" t="s">
        <v>96</v>
      </c>
      <c r="B48" s="111"/>
      <c r="C48" s="112">
        <f>C31+C32+C33+C34+C35+C36+C37+C38+C39+C40+C41+C42+C43+C44+C45+C46+C47</f>
        <v>7499480.9420000017</v>
      </c>
      <c r="D48" s="112">
        <f>SUM(D31:D47)</f>
        <v>23560.240229999996</v>
      </c>
      <c r="E48" s="113">
        <f>SUM(E31:E47)</f>
        <v>7523041.1822300013</v>
      </c>
    </row>
    <row r="49" spans="3:5" x14ac:dyDescent="0.2">
      <c r="C49" s="99"/>
      <c r="E49" s="99"/>
    </row>
  </sheetData>
  <mergeCells count="2">
    <mergeCell ref="A3:B3"/>
    <mergeCell ref="A29:B29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15" x14ac:dyDescent="0.25"/>
  <cols>
    <col min="1" max="1" width="4.7109375" customWidth="1"/>
    <col min="2" max="2" width="9.28515625" customWidth="1"/>
    <col min="3" max="4" width="4.28515625" customWidth="1"/>
    <col min="5" max="5" width="8" customWidth="1"/>
    <col min="6" max="6" width="37.7109375" style="41" customWidth="1"/>
    <col min="7" max="7" width="5.42578125" customWidth="1"/>
    <col min="8" max="8" width="12.7109375" style="204" customWidth="1"/>
    <col min="9" max="9" width="11" customWidth="1"/>
    <col min="10" max="10" width="12.5703125" customWidth="1"/>
    <col min="12" max="13" width="10.7109375" customWidth="1"/>
    <col min="14" max="14" width="15.28515625" customWidth="1"/>
    <col min="15" max="15" width="38.28515625" customWidth="1"/>
  </cols>
  <sheetData>
    <row r="1" spans="1:13" s="4" customFormat="1" ht="12.75" x14ac:dyDescent="0.2">
      <c r="A1" s="1" t="s">
        <v>112</v>
      </c>
      <c r="B1" s="2"/>
      <c r="C1" s="1"/>
      <c r="D1" s="2"/>
      <c r="E1" s="2"/>
      <c r="F1" s="36"/>
      <c r="G1" s="3"/>
      <c r="H1" s="208"/>
      <c r="I1" s="5" t="s">
        <v>13</v>
      </c>
    </row>
    <row r="2" spans="1:13" s="6" customFormat="1" ht="18" x14ac:dyDescent="0.25">
      <c r="A2" s="211" t="s">
        <v>14</v>
      </c>
      <c r="B2" s="211"/>
      <c r="C2" s="211"/>
      <c r="D2" s="211"/>
      <c r="E2" s="211"/>
      <c r="F2" s="211"/>
      <c r="G2" s="211"/>
      <c r="H2" s="211"/>
      <c r="I2" s="211"/>
    </row>
    <row r="3" spans="1:13" s="6" customFormat="1" ht="12.75" customHeight="1" x14ac:dyDescent="0.2">
      <c r="A3" s="7"/>
      <c r="B3" s="8"/>
      <c r="C3" s="7"/>
      <c r="D3" s="8"/>
      <c r="E3" s="8"/>
      <c r="F3" s="37"/>
      <c r="G3" s="9"/>
      <c r="H3" s="209"/>
    </row>
    <row r="4" spans="1:13" s="6" customFormat="1" ht="15.75" customHeight="1" x14ac:dyDescent="0.25">
      <c r="A4" s="212" t="s">
        <v>15</v>
      </c>
      <c r="B4" s="212"/>
      <c r="C4" s="212"/>
      <c r="D4" s="212"/>
      <c r="E4" s="212"/>
      <c r="F4" s="212"/>
      <c r="G4" s="212"/>
      <c r="H4" s="212"/>
      <c r="I4" s="212"/>
    </row>
    <row r="5" spans="1:13" s="6" customFormat="1" ht="12.75" customHeight="1" x14ac:dyDescent="0.2">
      <c r="A5" s="7"/>
      <c r="B5" s="8"/>
      <c r="C5" s="7"/>
      <c r="D5" s="8"/>
      <c r="E5" s="8"/>
      <c r="F5" s="37"/>
      <c r="G5" s="9"/>
      <c r="H5" s="209"/>
    </row>
    <row r="6" spans="1:13" s="6" customFormat="1" ht="12.75" x14ac:dyDescent="0.2">
      <c r="A6" s="213" t="s">
        <v>4</v>
      </c>
      <c r="B6" s="213"/>
      <c r="C6" s="213"/>
      <c r="D6" s="213"/>
      <c r="E6" s="213"/>
      <c r="F6" s="213"/>
      <c r="G6" s="213"/>
      <c r="H6" s="213"/>
      <c r="I6" s="213"/>
    </row>
    <row r="7" spans="1:13" s="16" customFormat="1" ht="12" thickBot="1" x14ac:dyDescent="0.25">
      <c r="A7" s="10"/>
      <c r="B7" s="11"/>
      <c r="C7" s="12"/>
      <c r="D7" s="11"/>
      <c r="E7" s="11"/>
      <c r="F7" s="38"/>
      <c r="G7" s="13"/>
      <c r="H7" s="14"/>
      <c r="I7" s="20" t="s">
        <v>19</v>
      </c>
      <c r="J7" s="15"/>
      <c r="L7" s="17"/>
      <c r="M7" s="18"/>
    </row>
    <row r="8" spans="1:13" s="10" customFormat="1" ht="23.25" thickBot="1" x14ac:dyDescent="0.3">
      <c r="A8" s="28" t="s">
        <v>2</v>
      </c>
      <c r="B8" s="29" t="s">
        <v>5</v>
      </c>
      <c r="C8" s="30" t="s">
        <v>6</v>
      </c>
      <c r="D8" s="29" t="s">
        <v>7</v>
      </c>
      <c r="E8" s="29" t="s">
        <v>8</v>
      </c>
      <c r="F8" s="39" t="s">
        <v>9</v>
      </c>
      <c r="G8" s="31" t="s">
        <v>16</v>
      </c>
      <c r="H8" s="31" t="s">
        <v>17</v>
      </c>
      <c r="I8" s="32" t="s">
        <v>18</v>
      </c>
      <c r="J8" s="19"/>
      <c r="L8" s="20"/>
      <c r="M8" s="21"/>
    </row>
    <row r="9" spans="1:13" s="10" customFormat="1" ht="18" customHeight="1" thickBot="1" x14ac:dyDescent="0.3">
      <c r="A9" s="23" t="s">
        <v>3</v>
      </c>
      <c r="B9" s="24" t="s">
        <v>3</v>
      </c>
      <c r="C9" s="25" t="s">
        <v>3</v>
      </c>
      <c r="D9" s="24" t="s">
        <v>3</v>
      </c>
      <c r="E9" s="24" t="s">
        <v>3</v>
      </c>
      <c r="F9" s="40" t="s">
        <v>10</v>
      </c>
      <c r="G9" s="26">
        <f>G26+G29+G19+G21+G13+G10+G16+G31+G34+G37+G39</f>
        <v>0</v>
      </c>
      <c r="H9" s="26">
        <f>H26+H29+H19+H21+H13+H10+H16+H31+H34+H37+H39</f>
        <v>23560240.229999997</v>
      </c>
      <c r="I9" s="27">
        <f>SUM(G9+H9)</f>
        <v>23560240.229999997</v>
      </c>
      <c r="J9" s="22"/>
      <c r="L9" s="20"/>
      <c r="M9" s="21"/>
    </row>
    <row r="10" spans="1:13" s="33" customFormat="1" ht="33.75" x14ac:dyDescent="0.25">
      <c r="A10" s="190">
        <v>2301</v>
      </c>
      <c r="B10" s="191">
        <v>150020000</v>
      </c>
      <c r="C10" s="42" t="s">
        <v>3</v>
      </c>
      <c r="D10" s="42" t="s">
        <v>3</v>
      </c>
      <c r="E10" s="42" t="s">
        <v>3</v>
      </c>
      <c r="F10" s="76" t="s">
        <v>121</v>
      </c>
      <c r="G10" s="44">
        <f>SUM(G11:G12)</f>
        <v>0</v>
      </c>
      <c r="H10" s="45">
        <f>SUM(H11:H12)</f>
        <v>40400.549999999996</v>
      </c>
      <c r="I10" s="46">
        <f>SUM(G10+H10)</f>
        <v>40400.549999999996</v>
      </c>
    </row>
    <row r="11" spans="1:13" ht="23.25" x14ac:dyDescent="0.25">
      <c r="A11" s="192">
        <v>2301</v>
      </c>
      <c r="B11" s="188">
        <v>150020000</v>
      </c>
      <c r="C11" s="47">
        <v>0</v>
      </c>
      <c r="D11" s="47">
        <v>4116</v>
      </c>
      <c r="E11" s="47">
        <v>41117007</v>
      </c>
      <c r="F11" s="55" t="s">
        <v>20</v>
      </c>
      <c r="G11" s="49">
        <v>0</v>
      </c>
      <c r="H11" s="50">
        <v>3601.28</v>
      </c>
      <c r="I11" s="51">
        <f>SUM(G11+H11)</f>
        <v>3601.28</v>
      </c>
    </row>
    <row r="12" spans="1:13" ht="24" thickBot="1" x14ac:dyDescent="0.3">
      <c r="A12" s="193">
        <v>2301</v>
      </c>
      <c r="B12" s="189">
        <v>150020000</v>
      </c>
      <c r="C12" s="69">
        <v>0</v>
      </c>
      <c r="D12" s="69">
        <v>4216</v>
      </c>
      <c r="E12" s="69">
        <v>41117883</v>
      </c>
      <c r="F12" s="75" t="s">
        <v>24</v>
      </c>
      <c r="G12" s="61">
        <v>0</v>
      </c>
      <c r="H12" s="71">
        <v>36799.269999999997</v>
      </c>
      <c r="I12" s="72">
        <f>SUM(G12+H12)</f>
        <v>36799.269999999997</v>
      </c>
    </row>
    <row r="13" spans="1:13" s="33" customFormat="1" ht="33.75" x14ac:dyDescent="0.25">
      <c r="A13" s="190">
        <v>2314</v>
      </c>
      <c r="B13" s="191">
        <v>256201405</v>
      </c>
      <c r="C13" s="42" t="s">
        <v>3</v>
      </c>
      <c r="D13" s="42" t="s">
        <v>3</v>
      </c>
      <c r="E13" s="42" t="s">
        <v>3</v>
      </c>
      <c r="F13" s="76" t="s">
        <v>116</v>
      </c>
      <c r="G13" s="44">
        <f>SUM(G14:G15)</f>
        <v>0</v>
      </c>
      <c r="H13" s="45">
        <f>SUM(H14:H15)</f>
        <v>1390734.2200000002</v>
      </c>
      <c r="I13" s="46">
        <f t="shared" ref="I13:I15" si="0">SUM(G13+H13)</f>
        <v>1390734.2200000002</v>
      </c>
    </row>
    <row r="14" spans="1:13" s="34" customFormat="1" x14ac:dyDescent="0.25">
      <c r="A14" s="194">
        <v>2314</v>
      </c>
      <c r="B14" s="195">
        <v>256201405</v>
      </c>
      <c r="C14" s="54">
        <v>0</v>
      </c>
      <c r="D14" s="54">
        <v>4123</v>
      </c>
      <c r="E14" s="54">
        <v>38585005</v>
      </c>
      <c r="F14" s="55" t="s">
        <v>11</v>
      </c>
      <c r="G14" s="49">
        <v>0</v>
      </c>
      <c r="H14" s="56">
        <v>48009.36</v>
      </c>
      <c r="I14" s="57">
        <f t="shared" si="0"/>
        <v>48009.36</v>
      </c>
    </row>
    <row r="15" spans="1:13" s="34" customFormat="1" ht="15.75" thickBot="1" x14ac:dyDescent="0.3">
      <c r="A15" s="196">
        <v>2314</v>
      </c>
      <c r="B15" s="197">
        <v>256201405</v>
      </c>
      <c r="C15" s="77">
        <v>0</v>
      </c>
      <c r="D15" s="77">
        <v>4223</v>
      </c>
      <c r="E15" s="77">
        <v>38585505</v>
      </c>
      <c r="F15" s="75" t="s">
        <v>25</v>
      </c>
      <c r="G15" s="61">
        <v>0</v>
      </c>
      <c r="H15" s="78">
        <v>1342724.86</v>
      </c>
      <c r="I15" s="63">
        <f t="shared" si="0"/>
        <v>1342724.86</v>
      </c>
    </row>
    <row r="16" spans="1:13" s="33" customFormat="1" ht="22.5" x14ac:dyDescent="0.25">
      <c r="A16" s="198">
        <v>2314</v>
      </c>
      <c r="B16" s="199">
        <v>256231438</v>
      </c>
      <c r="C16" s="64" t="s">
        <v>3</v>
      </c>
      <c r="D16" s="64" t="s">
        <v>3</v>
      </c>
      <c r="E16" s="64" t="s">
        <v>3</v>
      </c>
      <c r="F16" s="65" t="s">
        <v>31</v>
      </c>
      <c r="G16" s="66">
        <f t="shared" ref="G16" si="1">SUM(G18)</f>
        <v>0</v>
      </c>
      <c r="H16" s="67">
        <f>SUM(H17:H18)</f>
        <v>4080507.59</v>
      </c>
      <c r="I16" s="68">
        <f t="shared" ref="I16:I26" si="2">SUM(G16+H16)</f>
        <v>4080507.59</v>
      </c>
    </row>
    <row r="17" spans="1:11" s="35" customFormat="1" x14ac:dyDescent="0.25">
      <c r="A17" s="200">
        <v>2314</v>
      </c>
      <c r="B17" s="201">
        <v>256231438</v>
      </c>
      <c r="C17" s="52">
        <v>0</v>
      </c>
      <c r="D17" s="52">
        <v>4123</v>
      </c>
      <c r="E17" s="52">
        <v>38585005</v>
      </c>
      <c r="F17" s="53" t="s">
        <v>11</v>
      </c>
      <c r="G17" s="49">
        <v>0</v>
      </c>
      <c r="H17" s="58">
        <v>1077102.21</v>
      </c>
      <c r="I17" s="57">
        <f t="shared" si="2"/>
        <v>1077102.21</v>
      </c>
    </row>
    <row r="18" spans="1:11" ht="15.75" thickBot="1" x14ac:dyDescent="0.3">
      <c r="A18" s="202">
        <v>2314</v>
      </c>
      <c r="B18" s="203">
        <v>256231438</v>
      </c>
      <c r="C18" s="59">
        <v>0</v>
      </c>
      <c r="D18" s="59">
        <v>4223</v>
      </c>
      <c r="E18" s="59">
        <v>38585505</v>
      </c>
      <c r="F18" s="60" t="s">
        <v>25</v>
      </c>
      <c r="G18" s="61">
        <v>0</v>
      </c>
      <c r="H18" s="62">
        <v>3003405.38</v>
      </c>
      <c r="I18" s="63">
        <f t="shared" si="2"/>
        <v>3003405.38</v>
      </c>
    </row>
    <row r="19" spans="1:11" s="33" customFormat="1" ht="22.5" x14ac:dyDescent="0.25">
      <c r="A19" s="190">
        <v>2308</v>
      </c>
      <c r="B19" s="191">
        <v>830050000</v>
      </c>
      <c r="C19" s="82" t="s">
        <v>3</v>
      </c>
      <c r="D19" s="82" t="s">
        <v>3</v>
      </c>
      <c r="E19" s="82" t="s">
        <v>3</v>
      </c>
      <c r="F19" s="73" t="s">
        <v>30</v>
      </c>
      <c r="G19" s="44">
        <f t="shared" ref="G19" si="3">SUM(G20)</f>
        <v>0</v>
      </c>
      <c r="H19" s="45">
        <f>SUM(H20)</f>
        <v>45259.29</v>
      </c>
      <c r="I19" s="46">
        <f t="shared" si="2"/>
        <v>45259.29</v>
      </c>
    </row>
    <row r="20" spans="1:11" s="85" customFormat="1" ht="24" customHeight="1" thickBot="1" x14ac:dyDescent="0.3">
      <c r="A20" s="202">
        <v>2308</v>
      </c>
      <c r="B20" s="203">
        <v>830050000</v>
      </c>
      <c r="C20" s="84">
        <v>0</v>
      </c>
      <c r="D20" s="84">
        <v>4116</v>
      </c>
      <c r="E20" s="84">
        <v>41117007</v>
      </c>
      <c r="F20" s="70" t="s">
        <v>20</v>
      </c>
      <c r="G20" s="61">
        <v>0</v>
      </c>
      <c r="H20" s="74">
        <v>45259.29</v>
      </c>
      <c r="I20" s="72">
        <f t="shared" si="2"/>
        <v>45259.29</v>
      </c>
    </row>
    <row r="21" spans="1:11" s="33" customFormat="1" x14ac:dyDescent="0.25">
      <c r="A21" s="190">
        <v>2308</v>
      </c>
      <c r="B21" s="191">
        <v>850060000</v>
      </c>
      <c r="C21" s="82" t="s">
        <v>3</v>
      </c>
      <c r="D21" s="82" t="s">
        <v>3</v>
      </c>
      <c r="E21" s="82" t="s">
        <v>3</v>
      </c>
      <c r="F21" s="43" t="s">
        <v>32</v>
      </c>
      <c r="G21" s="44">
        <f>SUM(G22:G25)</f>
        <v>0</v>
      </c>
      <c r="H21" s="45">
        <f>SUM(H22:H25)</f>
        <v>2316104.7000000002</v>
      </c>
      <c r="I21" s="46">
        <f t="shared" si="2"/>
        <v>2316104.7000000002</v>
      </c>
    </row>
    <row r="22" spans="1:11" ht="23.25" x14ac:dyDescent="0.25">
      <c r="A22" s="192">
        <v>2308</v>
      </c>
      <c r="B22" s="188">
        <v>850060000</v>
      </c>
      <c r="C22" s="47">
        <v>0</v>
      </c>
      <c r="D22" s="47">
        <v>4216</v>
      </c>
      <c r="E22" s="47">
        <v>53515827</v>
      </c>
      <c r="F22" s="53" t="s">
        <v>24</v>
      </c>
      <c r="G22" s="49">
        <v>0</v>
      </c>
      <c r="H22" s="50">
        <v>2181682</v>
      </c>
      <c r="I22" s="51">
        <f t="shared" si="2"/>
        <v>2181682</v>
      </c>
    </row>
    <row r="23" spans="1:11" x14ac:dyDescent="0.25">
      <c r="A23" s="194">
        <v>2308</v>
      </c>
      <c r="B23" s="195">
        <v>850060000</v>
      </c>
      <c r="C23" s="54">
        <v>0</v>
      </c>
      <c r="D23" s="54">
        <v>4213</v>
      </c>
      <c r="E23" s="54">
        <v>53190877</v>
      </c>
      <c r="F23" s="53" t="s">
        <v>23</v>
      </c>
      <c r="G23" s="49">
        <v>0</v>
      </c>
      <c r="H23" s="50">
        <v>114825.37</v>
      </c>
      <c r="I23" s="51">
        <f t="shared" si="2"/>
        <v>114825.37</v>
      </c>
    </row>
    <row r="24" spans="1:11" ht="23.25" x14ac:dyDescent="0.25">
      <c r="A24" s="192">
        <v>2308</v>
      </c>
      <c r="B24" s="188">
        <v>850060000</v>
      </c>
      <c r="C24" s="47">
        <v>0</v>
      </c>
      <c r="D24" s="188">
        <v>4116</v>
      </c>
      <c r="E24" s="47">
        <v>53515319</v>
      </c>
      <c r="F24" s="53" t="s">
        <v>20</v>
      </c>
      <c r="G24" s="49">
        <v>0</v>
      </c>
      <c r="H24" s="50">
        <v>18617.46</v>
      </c>
      <c r="I24" s="51">
        <f>SUM(G24+H24)</f>
        <v>18617.46</v>
      </c>
      <c r="K24" s="79"/>
    </row>
    <row r="25" spans="1:11" s="35" customFormat="1" ht="15.75" thickBot="1" x14ac:dyDescent="0.3">
      <c r="A25" s="193">
        <v>2308</v>
      </c>
      <c r="B25" s="189">
        <v>850060000</v>
      </c>
      <c r="C25" s="69">
        <v>0</v>
      </c>
      <c r="D25" s="189">
        <v>4113</v>
      </c>
      <c r="E25" s="69">
        <v>53190001</v>
      </c>
      <c r="F25" s="75" t="s">
        <v>22</v>
      </c>
      <c r="G25" s="61">
        <v>0</v>
      </c>
      <c r="H25" s="71">
        <v>979.87000000000012</v>
      </c>
      <c r="I25" s="72">
        <f t="shared" si="2"/>
        <v>979.87000000000012</v>
      </c>
    </row>
    <row r="26" spans="1:11" s="33" customFormat="1" ht="33.75" x14ac:dyDescent="0.25">
      <c r="A26" s="190">
        <v>2314</v>
      </c>
      <c r="B26" s="191">
        <v>1750601516</v>
      </c>
      <c r="C26" s="82" t="s">
        <v>3</v>
      </c>
      <c r="D26" s="82" t="s">
        <v>3</v>
      </c>
      <c r="E26" s="82" t="s">
        <v>3</v>
      </c>
      <c r="F26" s="43" t="s">
        <v>33</v>
      </c>
      <c r="G26" s="44">
        <f>SUM(G27:G28)</f>
        <v>0</v>
      </c>
      <c r="H26" s="45">
        <f>SUM(H27:H28)</f>
        <v>2567136.7000000002</v>
      </c>
      <c r="I26" s="46">
        <f t="shared" si="2"/>
        <v>2567136.7000000002</v>
      </c>
    </row>
    <row r="27" spans="1:11" ht="22.5" x14ac:dyDescent="0.25">
      <c r="A27" s="192">
        <v>2314</v>
      </c>
      <c r="B27" s="188">
        <v>1750601516</v>
      </c>
      <c r="C27" s="47">
        <v>0</v>
      </c>
      <c r="D27" s="47">
        <v>4216</v>
      </c>
      <c r="E27" s="47">
        <v>53515835</v>
      </c>
      <c r="F27" s="48" t="s">
        <v>24</v>
      </c>
      <c r="G27" s="49">
        <v>0</v>
      </c>
      <c r="H27" s="50">
        <v>2424518</v>
      </c>
      <c r="I27" s="51">
        <f t="shared" ref="I27:I31" si="4">SUM(G27+H27)</f>
        <v>2424518</v>
      </c>
    </row>
    <row r="28" spans="1:11" ht="15.75" thickBot="1" x14ac:dyDescent="0.3">
      <c r="A28" s="193">
        <v>2314</v>
      </c>
      <c r="B28" s="189">
        <v>1750601516</v>
      </c>
      <c r="C28" s="69">
        <v>0</v>
      </c>
      <c r="D28" s="69">
        <v>4213</v>
      </c>
      <c r="E28" s="69">
        <v>53190877</v>
      </c>
      <c r="F28" s="70" t="s">
        <v>23</v>
      </c>
      <c r="G28" s="61">
        <v>0</v>
      </c>
      <c r="H28" s="71">
        <v>142618.70000000001</v>
      </c>
      <c r="I28" s="72">
        <f t="shared" si="4"/>
        <v>142618.70000000001</v>
      </c>
    </row>
    <row r="29" spans="1:11" s="33" customFormat="1" x14ac:dyDescent="0.25">
      <c r="A29" s="190">
        <v>2302</v>
      </c>
      <c r="B29" s="191">
        <v>1750130000</v>
      </c>
      <c r="C29" s="82" t="s">
        <v>3</v>
      </c>
      <c r="D29" s="82" t="s">
        <v>3</v>
      </c>
      <c r="E29" s="82" t="s">
        <v>3</v>
      </c>
      <c r="F29" s="73" t="s">
        <v>0</v>
      </c>
      <c r="G29" s="44">
        <f>SUM(G30)</f>
        <v>0</v>
      </c>
      <c r="H29" s="45">
        <f>SUM(H30)</f>
        <v>10730.34</v>
      </c>
      <c r="I29" s="46">
        <f t="shared" si="4"/>
        <v>10730.34</v>
      </c>
    </row>
    <row r="30" spans="1:11" ht="24" thickBot="1" x14ac:dyDescent="0.3">
      <c r="A30" s="202">
        <v>2302</v>
      </c>
      <c r="B30" s="203">
        <v>1750130000</v>
      </c>
      <c r="C30" s="84">
        <v>0</v>
      </c>
      <c r="D30" s="84">
        <v>4116</v>
      </c>
      <c r="E30" s="84">
        <v>41117007</v>
      </c>
      <c r="F30" s="60" t="s">
        <v>20</v>
      </c>
      <c r="G30" s="61">
        <v>0</v>
      </c>
      <c r="H30" s="74">
        <v>10730.34</v>
      </c>
      <c r="I30" s="72">
        <f t="shared" si="4"/>
        <v>10730.34</v>
      </c>
    </row>
    <row r="31" spans="1:11" s="33" customFormat="1" ht="22.5" x14ac:dyDescent="0.25">
      <c r="A31" s="190">
        <v>2314</v>
      </c>
      <c r="B31" s="191">
        <v>1750071440</v>
      </c>
      <c r="C31" s="82" t="s">
        <v>3</v>
      </c>
      <c r="D31" s="82" t="s">
        <v>3</v>
      </c>
      <c r="E31" s="82" t="s">
        <v>3</v>
      </c>
      <c r="F31" s="43" t="s">
        <v>34</v>
      </c>
      <c r="G31" s="44">
        <f>SUM(G32:G33)</f>
        <v>0</v>
      </c>
      <c r="H31" s="45">
        <f>SUM(H32:H33)</f>
        <v>9679962.7299999986</v>
      </c>
      <c r="I31" s="46">
        <f t="shared" si="4"/>
        <v>9679962.7299999986</v>
      </c>
    </row>
    <row r="32" spans="1:11" s="80" customFormat="1" x14ac:dyDescent="0.25">
      <c r="A32" s="192">
        <v>2314</v>
      </c>
      <c r="B32" s="188">
        <v>1750071440</v>
      </c>
      <c r="C32" s="47">
        <v>0</v>
      </c>
      <c r="D32" s="184" t="s">
        <v>26</v>
      </c>
      <c r="E32" s="184" t="s">
        <v>27</v>
      </c>
      <c r="F32" s="185" t="s">
        <v>119</v>
      </c>
      <c r="G32" s="49">
        <v>0</v>
      </c>
      <c r="H32" s="50">
        <v>9142187.0299999993</v>
      </c>
      <c r="I32" s="51">
        <f>SUM(G32+H32)</f>
        <v>9142187.0299999993</v>
      </c>
    </row>
    <row r="33" spans="1:9" s="33" customFormat="1" ht="15.75" thickBot="1" x14ac:dyDescent="0.3">
      <c r="A33" s="202">
        <v>2314</v>
      </c>
      <c r="B33" s="189">
        <v>1750071440</v>
      </c>
      <c r="C33" s="84">
        <v>0</v>
      </c>
      <c r="D33" s="186" t="s">
        <v>28</v>
      </c>
      <c r="E33" s="186" t="s">
        <v>29</v>
      </c>
      <c r="F33" s="187" t="s">
        <v>23</v>
      </c>
      <c r="G33" s="174">
        <v>0</v>
      </c>
      <c r="H33" s="71">
        <v>537775.69999999995</v>
      </c>
      <c r="I33" s="175">
        <f>SUM(G33+H33)</f>
        <v>537775.69999999995</v>
      </c>
    </row>
    <row r="34" spans="1:9" s="33" customFormat="1" ht="33.75" x14ac:dyDescent="0.25">
      <c r="A34" s="190">
        <v>2314</v>
      </c>
      <c r="B34" s="191">
        <v>256401433</v>
      </c>
      <c r="C34" s="82" t="s">
        <v>3</v>
      </c>
      <c r="D34" s="82" t="s">
        <v>3</v>
      </c>
      <c r="E34" s="82" t="s">
        <v>3</v>
      </c>
      <c r="F34" s="43" t="s">
        <v>117</v>
      </c>
      <c r="G34" s="44">
        <f>SUM(G35:G36)</f>
        <v>0</v>
      </c>
      <c r="H34" s="45">
        <f>SUM(H35:H36)</f>
        <v>1750183.5899999999</v>
      </c>
      <c r="I34" s="46">
        <f t="shared" ref="I34" si="5">SUM(G34+H34)</f>
        <v>1750183.5899999999</v>
      </c>
    </row>
    <row r="35" spans="1:9" s="80" customFormat="1" x14ac:dyDescent="0.25">
      <c r="A35" s="192">
        <v>2314</v>
      </c>
      <c r="B35" s="188">
        <v>256401433</v>
      </c>
      <c r="C35" s="47">
        <v>0</v>
      </c>
      <c r="D35" s="184" t="s">
        <v>26</v>
      </c>
      <c r="E35" s="184" t="s">
        <v>27</v>
      </c>
      <c r="F35" s="185" t="s">
        <v>119</v>
      </c>
      <c r="G35" s="49">
        <v>0</v>
      </c>
      <c r="H35" s="50">
        <v>1652951.17</v>
      </c>
      <c r="I35" s="51">
        <f t="shared" ref="I35" si="6">SUM(G35+H35)</f>
        <v>1652951.17</v>
      </c>
    </row>
    <row r="36" spans="1:9" s="33" customFormat="1" ht="15.75" thickBot="1" x14ac:dyDescent="0.3">
      <c r="A36" s="202">
        <v>2314</v>
      </c>
      <c r="B36" s="189">
        <v>256401433</v>
      </c>
      <c r="C36" s="84">
        <v>0</v>
      </c>
      <c r="D36" s="186" t="s">
        <v>28</v>
      </c>
      <c r="E36" s="186" t="s">
        <v>29</v>
      </c>
      <c r="F36" s="187" t="s">
        <v>23</v>
      </c>
      <c r="G36" s="174">
        <v>0</v>
      </c>
      <c r="H36" s="71">
        <v>97232.42</v>
      </c>
      <c r="I36" s="175">
        <f>SUM(G36+H36)</f>
        <v>97232.42</v>
      </c>
    </row>
    <row r="37" spans="1:9" s="33" customFormat="1" ht="22.5" x14ac:dyDescent="0.25">
      <c r="A37" s="81">
        <v>2302</v>
      </c>
      <c r="B37" s="82">
        <v>256192009</v>
      </c>
      <c r="C37" s="82" t="s">
        <v>3</v>
      </c>
      <c r="D37" s="82" t="s">
        <v>3</v>
      </c>
      <c r="E37" s="82" t="s">
        <v>3</v>
      </c>
      <c r="F37" s="73" t="s">
        <v>118</v>
      </c>
      <c r="G37" s="44">
        <f>SUM(G38)</f>
        <v>0</v>
      </c>
      <c r="H37" s="45">
        <f>SUM(H38)</f>
        <v>1601235.28</v>
      </c>
      <c r="I37" s="46">
        <f t="shared" ref="I37:I38" si="7">SUM(G37+H37)</f>
        <v>1601235.28</v>
      </c>
    </row>
    <row r="38" spans="1:9" s="85" customFormat="1" ht="23.25" thickBot="1" x14ac:dyDescent="0.3">
      <c r="A38" s="83">
        <v>2302</v>
      </c>
      <c r="B38" s="84">
        <v>256192009</v>
      </c>
      <c r="C38" s="84">
        <v>0</v>
      </c>
      <c r="D38" s="84">
        <v>2223</v>
      </c>
      <c r="E38" s="84">
        <v>0</v>
      </c>
      <c r="F38" s="70" t="s">
        <v>21</v>
      </c>
      <c r="G38" s="61">
        <v>0</v>
      </c>
      <c r="H38" s="74">
        <v>1601235.28</v>
      </c>
      <c r="I38" s="72">
        <f t="shared" si="7"/>
        <v>1601235.28</v>
      </c>
    </row>
    <row r="39" spans="1:9" s="33" customFormat="1" ht="22.5" x14ac:dyDescent="0.25">
      <c r="A39" s="81">
        <v>2307</v>
      </c>
      <c r="B39" s="82">
        <v>750031703</v>
      </c>
      <c r="C39" s="82" t="s">
        <v>3</v>
      </c>
      <c r="D39" s="82" t="s">
        <v>3</v>
      </c>
      <c r="E39" s="82" t="s">
        <v>3</v>
      </c>
      <c r="F39" s="73" t="s">
        <v>120</v>
      </c>
      <c r="G39" s="44">
        <f>SUM(G40)</f>
        <v>0</v>
      </c>
      <c r="H39" s="45">
        <f>SUM(H40)</f>
        <v>77985.240000000005</v>
      </c>
      <c r="I39" s="46">
        <f t="shared" ref="I39:I40" si="8">SUM(G39+H39)</f>
        <v>77985.240000000005</v>
      </c>
    </row>
    <row r="40" spans="1:9" s="80" customFormat="1" ht="15.75" thickBot="1" x14ac:dyDescent="0.3">
      <c r="A40" s="83">
        <v>2307</v>
      </c>
      <c r="B40" s="84">
        <v>750031703</v>
      </c>
      <c r="C40" s="84">
        <v>0</v>
      </c>
      <c r="D40" s="84">
        <v>2229</v>
      </c>
      <c r="E40" s="84">
        <v>0</v>
      </c>
      <c r="F40" s="183" t="s">
        <v>12</v>
      </c>
      <c r="G40" s="174">
        <v>0</v>
      </c>
      <c r="H40" s="71">
        <v>77985.240000000005</v>
      </c>
      <c r="I40" s="175">
        <f t="shared" si="8"/>
        <v>77985.240000000005</v>
      </c>
    </row>
    <row r="41" spans="1:9" s="180" customFormat="1" x14ac:dyDescent="0.25">
      <c r="A41" s="176"/>
      <c r="B41" s="176"/>
      <c r="C41" s="176"/>
      <c r="D41" s="176"/>
      <c r="E41" s="176"/>
      <c r="F41" s="177"/>
      <c r="G41" s="178"/>
      <c r="H41" s="179"/>
      <c r="I41" s="179"/>
    </row>
    <row r="42" spans="1:9" s="180" customFormat="1" x14ac:dyDescent="0.25">
      <c r="A42" s="176"/>
      <c r="B42" s="176"/>
      <c r="C42" s="176"/>
      <c r="D42" s="176"/>
      <c r="E42" s="176"/>
      <c r="F42" s="177"/>
      <c r="G42" s="178"/>
      <c r="H42" s="179"/>
      <c r="I42" s="179"/>
    </row>
  </sheetData>
  <mergeCells count="3">
    <mergeCell ref="A2:I2"/>
    <mergeCell ref="A4:I4"/>
    <mergeCell ref="A6:I6"/>
  </mergeCells>
  <pageMargins left="0.39370078740157483" right="0.15748031496062992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Q14" sqref="Q14"/>
    </sheetView>
  </sheetViews>
  <sheetFormatPr defaultRowHeight="15" x14ac:dyDescent="0.25"/>
  <cols>
    <col min="1" max="1" width="3.140625" customWidth="1"/>
    <col min="2" max="2" width="6.28515625" customWidth="1"/>
    <col min="3" max="3" width="4.42578125" bestFit="1" customWidth="1"/>
    <col min="4" max="4" width="4.42578125" customWidth="1"/>
    <col min="5" max="5" width="5.85546875" customWidth="1"/>
    <col min="6" max="6" width="30.7109375" customWidth="1"/>
    <col min="7" max="7" width="5.7109375" customWidth="1"/>
    <col min="8" max="8" width="8.42578125" customWidth="1"/>
    <col min="9" max="9" width="10.42578125" bestFit="1" customWidth="1"/>
    <col min="10" max="10" width="9" customWidth="1"/>
  </cols>
  <sheetData>
    <row r="1" spans="1:10" x14ac:dyDescent="0.25">
      <c r="A1" s="121"/>
      <c r="B1" s="1"/>
      <c r="C1" s="121"/>
      <c r="D1" s="121"/>
      <c r="E1" s="121"/>
      <c r="F1" s="121"/>
      <c r="G1" s="121"/>
      <c r="H1" s="121"/>
      <c r="I1" s="4"/>
      <c r="J1" s="5" t="s">
        <v>13</v>
      </c>
    </row>
    <row r="2" spans="1:10" ht="18" x14ac:dyDescent="0.25">
      <c r="A2" s="211" t="s">
        <v>14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x14ac:dyDescent="0.25">
      <c r="A3" s="122"/>
      <c r="B3" s="122"/>
      <c r="C3" s="122"/>
      <c r="D3" s="122"/>
      <c r="E3" s="122"/>
      <c r="F3" s="122"/>
      <c r="G3" s="122"/>
      <c r="H3" s="122"/>
      <c r="I3" s="123"/>
      <c r="J3" s="124"/>
    </row>
    <row r="4" spans="1:10" ht="15.75" x14ac:dyDescent="0.25">
      <c r="A4" s="215" t="s">
        <v>97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0" x14ac:dyDescent="0.25">
      <c r="A5" s="125"/>
      <c r="B5" s="126"/>
      <c r="C5" s="127"/>
      <c r="D5" s="126"/>
      <c r="E5" s="126"/>
      <c r="F5" s="126"/>
      <c r="G5" s="128"/>
      <c r="H5" s="129"/>
      <c r="I5" s="130"/>
      <c r="J5" s="131"/>
    </row>
    <row r="6" spans="1:10" ht="15.75" x14ac:dyDescent="0.25">
      <c r="A6" s="212" t="s">
        <v>98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0" ht="15" customHeight="1" thickBot="1" x14ac:dyDescent="0.3">
      <c r="A7" s="132"/>
      <c r="B7" s="132"/>
      <c r="C7" s="132"/>
      <c r="D7" s="132"/>
      <c r="E7" s="132"/>
      <c r="F7" s="132"/>
      <c r="G7" s="133"/>
      <c r="H7" s="134"/>
      <c r="I7" s="135"/>
      <c r="J7" s="206" t="s">
        <v>36</v>
      </c>
    </row>
    <row r="8" spans="1:10" ht="22.5" x14ac:dyDescent="0.25">
      <c r="A8" s="136" t="s">
        <v>99</v>
      </c>
      <c r="B8" s="216" t="s">
        <v>100</v>
      </c>
      <c r="C8" s="216"/>
      <c r="D8" s="137" t="s">
        <v>6</v>
      </c>
      <c r="E8" s="137" t="s">
        <v>7</v>
      </c>
      <c r="F8" s="137" t="s">
        <v>101</v>
      </c>
      <c r="G8" s="138" t="s">
        <v>16</v>
      </c>
      <c r="H8" s="138" t="s">
        <v>102</v>
      </c>
      <c r="I8" s="138" t="s">
        <v>122</v>
      </c>
      <c r="J8" s="139" t="s">
        <v>18</v>
      </c>
    </row>
    <row r="9" spans="1:10" ht="22.5" x14ac:dyDescent="0.25">
      <c r="A9" s="140" t="s">
        <v>3</v>
      </c>
      <c r="B9" s="217" t="s">
        <v>3</v>
      </c>
      <c r="C9" s="217"/>
      <c r="D9" s="141"/>
      <c r="E9" s="141"/>
      <c r="F9" s="142" t="s">
        <v>103</v>
      </c>
      <c r="G9" s="143">
        <f>G10+G12+G15+G17</f>
        <v>0</v>
      </c>
      <c r="H9" s="143">
        <f>H10+H12+H15+H17</f>
        <v>2940.16</v>
      </c>
      <c r="I9" s="144">
        <f t="shared" ref="I9" si="0">I10+I12+I15+I17</f>
        <v>23560.240229999999</v>
      </c>
      <c r="J9" s="145">
        <f>SUM(G9+H9+I9)</f>
        <v>26500.400229999999</v>
      </c>
    </row>
    <row r="10" spans="1:10" x14ac:dyDescent="0.25">
      <c r="A10" s="146" t="s">
        <v>1</v>
      </c>
      <c r="B10" s="147">
        <v>30001</v>
      </c>
      <c r="C10" s="148" t="s">
        <v>104</v>
      </c>
      <c r="D10" s="149"/>
      <c r="E10" s="149"/>
      <c r="F10" s="150" t="s">
        <v>105</v>
      </c>
      <c r="G10" s="151">
        <f>G11</f>
        <v>0</v>
      </c>
      <c r="H10" s="151">
        <f>H11</f>
        <v>1940.16</v>
      </c>
      <c r="I10" s="152">
        <f>I11</f>
        <v>23560.240229999999</v>
      </c>
      <c r="J10" s="153">
        <f>SUM(G10+H10+I10)</f>
        <v>25500.400229999999</v>
      </c>
    </row>
    <row r="11" spans="1:10" x14ac:dyDescent="0.25">
      <c r="A11" s="154"/>
      <c r="B11" s="155"/>
      <c r="C11" s="156"/>
      <c r="D11" s="157">
        <v>6409</v>
      </c>
      <c r="E11" s="158">
        <v>5901</v>
      </c>
      <c r="F11" s="159" t="s">
        <v>106</v>
      </c>
      <c r="G11" s="160">
        <f>SUM(H19)</f>
        <v>0</v>
      </c>
      <c r="H11" s="205">
        <v>1940.16</v>
      </c>
      <c r="I11" s="161">
        <v>23560.240229999999</v>
      </c>
      <c r="J11" s="162">
        <f>SUM(G11+H11+I11)</f>
        <v>25500.400229999999</v>
      </c>
    </row>
    <row r="12" spans="1:10" ht="22.5" x14ac:dyDescent="0.25">
      <c r="A12" s="146" t="s">
        <v>1</v>
      </c>
      <c r="B12" s="147">
        <v>30002</v>
      </c>
      <c r="C12" s="148" t="s">
        <v>104</v>
      </c>
      <c r="D12" s="149"/>
      <c r="E12" s="149"/>
      <c r="F12" s="150" t="s">
        <v>107</v>
      </c>
      <c r="G12" s="151">
        <f>SUM(G13:G14)</f>
        <v>0</v>
      </c>
      <c r="H12" s="151">
        <f>SUM(H13:H14)</f>
        <v>500</v>
      </c>
      <c r="I12" s="151">
        <f>SUM(I13:I14)</f>
        <v>0</v>
      </c>
      <c r="J12" s="153">
        <f t="shared" ref="J12:J18" si="1">SUM(G12:I12)</f>
        <v>500</v>
      </c>
    </row>
    <row r="13" spans="1:10" x14ac:dyDescent="0.25">
      <c r="A13" s="154"/>
      <c r="B13" s="155"/>
      <c r="C13" s="156"/>
      <c r="D13" s="157">
        <v>6310</v>
      </c>
      <c r="E13" s="157">
        <v>5142</v>
      </c>
      <c r="F13" s="159" t="s">
        <v>108</v>
      </c>
      <c r="G13" s="160">
        <v>0</v>
      </c>
      <c r="H13" s="160">
        <v>450</v>
      </c>
      <c r="I13" s="160">
        <v>0</v>
      </c>
      <c r="J13" s="162">
        <f t="shared" si="1"/>
        <v>450</v>
      </c>
    </row>
    <row r="14" spans="1:10" x14ac:dyDescent="0.25">
      <c r="A14" s="154"/>
      <c r="B14" s="155"/>
      <c r="C14" s="156"/>
      <c r="D14" s="157">
        <v>6310</v>
      </c>
      <c r="E14" s="157">
        <v>5163</v>
      </c>
      <c r="F14" s="159" t="s">
        <v>109</v>
      </c>
      <c r="G14" s="160">
        <v>0</v>
      </c>
      <c r="H14" s="160">
        <v>50</v>
      </c>
      <c r="I14" s="160">
        <v>0</v>
      </c>
      <c r="J14" s="162">
        <f t="shared" si="1"/>
        <v>50</v>
      </c>
    </row>
    <row r="15" spans="1:10" ht="22.5" x14ac:dyDescent="0.25">
      <c r="A15" s="146" t="s">
        <v>1</v>
      </c>
      <c r="B15" s="147">
        <v>30003</v>
      </c>
      <c r="C15" s="148" t="s">
        <v>104</v>
      </c>
      <c r="D15" s="149"/>
      <c r="E15" s="149"/>
      <c r="F15" s="163" t="s">
        <v>110</v>
      </c>
      <c r="G15" s="151">
        <f t="shared" ref="G15:I17" si="2">SUM(G16)</f>
        <v>0</v>
      </c>
      <c r="H15" s="151">
        <f>SUM(H16)</f>
        <v>500</v>
      </c>
      <c r="I15" s="151">
        <f t="shared" si="2"/>
        <v>0</v>
      </c>
      <c r="J15" s="153">
        <f t="shared" si="1"/>
        <v>500</v>
      </c>
    </row>
    <row r="16" spans="1:10" x14ac:dyDescent="0.25">
      <c r="A16" s="154"/>
      <c r="B16" s="155"/>
      <c r="C16" s="156"/>
      <c r="D16" s="157">
        <v>6409</v>
      </c>
      <c r="E16" s="157">
        <v>5901</v>
      </c>
      <c r="F16" s="159" t="s">
        <v>106</v>
      </c>
      <c r="G16" s="160">
        <v>0</v>
      </c>
      <c r="H16" s="160">
        <v>500</v>
      </c>
      <c r="I16" s="160">
        <v>0</v>
      </c>
      <c r="J16" s="162">
        <f t="shared" si="1"/>
        <v>500</v>
      </c>
    </row>
    <row r="17" spans="1:10" ht="22.5" x14ac:dyDescent="0.25">
      <c r="A17" s="146" t="s">
        <v>1</v>
      </c>
      <c r="B17" s="147">
        <v>30004</v>
      </c>
      <c r="C17" s="148" t="s">
        <v>104</v>
      </c>
      <c r="D17" s="164"/>
      <c r="E17" s="164"/>
      <c r="F17" s="150" t="s">
        <v>111</v>
      </c>
      <c r="G17" s="151">
        <f t="shared" si="2"/>
        <v>0</v>
      </c>
      <c r="H17" s="151">
        <f t="shared" si="2"/>
        <v>0</v>
      </c>
      <c r="I17" s="151">
        <f t="shared" si="2"/>
        <v>0</v>
      </c>
      <c r="J17" s="153">
        <f t="shared" si="1"/>
        <v>0</v>
      </c>
    </row>
    <row r="18" spans="1:10" ht="15.75" thickBot="1" x14ac:dyDescent="0.3">
      <c r="A18" s="165"/>
      <c r="B18" s="166"/>
      <c r="C18" s="167"/>
      <c r="D18" s="168">
        <v>6409</v>
      </c>
      <c r="E18" s="168">
        <v>5901</v>
      </c>
      <c r="F18" s="169" t="s">
        <v>106</v>
      </c>
      <c r="G18" s="170">
        <v>0</v>
      </c>
      <c r="H18" s="170">
        <v>0</v>
      </c>
      <c r="I18" s="170">
        <v>0</v>
      </c>
      <c r="J18" s="171">
        <f t="shared" si="1"/>
        <v>0</v>
      </c>
    </row>
    <row r="19" spans="1:10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</row>
  </sheetData>
  <mergeCells count="5">
    <mergeCell ref="A2:J2"/>
    <mergeCell ref="A4:J4"/>
    <mergeCell ref="A6:J6"/>
    <mergeCell ref="B8:C8"/>
    <mergeCell ref="B9:C9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Příjmy</vt:lpstr>
      <vt:lpstr>923 03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2014-09-24T06:57:16Z</cp:lastPrinted>
  <dcterms:created xsi:type="dcterms:W3CDTF">2014-09-04T12:01:39Z</dcterms:created>
  <dcterms:modified xsi:type="dcterms:W3CDTF">2014-10-01T12:36:58Z</dcterms:modified>
</cp:coreProperties>
</file>