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3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C28" i="1" l="1"/>
  <c r="C36" i="1"/>
  <c r="E36" i="1"/>
  <c r="C34" i="1"/>
  <c r="E34" i="1"/>
  <c r="C33" i="1"/>
  <c r="E33" i="1"/>
  <c r="C32" i="1"/>
  <c r="E32" i="1"/>
  <c r="C31" i="1"/>
  <c r="C30" i="1"/>
  <c r="E30" i="1"/>
  <c r="C29" i="1"/>
  <c r="E29" i="1"/>
  <c r="C21" i="1"/>
  <c r="C14" i="1"/>
  <c r="E14" i="1"/>
  <c r="C10" i="1"/>
  <c r="E10" i="1"/>
  <c r="C6" i="1"/>
  <c r="E6" i="1"/>
  <c r="C5" i="1"/>
  <c r="E5" i="1"/>
  <c r="C4" i="1"/>
  <c r="E4" i="1"/>
  <c r="C39" i="1"/>
  <c r="E39" i="1"/>
  <c r="C38" i="1"/>
  <c r="E38" i="1"/>
  <c r="C37" i="1"/>
  <c r="E37" i="1"/>
  <c r="E28" i="1"/>
  <c r="C27" i="1"/>
  <c r="E27" i="1"/>
  <c r="C16" i="1"/>
  <c r="E16" i="1"/>
  <c r="C15" i="1"/>
  <c r="E15" i="1"/>
  <c r="C12" i="1"/>
  <c r="E12" i="1"/>
  <c r="C11" i="1"/>
  <c r="E11" i="1"/>
  <c r="C9" i="1"/>
  <c r="E9" i="1"/>
  <c r="C8" i="1"/>
  <c r="E8" i="1"/>
  <c r="C43" i="1"/>
  <c r="E43" i="1"/>
  <c r="C42" i="1"/>
  <c r="E42" i="1"/>
  <c r="C41" i="1"/>
  <c r="E41" i="1"/>
  <c r="C40" i="1"/>
  <c r="E40" i="1"/>
  <c r="E31" i="1"/>
  <c r="E21" i="1"/>
  <c r="C20" i="1"/>
  <c r="E20" i="1"/>
  <c r="C19" i="1"/>
  <c r="C18" i="1"/>
  <c r="E18" i="1"/>
  <c r="C22" i="1"/>
  <c r="E22" i="1"/>
  <c r="C35" i="1"/>
  <c r="E35" i="1"/>
  <c r="D22" i="1"/>
  <c r="D36" i="1"/>
  <c r="D6" i="1"/>
  <c r="D4" i="1"/>
  <c r="D3" i="1"/>
  <c r="D35" i="1"/>
  <c r="D33" i="1"/>
  <c r="D44" i="1"/>
  <c r="D23" i="1"/>
  <c r="E23" i="1"/>
  <c r="D14" i="1"/>
  <c r="D43" i="1"/>
  <c r="D42" i="1"/>
  <c r="D41" i="1"/>
  <c r="D38" i="1"/>
  <c r="D9" i="1"/>
  <c r="D8" i="1"/>
  <c r="D13" i="1"/>
  <c r="D7" i="1"/>
  <c r="D17" i="1"/>
  <c r="D24" i="1"/>
  <c r="D18" i="1"/>
  <c r="C44" i="1"/>
  <c r="E44" i="1"/>
  <c r="E19" i="1"/>
  <c r="C13" i="1"/>
  <c r="E13" i="1"/>
  <c r="C3" i="1"/>
  <c r="C17" i="1"/>
  <c r="E17" i="1"/>
  <c r="E3" i="1"/>
  <c r="C7" i="1"/>
  <c r="E7" i="1"/>
  <c r="C24" i="1"/>
  <c r="E24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<sst xmlns="http://schemas.openxmlformats.org/spreadsheetml/2006/main" count="87" uniqueCount="66">
  <si>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</si>
  <si>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</si>
  <si>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</si>
  <si>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</si>
  <si>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</si>
  <si>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</si>
  <si>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</si>
  <si>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</si>
  <si>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</si>
  <si>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</si>
  <si>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</si>
  <si>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</si>
  <si>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</si>
  <si>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</si>
  <si>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</si>
  <si>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</si>
  <si>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</si>
  <si>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</si>
  <si>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</si>
  <si>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</si>
  <si>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</si>
  <si>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</si>
  <si>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</si>
  <si>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</si>
  <si>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</si>
  <si>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</si>
  <si>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</si>
  <si>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</si>
  <si>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</si>
  <si>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</si>
  <si>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</si>
  <si>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</si>
  <si>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</si>
  <si>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</si>
  <si>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</si>
  <si>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</si>
  <si>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</si>
  <si>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</si>
  <si>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</si>
  <si>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</si>
  <si>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</si>
  <si>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</si>
  <si>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</si>
  <si>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</si>
  <si>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</si>
  <si>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</si>
  <si>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</si>
  <si>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</si>
  <si>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</si>
  <si>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</si>
  <si>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</si>
  <si>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</si>
  <si>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</si>
  <si>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</si>
  <si>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</si>
  <si>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</si>
  <si>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</si>
  <si>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</si>
  <si>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</si>
  <si>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</si>
  <si>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</si>
  <si>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</si>
  <si>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</si>
  <si>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</si>
  <si>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příloha č. 3</t>
  </si>
  <si>
    <t>ZR-RO č. 231/14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</si>
</sst>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180">
          <cell r="O180">
            <v>88242.1</v>
          </cell>
          <cell r="P180">
            <v>202563.47</v>
          </cell>
        </row>
        <row r="225">
          <cell r="F225">
            <v>24770</v>
          </cell>
          <cell r="I225">
            <v>3809.66</v>
          </cell>
          <cell r="K225">
            <v>0</v>
          </cell>
          <cell r="L225">
            <v>3738</v>
          </cell>
          <cell r="M225">
            <v>61072</v>
          </cell>
        </row>
        <row r="270">
          <cell r="C270">
            <v>2129320.5699999998</v>
          </cell>
          <cell r="D270">
            <v>168079.8774</v>
          </cell>
          <cell r="E270">
            <v>12760.76</v>
          </cell>
          <cell r="G270">
            <v>1178.49</v>
          </cell>
          <cell r="H270">
            <v>3918684.668589999</v>
          </cell>
          <cell r="J270">
            <v>86112.07</v>
          </cell>
          <cell r="N270">
            <v>9005.32</v>
          </cell>
          <cell r="Q270">
            <v>878159.9</v>
          </cell>
        </row>
      </sheetData>
      <sheetData sheetId="2">
        <row r="180">
          <cell r="O180">
            <v>5000</v>
          </cell>
          <cell r="P180">
            <v>72712.56</v>
          </cell>
          <cell r="R180">
            <v>4006.28</v>
          </cell>
          <cell r="S180">
            <v>121.6</v>
          </cell>
        </row>
        <row r="225">
          <cell r="B225">
            <v>27594</v>
          </cell>
          <cell r="L225">
            <v>43995</v>
          </cell>
          <cell r="M225">
            <v>5278.1900000000005</v>
          </cell>
          <cell r="N225">
            <v>76679.09</v>
          </cell>
        </row>
        <row r="270">
          <cell r="C270">
            <v>215964.09</v>
          </cell>
          <cell r="D270">
            <v>878542.94</v>
          </cell>
          <cell r="E270">
            <v>735466.26</v>
          </cell>
          <cell r="F270">
            <v>3496755.2000000007</v>
          </cell>
          <cell r="G270">
            <v>217570.47</v>
          </cell>
          <cell r="H270">
            <v>23094.15</v>
          </cell>
          <cell r="I270">
            <v>692740.54</v>
          </cell>
          <cell r="K270">
            <v>995101.52200000011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25" zoomScaleNormal="100" workbookViewId="0">
      <selection activeCell="J35" sqref="J35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54</v>
      </c>
      <c r="D2" s="32" t="s">
        <v>65</v>
      </c>
      <c r="E2" s="32" t="s">
        <v>62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2310161.2073999997</v>
      </c>
      <c r="D3" s="26">
        <f>D4+D5+D6</f>
        <v>0</v>
      </c>
      <c r="E3" s="27">
        <f t="shared" ref="E3:E24" si="0">C3+D3</f>
        <v>2310161.2073999997</v>
      </c>
    </row>
    <row r="4" spans="1:10" ht="15" customHeight="1" x14ac:dyDescent="0.25">
      <c r="A4" s="6" t="s">
        <v>4</v>
      </c>
      <c r="B4" s="7" t="s">
        <v>5</v>
      </c>
      <c r="C4" s="8">
        <f>[1]příjmy!$C$270</f>
        <v>2129320.5699999998</v>
      </c>
      <c r="D4" s="9">
        <f>[2]příjmy!$C$31</f>
        <v>0</v>
      </c>
      <c r="E4" s="10">
        <f t="shared" si="0"/>
        <v>2129320.5699999998</v>
      </c>
      <c r="J4" s="1"/>
    </row>
    <row r="5" spans="1:10" ht="15" customHeight="1" x14ac:dyDescent="0.25">
      <c r="A5" s="6" t="s">
        <v>6</v>
      </c>
      <c r="B5" s="7" t="s">
        <v>7</v>
      </c>
      <c r="C5" s="8">
        <f>[1]příjmy!$D$270</f>
        <v>168079.8774</v>
      </c>
      <c r="D5" s="4">
        <v>0</v>
      </c>
      <c r="E5" s="10">
        <f t="shared" si="0"/>
        <v>168079.8774</v>
      </c>
    </row>
    <row r="6" spans="1:10" ht="15" customHeight="1" x14ac:dyDescent="0.25">
      <c r="A6" s="6" t="s">
        <v>8</v>
      </c>
      <c r="B6" s="7" t="s">
        <v>9</v>
      </c>
      <c r="C6" s="8">
        <f>[1]příjmy!$E$270</f>
        <v>12760.76</v>
      </c>
      <c r="D6" s="8">
        <f>[2]příjmy!$E$31</f>
        <v>0</v>
      </c>
      <c r="E6" s="10">
        <f t="shared" si="0"/>
        <v>12760.76</v>
      </c>
    </row>
    <row r="7" spans="1:10" ht="15" customHeight="1" x14ac:dyDescent="0.25">
      <c r="A7" s="12" t="s">
        <v>41</v>
      </c>
      <c r="B7" s="7" t="s">
        <v>10</v>
      </c>
      <c r="C7" s="13">
        <f>C8+C13</f>
        <v>4108370.2085899995</v>
      </c>
      <c r="D7" s="13">
        <f>D8+D13</f>
        <v>0</v>
      </c>
      <c r="E7" s="14">
        <f t="shared" si="0"/>
        <v>4108370.2085899995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4009514.8185899993</v>
      </c>
      <c r="D8" s="8">
        <f>D9+D10+D11+D12</f>
        <v>0</v>
      </c>
      <c r="E8" s="11">
        <f t="shared" si="0"/>
        <v>4009514.8185899993</v>
      </c>
    </row>
    <row r="9" spans="1:10" ht="15" customHeight="1" x14ac:dyDescent="0.25">
      <c r="A9" s="6" t="s">
        <v>42</v>
      </c>
      <c r="B9" s="7" t="s">
        <v>12</v>
      </c>
      <c r="C9" s="8">
        <f>[1]příjmy!$M$225</f>
        <v>61072</v>
      </c>
      <c r="D9" s="8">
        <f>[2]příjmy!$I$16</f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f>[1]příjmy!$G$270+[1]příjmy!$H$270</f>
        <v>3919863.1585899992</v>
      </c>
      <c r="D10" s="8">
        <v>0</v>
      </c>
      <c r="E10" s="11">
        <f t="shared" si="0"/>
        <v>3919863.1585899992</v>
      </c>
    </row>
    <row r="11" spans="1:10" ht="15" customHeight="1" x14ac:dyDescent="0.25">
      <c r="A11" s="6" t="s">
        <v>43</v>
      </c>
      <c r="B11" s="7" t="s">
        <v>45</v>
      </c>
      <c r="C11" s="8">
        <f>[1]příjmy!$I$225</f>
        <v>3809.66</v>
      </c>
      <c r="D11" s="8">
        <v>0</v>
      </c>
      <c r="E11" s="11">
        <f>SUM(C11:D11)</f>
        <v>3809.66</v>
      </c>
    </row>
    <row r="12" spans="1:10" ht="15" customHeight="1" x14ac:dyDescent="0.25">
      <c r="A12" s="6" t="s">
        <v>47</v>
      </c>
      <c r="B12" s="7">
        <v>4121</v>
      </c>
      <c r="C12" s="8">
        <f>[1]příjmy!$F$225</f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98855.390000000014</v>
      </c>
      <c r="D13" s="8">
        <f>D14+D15+D16</f>
        <v>0</v>
      </c>
      <c r="E13" s="11">
        <f t="shared" si="0"/>
        <v>98855.390000000014</v>
      </c>
    </row>
    <row r="14" spans="1:10" ht="15" customHeight="1" x14ac:dyDescent="0.25">
      <c r="A14" s="6" t="s">
        <v>44</v>
      </c>
      <c r="B14" s="7" t="s">
        <v>13</v>
      </c>
      <c r="C14" s="8">
        <f>[1]příjmy!$N$270+[1]příjmy!$J$270</f>
        <v>95117.390000000014</v>
      </c>
      <c r="D14" s="8">
        <f>[2]příjmy!$H$16</f>
        <v>0</v>
      </c>
      <c r="E14" s="11">
        <f t="shared" si="0"/>
        <v>95117.390000000014</v>
      </c>
    </row>
    <row r="15" spans="1:10" ht="15" customHeight="1" x14ac:dyDescent="0.25">
      <c r="A15" s="6" t="s">
        <v>49</v>
      </c>
      <c r="B15" s="7">
        <v>4221</v>
      </c>
      <c r="C15" s="8">
        <f>[1]příjmy!$L$225</f>
        <v>3738</v>
      </c>
      <c r="D15" s="8">
        <v>0</v>
      </c>
      <c r="E15" s="11">
        <f>SUM(C15:D15)</f>
        <v>3738</v>
      </c>
    </row>
    <row r="16" spans="1:10" ht="15" customHeight="1" x14ac:dyDescent="0.25">
      <c r="A16" s="6" t="s">
        <v>50</v>
      </c>
      <c r="B16" s="7">
        <v>4232</v>
      </c>
      <c r="C16" s="8">
        <f>[1]příjmy!$K$225</f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6418531.4159899987</v>
      </c>
      <c r="D17" s="13">
        <f>D3+D7</f>
        <v>0</v>
      </c>
      <c r="E17" s="14">
        <f t="shared" si="0"/>
        <v>6418531.4159899987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1072090.47</v>
      </c>
      <c r="D18" s="13">
        <f>SUM(D19:D23)</f>
        <v>0</v>
      </c>
      <c r="E18" s="14">
        <f t="shared" si="0"/>
        <v>1072090.47</v>
      </c>
    </row>
    <row r="19" spans="1:5" ht="15" customHeight="1" x14ac:dyDescent="0.25">
      <c r="A19" s="6" t="s">
        <v>59</v>
      </c>
      <c r="B19" s="7" t="s">
        <v>17</v>
      </c>
      <c r="C19" s="8">
        <f>[1]příjmy!$O$180</f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60</v>
      </c>
      <c r="B20" s="7">
        <v>8115</v>
      </c>
      <c r="C20" s="8">
        <f>[1]příjmy!$P$180</f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61</v>
      </c>
      <c r="B21" s="7" t="s">
        <v>17</v>
      </c>
      <c r="C21" s="8">
        <f>[1]příjmy!$Q$270</f>
        <v>878159.9</v>
      </c>
      <c r="D21" s="8">
        <v>0</v>
      </c>
      <c r="E21" s="11">
        <f t="shared" si="0"/>
        <v>878159.9</v>
      </c>
    </row>
    <row r="22" spans="1:5" ht="15" customHeight="1" x14ac:dyDescent="0.25">
      <c r="A22" s="6" t="s">
        <v>51</v>
      </c>
      <c r="B22" s="7">
        <v>8123</v>
      </c>
      <c r="C22" s="8">
        <f>[1]příjmy!$R$167</f>
        <v>0</v>
      </c>
      <c r="D22" s="8">
        <f>[2]příjmy!$T$31</f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f>[2]příjmy!$O$16</f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7490621.8859899985</v>
      </c>
      <c r="D24" s="22">
        <f>D17+D18</f>
        <v>0</v>
      </c>
      <c r="E24" s="23">
        <f t="shared" si="0"/>
        <v>7490621.8859899985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54</v>
      </c>
      <c r="D26" s="32" t="s">
        <v>65</v>
      </c>
      <c r="E26" s="32" t="s">
        <v>62</v>
      </c>
    </row>
    <row r="27" spans="1:5" ht="15" customHeight="1" x14ac:dyDescent="0.25">
      <c r="A27" s="24" t="s">
        <v>26</v>
      </c>
      <c r="B27" s="3" t="s">
        <v>20</v>
      </c>
      <c r="C27" s="4">
        <f>[1]výdaje!$B$225</f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f>[1]výdaje!$C$270</f>
        <v>215964.09</v>
      </c>
      <c r="D28" s="4">
        <v>0</v>
      </c>
      <c r="E28" s="5">
        <f t="shared" ref="E28:E43" si="1">C28+D28</f>
        <v>215964.09</v>
      </c>
    </row>
    <row r="29" spans="1:5" ht="15" customHeight="1" x14ac:dyDescent="0.25">
      <c r="A29" s="25" t="s">
        <v>28</v>
      </c>
      <c r="B29" s="7" t="s">
        <v>20</v>
      </c>
      <c r="C29" s="8">
        <f>[1]výdaje!$D$270</f>
        <v>878542.94</v>
      </c>
      <c r="D29" s="4">
        <v>0</v>
      </c>
      <c r="E29" s="5">
        <f t="shared" si="1"/>
        <v>878542.94</v>
      </c>
    </row>
    <row r="30" spans="1:5" ht="15" customHeight="1" x14ac:dyDescent="0.25">
      <c r="A30" s="25" t="s">
        <v>22</v>
      </c>
      <c r="B30" s="7" t="s">
        <v>20</v>
      </c>
      <c r="C30" s="8">
        <f>[1]výdaje!$E$270</f>
        <v>735466.26</v>
      </c>
      <c r="D30" s="4">
        <v>-66.5</v>
      </c>
      <c r="E30" s="5">
        <f t="shared" si="1"/>
        <v>735399.76</v>
      </c>
    </row>
    <row r="31" spans="1:5" ht="15" customHeight="1" x14ac:dyDescent="0.25">
      <c r="A31" s="25" t="s">
        <v>40</v>
      </c>
      <c r="B31" s="7" t="s">
        <v>20</v>
      </c>
      <c r="C31" s="8">
        <f>[1]výdaje!$F$270</f>
        <v>3496755.2000000007</v>
      </c>
      <c r="D31" s="4">
        <v>0</v>
      </c>
      <c r="E31" s="5">
        <f>C31+D31</f>
        <v>3496755.2000000007</v>
      </c>
    </row>
    <row r="32" spans="1:5" ht="15" customHeight="1" x14ac:dyDescent="0.25">
      <c r="A32" s="25" t="s">
        <v>56</v>
      </c>
      <c r="B32" s="7" t="s">
        <v>24</v>
      </c>
      <c r="C32" s="8">
        <f>[1]výdaje!$G$270</f>
        <v>217570.47</v>
      </c>
      <c r="D32" s="4">
        <v>66.5</v>
      </c>
      <c r="E32" s="5">
        <f t="shared" si="1"/>
        <v>217636.97</v>
      </c>
    </row>
    <row r="33" spans="1:5" ht="15" customHeight="1" x14ac:dyDescent="0.25">
      <c r="A33" s="25" t="s">
        <v>63</v>
      </c>
      <c r="B33" s="7" t="s">
        <v>20</v>
      </c>
      <c r="C33" s="8">
        <f>[1]výdaje!$H$270</f>
        <v>23094.15</v>
      </c>
      <c r="D33" s="4">
        <f>[2]výdaje!$G$16</f>
        <v>0</v>
      </c>
      <c r="E33" s="5">
        <f t="shared" si="1"/>
        <v>23094.15</v>
      </c>
    </row>
    <row r="34" spans="1:5" ht="15" customHeight="1" x14ac:dyDescent="0.25">
      <c r="A34" s="25" t="s">
        <v>29</v>
      </c>
      <c r="B34" s="7" t="s">
        <v>23</v>
      </c>
      <c r="C34" s="8">
        <f>[1]výdaje!$I$270</f>
        <v>692740.54</v>
      </c>
      <c r="D34" s="4">
        <v>0</v>
      </c>
      <c r="E34" s="5">
        <f t="shared" si="1"/>
        <v>692740.54</v>
      </c>
    </row>
    <row r="35" spans="1:5" ht="15" customHeight="1" x14ac:dyDescent="0.25">
      <c r="A35" s="25" t="s">
        <v>30</v>
      </c>
      <c r="B35" s="7" t="s">
        <v>23</v>
      </c>
      <c r="C35" s="8">
        <f>[3]výdaje!$J$433</f>
        <v>0</v>
      </c>
      <c r="D35" s="4">
        <f>[2]výdaje!$I$16</f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f>[1]výdaje!$K$270</f>
        <v>995101.52200000011</v>
      </c>
      <c r="D36" s="4">
        <f>[2]výdaje!$J$16</f>
        <v>0</v>
      </c>
      <c r="E36" s="5">
        <f t="shared" si="1"/>
        <v>995101.52200000011</v>
      </c>
    </row>
    <row r="37" spans="1:5" ht="15" customHeight="1" x14ac:dyDescent="0.25">
      <c r="A37" s="25" t="s">
        <v>33</v>
      </c>
      <c r="B37" s="7" t="s">
        <v>24</v>
      </c>
      <c r="C37" s="8">
        <f>[1]výdaje!$L$225</f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32</v>
      </c>
      <c r="B38" s="7" t="s">
        <v>20</v>
      </c>
      <c r="C38" s="8">
        <f>[1]výdaje!$M$225</f>
        <v>5278.1900000000005</v>
      </c>
      <c r="D38" s="4">
        <f>[2]výdaje!$L$16</f>
        <v>0</v>
      </c>
      <c r="E38" s="5">
        <f t="shared" si="1"/>
        <v>5278.1900000000005</v>
      </c>
    </row>
    <row r="39" spans="1:5" ht="15" customHeight="1" x14ac:dyDescent="0.25">
      <c r="A39" s="25" t="s">
        <v>55</v>
      </c>
      <c r="B39" s="7" t="s">
        <v>24</v>
      </c>
      <c r="C39" s="8">
        <f>[1]výdaje!$N$225</f>
        <v>76679.09</v>
      </c>
      <c r="D39" s="4">
        <v>0</v>
      </c>
      <c r="E39" s="5">
        <f>C39+D39</f>
        <v>76679.09</v>
      </c>
    </row>
    <row r="40" spans="1:5" ht="15" customHeight="1" x14ac:dyDescent="0.25">
      <c r="A40" s="25" t="s">
        <v>34</v>
      </c>
      <c r="B40" s="7" t="s">
        <v>24</v>
      </c>
      <c r="C40" s="8">
        <f>[1]výdaje!$O$180</f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35</v>
      </c>
      <c r="B41" s="7" t="s">
        <v>24</v>
      </c>
      <c r="C41" s="8">
        <f>[1]výdaje!$P$180</f>
        <v>72712.56</v>
      </c>
      <c r="D41" s="4">
        <f>[2]výdaje!$N$16</f>
        <v>0</v>
      </c>
      <c r="E41" s="5">
        <f t="shared" si="1"/>
        <v>72712.56</v>
      </c>
    </row>
    <row r="42" spans="1:5" ht="15" customHeight="1" x14ac:dyDescent="0.25">
      <c r="A42" s="25" t="s">
        <v>36</v>
      </c>
      <c r="B42" s="7" t="s">
        <v>24</v>
      </c>
      <c r="C42" s="8">
        <f>[1]výdaje!$R$180</f>
        <v>4006.28</v>
      </c>
      <c r="D42" s="4">
        <f>[2]výdaje!$P$16</f>
        <v>0</v>
      </c>
      <c r="E42" s="5">
        <f t="shared" si="1"/>
        <v>4006.28</v>
      </c>
    </row>
    <row r="43" spans="1:5" ht="15" customHeight="1" thickBot="1" x14ac:dyDescent="0.3">
      <c r="A43" s="25" t="s">
        <v>37</v>
      </c>
      <c r="B43" s="7" t="s">
        <v>24</v>
      </c>
      <c r="C43" s="8">
        <f>[1]výdaje!$S$180</f>
        <v>121.6</v>
      </c>
      <c r="D43" s="4">
        <f>[2]výdaje!$Q$16</f>
        <v>0</v>
      </c>
      <c r="E43" s="5">
        <f t="shared" si="1"/>
        <v>121.6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7490621.892</v>
      </c>
      <c r="D44" s="22">
        <f>SUM(D27:D43)</f>
        <v>0</v>
      </c>
      <c r="E44" s="23">
        <f>SUM(E27:E43)</f>
        <v>7490621.892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2014-09-03T07:34:33Z</cp:lastPrinted>
  <dcterms:created xsi:type="dcterms:W3CDTF">2007-12-18T12:40:54Z</dcterms:created>
  <dcterms:modified xsi:type="dcterms:W3CDTF">2014-09-08T07:57:28Z</dcterms:modified>
</cp:coreProperties>
</file>