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15" windowHeight="6510"/>
  </bookViews>
  <sheets>
    <sheet name="List1" sheetId="2" r:id="rId1"/>
  </sheets>
  <calcPr calcId="145621"/>
</workbook>
</file>

<file path=xl/calcChain.xml><?xml version="1.0" encoding="utf-8"?>
<calcChain xmlns="http://schemas.openxmlformats.org/spreadsheetml/2006/main">
  <c r="J30" i="2" l="1"/>
  <c r="I30" i="2"/>
  <c r="J29" i="2"/>
  <c r="I29" i="2"/>
  <c r="J28" i="2"/>
  <c r="I28" i="2"/>
  <c r="J27" i="2"/>
  <c r="I27" i="2"/>
  <c r="J26" i="2"/>
  <c r="I26" i="2"/>
  <c r="H29" i="2"/>
  <c r="H28" i="2"/>
  <c r="H27" i="2"/>
  <c r="G29" i="2"/>
  <c r="G26" i="2"/>
  <c r="H23" i="2"/>
  <c r="G22" i="2"/>
  <c r="G21" i="2"/>
  <c r="H21" i="2" s="1"/>
  <c r="G20" i="2"/>
  <c r="G19" i="2"/>
  <c r="G18" i="2"/>
  <c r="G17" i="2"/>
  <c r="G16" i="2"/>
  <c r="G15" i="2"/>
  <c r="H22" i="2"/>
  <c r="H20" i="2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2" i="2"/>
  <c r="H12" i="2" s="1"/>
  <c r="H13" i="2"/>
  <c r="H14" i="2"/>
  <c r="G4" i="2"/>
  <c r="H4" i="2" s="1"/>
  <c r="H3" i="2"/>
  <c r="H26" i="2" s="1"/>
  <c r="H30" i="2" l="1"/>
  <c r="H15" i="2"/>
  <c r="H16" i="2"/>
  <c r="H17" i="2"/>
  <c r="H18" i="2"/>
  <c r="H19" i="2"/>
  <c r="G27" i="2" l="1"/>
  <c r="G28" i="2"/>
  <c r="I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4" i="2" l="1"/>
  <c r="E11" i="2"/>
  <c r="G11" i="2" l="1"/>
  <c r="H11" i="2" s="1"/>
  <c r="E24" i="2"/>
  <c r="G24" i="2" l="1"/>
  <c r="I25" i="2" s="1"/>
  <c r="G30" i="2"/>
  <c r="H24" i="2" l="1"/>
</calcChain>
</file>

<file path=xl/sharedStrings.xml><?xml version="1.0" encoding="utf-8"?>
<sst xmlns="http://schemas.openxmlformats.org/spreadsheetml/2006/main" count="74" uniqueCount="54">
  <si>
    <t>III</t>
  </si>
  <si>
    <t>Borek - Troskovice</t>
  </si>
  <si>
    <t>Silnice III/26318 od I/13 - Polevsko</t>
  </si>
  <si>
    <t>Prysk – křižovatka s III/26318</t>
  </si>
  <si>
    <t>Zásada</t>
  </si>
  <si>
    <t>Držkov - Zásada</t>
  </si>
  <si>
    <t>Staré Splavy</t>
  </si>
  <si>
    <t>Háje n. Jiz.</t>
  </si>
  <si>
    <t>0381</t>
  </si>
  <si>
    <t>Dráčov – Rváčov</t>
  </si>
  <si>
    <t>Ploužnice – Syřenov</t>
  </si>
  <si>
    <t>II</t>
  </si>
  <si>
    <t>Fojtka</t>
  </si>
  <si>
    <t>Jablonné v Podještědí</t>
  </si>
  <si>
    <t>Horní Mísečky</t>
  </si>
  <si>
    <t>Semily - Bítouchov</t>
  </si>
  <si>
    <t>Chuchelna</t>
  </si>
  <si>
    <t>Zdislava</t>
  </si>
  <si>
    <t>Rekonstrukce silnice III/28116 Borek - Troskovice</t>
  </si>
  <si>
    <t>Rekonstrukce silnice II/286 Horní Mísečky</t>
  </si>
  <si>
    <t>Rekonstrukce silnice III/27015 v Jablonném v Podještědí</t>
  </si>
  <si>
    <t>Rekonstrukce silnice III/2907 ve Fojtce</t>
  </si>
  <si>
    <t>Rekonstrukce silnice II/292 Háje nad Jizerou</t>
  </si>
  <si>
    <t>Rekonstrukce silnice III/0381 Staré Splavy</t>
  </si>
  <si>
    <t>Název žádosti</t>
  </si>
  <si>
    <t>Rekonstrukce silnic III. třídy v Polevsku a Prysku</t>
  </si>
  <si>
    <t>Rekonstrukce silnic III. třídy v Zásadě</t>
  </si>
  <si>
    <t>Rekonstrukce silnic III. třídy v Rváčově a Syřenově</t>
  </si>
  <si>
    <t>Rekonstrukce silnic III. třídy v Semilech</t>
  </si>
  <si>
    <t>Josefův Důl</t>
  </si>
  <si>
    <t>Bedřichov - Hrabětice</t>
  </si>
  <si>
    <t>Hrabětice - Josefův Důl</t>
  </si>
  <si>
    <t>Loktuše - Loučky</t>
  </si>
  <si>
    <t>Ludvíkov - Hajniště</t>
  </si>
  <si>
    <t>Rekonstrukce silnice III/29015 Ludvíkov - Hajniště</t>
  </si>
  <si>
    <t>Rekonstrukce silnice II/282 Loktuše - Loučky</t>
  </si>
  <si>
    <t>Rekonstrukce silnic III. třídy v Josefově Dole a Bedřichově</t>
  </si>
  <si>
    <t>SN (Kč s DPH)</t>
  </si>
  <si>
    <t>TDI  (Kč s DPH)</t>
  </si>
  <si>
    <t>BOZP  (Kč s DPH)</t>
  </si>
  <si>
    <t>okres Liberec</t>
  </si>
  <si>
    <t>okres Jablonec nad Nisou</t>
  </si>
  <si>
    <t>okres Česká Lípa</t>
  </si>
  <si>
    <t>okres Semily - část 1</t>
  </si>
  <si>
    <t>okres Semily - část 2</t>
  </si>
  <si>
    <t>TDI  (Kč bez DPH)</t>
  </si>
  <si>
    <t>BOZP  (Kč bez DPH)</t>
  </si>
  <si>
    <t>Rekonstrukce silnice III/27243 ve Zdislavě</t>
  </si>
  <si>
    <t>TDI+BOZP s DPH</t>
  </si>
  <si>
    <t xml:space="preserve">Seznam akcí </t>
  </si>
  <si>
    <t>silnice</t>
  </si>
  <si>
    <t>místopis</t>
  </si>
  <si>
    <t>Poř.č.</t>
  </si>
  <si>
    <t>056_P01_seznam_akci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</si>
</sst>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</cellStyleXfs>
  <cellXfs count="102">
    <xf numFmtId="0" fontId="0" fillId="0" borderId="0" xfId="0"/>
    <xf numFmtId="0" fontId="0" fillId="0" borderId="0" xfId="0" applyFont="1"/>
    <xf numFmtId="164" fontId="0" fillId="0" borderId="0" xfId="0" applyNumberFormat="1" applyFont="1"/>
    <xf numFmtId="164" fontId="2" fillId="0" borderId="1" xfId="0" applyNumberFormat="1" applyFont="1" applyFill="1" applyBorder="1" applyAlignment="1">
      <alignment horizontal="right" vertical="center" wrapText="1" shrinkToFi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/>
    <xf numFmtId="0" fontId="2" fillId="3" borderId="1" xfId="0" applyFont="1" applyFill="1" applyBorder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 vertical="center" shrinkToFit="1"/>
    </xf>
    <xf numFmtId="0" fontId="2" fillId="7" borderId="1" xfId="0" applyFont="1" applyFill="1" applyBorder="1" applyAlignment="1">
      <alignment horizontal="left" vertical="center" shrinkToFit="1"/>
    </xf>
    <xf numFmtId="0" fontId="8" fillId="5" borderId="1" xfId="0" applyFont="1" applyFill="1" applyBorder="1" applyAlignment="1">
      <alignment horizontal="left" vertical="center" shrinkToFit="1"/>
    </xf>
    <xf numFmtId="0" fontId="0" fillId="3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0" fillId="7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0" fillId="0" borderId="0" xfId="0" applyFont="1" applyFill="1" applyBorder="1"/>
    <xf numFmtId="164" fontId="10" fillId="0" borderId="0" xfId="0" applyNumberFormat="1" applyFont="1" applyBorder="1"/>
    <xf numFmtId="164" fontId="11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0" fillId="0" borderId="0" xfId="0" applyAlignment="1">
      <alignment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1" applyNumberFormat="1" applyFont="1" applyFill="1" applyBorder="1" applyAlignment="1" applyProtection="1">
      <alignment horizontal="left"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justify" vertical="center" shrinkToFit="1"/>
    </xf>
    <xf numFmtId="0" fontId="0" fillId="5" borderId="5" xfId="0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5" borderId="1" xfId="1" applyFont="1" applyFill="1" applyBorder="1" applyAlignment="1" applyProtection="1">
      <alignment horizontal="left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 applyProtection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0" fillId="7" borderId="1" xfId="0" applyFont="1" applyFill="1" applyBorder="1" applyAlignment="1">
      <alignment shrinkToFit="1"/>
    </xf>
    <xf numFmtId="0" fontId="0" fillId="4" borderId="7" xfId="0" applyFont="1" applyFill="1" applyBorder="1" applyAlignment="1">
      <alignment horizontal="center" vertical="center" shrinkToFit="1"/>
    </xf>
    <xf numFmtId="0" fontId="0" fillId="4" borderId="8" xfId="0" applyFont="1" applyFill="1" applyBorder="1" applyAlignment="1">
      <alignment horizontal="center" shrinkToFit="1"/>
    </xf>
    <xf numFmtId="0" fontId="0" fillId="4" borderId="8" xfId="0" applyFont="1" applyFill="1" applyBorder="1" applyAlignment="1">
      <alignment horizontal="left" shrinkToFit="1"/>
    </xf>
    <xf numFmtId="0" fontId="0" fillId="4" borderId="8" xfId="0" applyFont="1" applyFill="1" applyBorder="1" applyAlignment="1">
      <alignment shrinkToFit="1"/>
    </xf>
    <xf numFmtId="0" fontId="0" fillId="3" borderId="5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1" applyFont="1" applyFill="1" applyBorder="1" applyAlignment="1" applyProtection="1">
      <alignment horizontal="left" vertical="center" shrinkToFit="1"/>
    </xf>
    <xf numFmtId="0" fontId="0" fillId="7" borderId="1" xfId="0" applyFont="1" applyFill="1" applyBorder="1" applyAlignment="1">
      <alignment horizontal="center" shrinkToFit="1"/>
    </xf>
    <xf numFmtId="0" fontId="0" fillId="7" borderId="1" xfId="0" applyFont="1" applyFill="1" applyBorder="1" applyAlignment="1">
      <alignment horizontal="left" shrinkToFit="1"/>
    </xf>
    <xf numFmtId="0" fontId="2" fillId="3" borderId="1" xfId="0" applyFont="1" applyFill="1" applyBorder="1" applyAlignment="1">
      <alignment horizont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shrinkToFit="1"/>
    </xf>
    <xf numFmtId="0" fontId="0" fillId="6" borderId="5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49" fontId="0" fillId="6" borderId="1" xfId="0" applyNumberFormat="1" applyFont="1" applyFill="1" applyBorder="1" applyAlignment="1">
      <alignment horizontal="left" vertical="center" shrinkToFit="1"/>
    </xf>
    <xf numFmtId="0" fontId="2" fillId="6" borderId="1" xfId="0" applyFont="1" applyFill="1" applyBorder="1" applyAlignment="1">
      <alignment horizontal="center" vertical="center" shrinkToFit="1"/>
    </xf>
    <xf numFmtId="0" fontId="2" fillId="6" borderId="1" xfId="1" applyNumberFormat="1" applyFont="1" applyFill="1" applyBorder="1" applyAlignment="1" applyProtection="1">
      <alignment horizontal="lef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1" applyNumberFormat="1" applyFont="1" applyFill="1" applyBorder="1" applyAlignment="1" applyProtection="1">
      <alignment horizontal="left" vertical="center" shrinkToFit="1"/>
    </xf>
    <xf numFmtId="0" fontId="2" fillId="7" borderId="1" xfId="0" applyFont="1" applyFill="1" applyBorder="1" applyAlignment="1">
      <alignment horizontal="center" vertical="center" shrinkToFit="1"/>
    </xf>
    <xf numFmtId="0" fontId="2" fillId="7" borderId="1" xfId="1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42" fontId="8" fillId="0" borderId="1" xfId="0" applyNumberFormat="1" applyFont="1" applyFill="1" applyBorder="1" applyAlignment="1">
      <alignment horizontal="right" vertical="center"/>
    </xf>
    <xf numFmtId="42" fontId="2" fillId="0" borderId="1" xfId="0" applyNumberFormat="1" applyFont="1" applyFill="1" applyBorder="1" applyAlignment="1">
      <alignment horizontal="right" vertical="center" wrapText="1" shrinkToFit="1"/>
    </xf>
    <xf numFmtId="164" fontId="2" fillId="0" borderId="1" xfId="0" applyNumberFormat="1" applyFont="1" applyFill="1" applyBorder="1"/>
    <xf numFmtId="164" fontId="4" fillId="0" borderId="18" xfId="0" applyNumberFormat="1" applyFont="1" applyBorder="1" applyAlignment="1">
      <alignment horizontal="right"/>
    </xf>
    <xf numFmtId="164" fontId="9" fillId="0" borderId="6" xfId="0" applyNumberFormat="1" applyFont="1" applyFill="1" applyBorder="1" applyAlignment="1">
      <alignment horizontal="right" vertical="center" wrapText="1" shrinkToFit="1"/>
    </xf>
    <xf numFmtId="164" fontId="4" fillId="0" borderId="10" xfId="0" applyNumberFormat="1" applyFont="1" applyFill="1" applyBorder="1"/>
    <xf numFmtId="164" fontId="4" fillId="2" borderId="3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2" fillId="6" borderId="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/>
    <xf numFmtId="164" fontId="4" fillId="0" borderId="3" xfId="0" applyNumberFormat="1" applyFont="1" applyBorder="1"/>
    <xf numFmtId="0" fontId="2" fillId="0" borderId="19" xfId="0" applyFont="1" applyBorder="1" applyAlignment="1">
      <alignment horizontal="right"/>
    </xf>
    <xf numFmtId="0" fontId="0" fillId="5" borderId="15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0" fillId="7" borderId="15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6" borderId="15" xfId="0" applyFont="1" applyFill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 shrinkToFit="1"/>
    </xf>
    <xf numFmtId="0" fontId="0" fillId="4" borderId="15" xfId="0" applyFont="1" applyFill="1" applyBorder="1" applyAlignment="1">
      <alignment horizontal="center" vertical="center" shrinkToFit="1"/>
    </xf>
    <xf numFmtId="164" fontId="4" fillId="2" borderId="20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</cellXfs>
  <cellStyles count="4"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D:\PavelOlenicek\AppData\Local\Microsoft\Windows\PavelOlenicek\AppData\Local\Microsoft\Windows\Temporary%20Internet%20Files\PavelOlenicek\AppData\Local\Microsoft\Windows\Temporary%20Internet%20Files\Content.Outlook\AppData\Local\Microsoft\Windows\Temporary%20Internet%20Files\Content.Outlook\AppData\Local\Microsoft\Windows\Temporary%20Internet%20Files\Content.Outlook\AppData\Local\Desktop\Temporary%20Internet%20Files\OLK3A\foto\2011\Provoz%20V&#253;chod\II-286\II-286-KARTA%2041\II-286-41-FOTO%20Misec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B1" workbookViewId="0">
      <selection activeCell="G3" sqref="G3"/>
    </sheetView>
  </sheetViews>
  <sheetFormatPr defaultRowHeight="15" x14ac:dyDescent="0.25"/>
  <cols>
    <col min="1" max="1" width="7.140625" customWidth="1"/>
    <col min="4" max="4" width="31.7109375" bestFit="1" customWidth="1"/>
    <col min="5" max="5" width="13.85546875" style="22" bestFit="1" customWidth="1"/>
    <col min="6" max="6" width="52.85546875" style="1" bestFit="1" customWidth="1"/>
    <col min="7" max="7" width="12.7109375" style="2" customWidth="1"/>
    <col min="8" max="8" width="15.140625" style="2" bestFit="1" customWidth="1"/>
    <col min="9" max="9" width="12.28515625" bestFit="1" customWidth="1"/>
    <col min="10" max="10" width="11.28515625" bestFit="1" customWidth="1"/>
  </cols>
  <sheetData>
    <row r="1" spans="1:10" ht="15.75" thickBot="1" x14ac:dyDescent="0.3">
      <c r="A1" t="s">
        <v>49</v>
      </c>
      <c r="E1" s="20"/>
      <c r="G1" s="88" t="s">
        <v>53</v>
      </c>
      <c r="H1" s="88"/>
      <c r="I1" s="88"/>
      <c r="J1" s="88"/>
    </row>
    <row r="2" spans="1:10" ht="30" x14ac:dyDescent="0.25">
      <c r="A2" s="85" t="s">
        <v>52</v>
      </c>
      <c r="B2" s="100" t="s">
        <v>50</v>
      </c>
      <c r="C2" s="101"/>
      <c r="D2" s="85" t="s">
        <v>51</v>
      </c>
      <c r="E2" s="73" t="s">
        <v>37</v>
      </c>
      <c r="F2" s="4" t="s">
        <v>24</v>
      </c>
      <c r="G2" s="74" t="s">
        <v>38</v>
      </c>
      <c r="H2" s="4" t="s">
        <v>45</v>
      </c>
      <c r="I2" s="74" t="s">
        <v>39</v>
      </c>
      <c r="J2" s="4" t="s">
        <v>46</v>
      </c>
    </row>
    <row r="3" spans="1:10" s="23" customFormat="1" x14ac:dyDescent="0.25">
      <c r="A3" s="48">
        <v>1</v>
      </c>
      <c r="B3" s="61" t="s">
        <v>0</v>
      </c>
      <c r="C3" s="62">
        <v>29015</v>
      </c>
      <c r="D3" s="8" t="s">
        <v>33</v>
      </c>
      <c r="E3" s="3">
        <v>25500000</v>
      </c>
      <c r="F3" s="5" t="s">
        <v>34</v>
      </c>
      <c r="G3" s="3">
        <v>569492</v>
      </c>
      <c r="H3" s="71">
        <f t="shared" ref="H3:H14" si="0">G3/1.21</f>
        <v>470654.54545454547</v>
      </c>
      <c r="I3" s="3">
        <v>178500</v>
      </c>
      <c r="J3" s="71">
        <f t="shared" ref="J3:J23" si="1">I3/1.21</f>
        <v>147520.66115702479</v>
      </c>
    </row>
    <row r="4" spans="1:10" s="23" customFormat="1" x14ac:dyDescent="0.25">
      <c r="A4" s="24">
        <v>2</v>
      </c>
      <c r="B4" s="25" t="s">
        <v>0</v>
      </c>
      <c r="C4" s="26">
        <v>28116</v>
      </c>
      <c r="D4" s="27" t="s">
        <v>1</v>
      </c>
      <c r="E4" s="3">
        <v>60000000</v>
      </c>
      <c r="F4" s="6" t="s">
        <v>18</v>
      </c>
      <c r="G4" s="3">
        <f t="shared" ref="G4:G12" si="2">0.02*E4</f>
        <v>1200000</v>
      </c>
      <c r="H4" s="71">
        <f t="shared" si="0"/>
        <v>991735.53719008272</v>
      </c>
      <c r="I4" s="3">
        <v>420000</v>
      </c>
      <c r="J4" s="71">
        <f t="shared" si="1"/>
        <v>347107.43801652896</v>
      </c>
    </row>
    <row r="5" spans="1:10" s="23" customFormat="1" x14ac:dyDescent="0.25">
      <c r="A5" s="97">
        <v>3</v>
      </c>
      <c r="B5" s="59" t="s">
        <v>0</v>
      </c>
      <c r="C5" s="60">
        <v>26318</v>
      </c>
      <c r="D5" s="9" t="s">
        <v>2</v>
      </c>
      <c r="E5" s="3">
        <v>21000000</v>
      </c>
      <c r="F5" s="91" t="s">
        <v>25</v>
      </c>
      <c r="G5" s="3">
        <f t="shared" si="2"/>
        <v>420000</v>
      </c>
      <c r="H5" s="71">
        <f t="shared" si="0"/>
        <v>347107.43801652896</v>
      </c>
      <c r="I5" s="3">
        <v>147000</v>
      </c>
      <c r="J5" s="71">
        <f t="shared" si="1"/>
        <v>121487.60330578513</v>
      </c>
    </row>
    <row r="6" spans="1:10" s="23" customFormat="1" x14ac:dyDescent="0.25">
      <c r="A6" s="96"/>
      <c r="B6" s="59" t="s">
        <v>0</v>
      </c>
      <c r="C6" s="60">
        <v>26317</v>
      </c>
      <c r="D6" s="9" t="s">
        <v>3</v>
      </c>
      <c r="E6" s="3">
        <v>16100000</v>
      </c>
      <c r="F6" s="93"/>
      <c r="G6" s="3">
        <f t="shared" si="2"/>
        <v>322000</v>
      </c>
      <c r="H6" s="71">
        <f t="shared" si="0"/>
        <v>266115.70247933886</v>
      </c>
      <c r="I6" s="3">
        <v>112700</v>
      </c>
      <c r="J6" s="71">
        <f t="shared" si="1"/>
        <v>93140.495867768594</v>
      </c>
    </row>
    <row r="7" spans="1:10" s="23" customFormat="1" x14ac:dyDescent="0.25">
      <c r="A7" s="98">
        <v>4</v>
      </c>
      <c r="B7" s="63" t="s">
        <v>0</v>
      </c>
      <c r="C7" s="64">
        <v>28743</v>
      </c>
      <c r="D7" s="11" t="s">
        <v>4</v>
      </c>
      <c r="E7" s="3">
        <v>13800000</v>
      </c>
      <c r="F7" s="91" t="s">
        <v>26</v>
      </c>
      <c r="G7" s="3">
        <f t="shared" si="2"/>
        <v>276000</v>
      </c>
      <c r="H7" s="71">
        <f t="shared" si="0"/>
        <v>228099.17355371901</v>
      </c>
      <c r="I7" s="3">
        <v>96600</v>
      </c>
      <c r="J7" s="71">
        <f t="shared" si="1"/>
        <v>79834.710743801654</v>
      </c>
    </row>
    <row r="8" spans="1:10" s="23" customFormat="1" x14ac:dyDescent="0.25">
      <c r="A8" s="95"/>
      <c r="B8" s="63" t="s">
        <v>0</v>
      </c>
      <c r="C8" s="64">
        <v>28744</v>
      </c>
      <c r="D8" s="11" t="s">
        <v>4</v>
      </c>
      <c r="E8" s="3">
        <v>16500000</v>
      </c>
      <c r="F8" s="92"/>
      <c r="G8" s="3">
        <f t="shared" si="2"/>
        <v>330000</v>
      </c>
      <c r="H8" s="71">
        <f t="shared" si="0"/>
        <v>272727.27272727276</v>
      </c>
      <c r="I8" s="3">
        <v>115500</v>
      </c>
      <c r="J8" s="71">
        <f t="shared" si="1"/>
        <v>95454.545454545456</v>
      </c>
    </row>
    <row r="9" spans="1:10" s="23" customFormat="1" x14ac:dyDescent="0.25">
      <c r="A9" s="96"/>
      <c r="B9" s="63" t="s">
        <v>0</v>
      </c>
      <c r="C9" s="64">
        <v>28745</v>
      </c>
      <c r="D9" s="11" t="s">
        <v>5</v>
      </c>
      <c r="E9" s="3">
        <v>9500000</v>
      </c>
      <c r="F9" s="93"/>
      <c r="G9" s="3">
        <f t="shared" si="2"/>
        <v>190000</v>
      </c>
      <c r="H9" s="71">
        <f t="shared" si="0"/>
        <v>157024.79338842977</v>
      </c>
      <c r="I9" s="3">
        <v>66500</v>
      </c>
      <c r="J9" s="71">
        <f t="shared" si="1"/>
        <v>54958.677685950417</v>
      </c>
    </row>
    <row r="10" spans="1:10" s="23" customFormat="1" x14ac:dyDescent="0.25">
      <c r="A10" s="56">
        <v>5</v>
      </c>
      <c r="B10" s="57" t="s">
        <v>0</v>
      </c>
      <c r="C10" s="58" t="s">
        <v>8</v>
      </c>
      <c r="D10" s="9" t="s">
        <v>6</v>
      </c>
      <c r="E10" s="3">
        <v>24342719.923499998</v>
      </c>
      <c r="F10" s="6" t="s">
        <v>23</v>
      </c>
      <c r="G10" s="3">
        <f t="shared" si="2"/>
        <v>486854.39846999996</v>
      </c>
      <c r="H10" s="71">
        <f t="shared" si="0"/>
        <v>402359.00699999998</v>
      </c>
      <c r="I10" s="3">
        <v>236868.39</v>
      </c>
      <c r="J10" s="71">
        <f t="shared" si="1"/>
        <v>195759.00000000003</v>
      </c>
    </row>
    <row r="11" spans="1:10" s="23" customFormat="1" x14ac:dyDescent="0.25">
      <c r="A11" s="28">
        <v>6</v>
      </c>
      <c r="B11" s="29" t="s">
        <v>11</v>
      </c>
      <c r="C11" s="30">
        <v>292</v>
      </c>
      <c r="D11" s="10" t="s">
        <v>7</v>
      </c>
      <c r="E11" s="3">
        <f>28123343.45</f>
        <v>28123343.449999999</v>
      </c>
      <c r="F11" s="6" t="s">
        <v>22</v>
      </c>
      <c r="G11" s="3">
        <f t="shared" si="2"/>
        <v>562466.86899999995</v>
      </c>
      <c r="H11" s="71">
        <f t="shared" si="0"/>
        <v>464848.6520661157</v>
      </c>
      <c r="I11" s="3">
        <v>196863.40414999999</v>
      </c>
      <c r="J11" s="71">
        <f t="shared" si="1"/>
        <v>162697.02822314049</v>
      </c>
    </row>
    <row r="12" spans="1:10" s="23" customFormat="1" x14ac:dyDescent="0.25">
      <c r="A12" s="48">
        <v>7</v>
      </c>
      <c r="B12" s="54" t="s">
        <v>0</v>
      </c>
      <c r="C12" s="55">
        <v>2907</v>
      </c>
      <c r="D12" s="8" t="s">
        <v>12</v>
      </c>
      <c r="E12" s="3">
        <v>7342198.5700000003</v>
      </c>
      <c r="F12" s="6" t="s">
        <v>21</v>
      </c>
      <c r="G12" s="3">
        <f t="shared" si="2"/>
        <v>146843.97140000001</v>
      </c>
      <c r="H12" s="71">
        <f t="shared" si="0"/>
        <v>121358.65404958678</v>
      </c>
      <c r="I12" s="3">
        <v>51395.389990000003</v>
      </c>
      <c r="J12" s="71">
        <f t="shared" si="1"/>
        <v>42475.528917355376</v>
      </c>
    </row>
    <row r="13" spans="1:10" s="23" customFormat="1" x14ac:dyDescent="0.25">
      <c r="A13" s="89">
        <v>8</v>
      </c>
      <c r="B13" s="31" t="s">
        <v>0</v>
      </c>
      <c r="C13" s="32">
        <v>2843</v>
      </c>
      <c r="D13" s="33" t="s">
        <v>9</v>
      </c>
      <c r="E13" s="66">
        <v>27000000</v>
      </c>
      <c r="F13" s="91" t="s">
        <v>27</v>
      </c>
      <c r="G13" s="3">
        <v>544027</v>
      </c>
      <c r="H13" s="71">
        <f t="shared" si="0"/>
        <v>449609.09090909094</v>
      </c>
      <c r="I13" s="3">
        <v>189000</v>
      </c>
      <c r="J13" s="71">
        <f t="shared" si="1"/>
        <v>156198.34710743802</v>
      </c>
    </row>
    <row r="14" spans="1:10" s="23" customFormat="1" x14ac:dyDescent="0.25">
      <c r="A14" s="90"/>
      <c r="B14" s="35" t="s">
        <v>0</v>
      </c>
      <c r="C14" s="30">
        <v>28611</v>
      </c>
      <c r="D14" s="33" t="s">
        <v>10</v>
      </c>
      <c r="E14" s="66">
        <v>20000000</v>
      </c>
      <c r="F14" s="93"/>
      <c r="G14" s="3">
        <v>402716</v>
      </c>
      <c r="H14" s="71">
        <f t="shared" si="0"/>
        <v>332823.14049586776</v>
      </c>
      <c r="I14" s="3">
        <v>140000</v>
      </c>
      <c r="J14" s="71">
        <f t="shared" si="1"/>
        <v>115702.47933884298</v>
      </c>
    </row>
    <row r="15" spans="1:10" s="23" customFormat="1" x14ac:dyDescent="0.25">
      <c r="A15" s="48">
        <v>9</v>
      </c>
      <c r="B15" s="53" t="s">
        <v>0</v>
      </c>
      <c r="C15" s="36">
        <v>27015</v>
      </c>
      <c r="D15" s="36" t="s">
        <v>13</v>
      </c>
      <c r="E15" s="3">
        <v>16100000</v>
      </c>
      <c r="F15" s="7" t="s">
        <v>20</v>
      </c>
      <c r="G15" s="3">
        <f t="shared" ref="G15:G19" si="3">0.02*E15</f>
        <v>322000</v>
      </c>
      <c r="H15" s="71">
        <f t="shared" ref="H15:H19" si="4">G15/1.21</f>
        <v>266115.70247933886</v>
      </c>
      <c r="I15" s="3">
        <v>112700</v>
      </c>
      <c r="J15" s="71">
        <f t="shared" si="1"/>
        <v>93140.495867768594</v>
      </c>
    </row>
    <row r="16" spans="1:10" s="23" customFormat="1" x14ac:dyDescent="0.25">
      <c r="A16" s="34">
        <v>10</v>
      </c>
      <c r="B16" s="37" t="s">
        <v>11</v>
      </c>
      <c r="C16" s="38">
        <v>286</v>
      </c>
      <c r="D16" s="12" t="s">
        <v>14</v>
      </c>
      <c r="E16" s="3">
        <v>46000000</v>
      </c>
      <c r="F16" s="7" t="s">
        <v>19</v>
      </c>
      <c r="G16" s="3">
        <f t="shared" si="3"/>
        <v>920000</v>
      </c>
      <c r="H16" s="71">
        <f t="shared" si="4"/>
        <v>760330.57851239666</v>
      </c>
      <c r="I16" s="3">
        <v>322000</v>
      </c>
      <c r="J16" s="71">
        <f t="shared" si="1"/>
        <v>266115.70247933886</v>
      </c>
    </row>
    <row r="17" spans="1:10" s="23" customFormat="1" x14ac:dyDescent="0.25">
      <c r="A17" s="99">
        <v>11</v>
      </c>
      <c r="B17" s="39" t="s">
        <v>0</v>
      </c>
      <c r="C17" s="40">
        <v>2892</v>
      </c>
      <c r="D17" s="41" t="s">
        <v>15</v>
      </c>
      <c r="E17" s="3">
        <v>17830000</v>
      </c>
      <c r="F17" s="91" t="s">
        <v>28</v>
      </c>
      <c r="G17" s="3">
        <f t="shared" si="3"/>
        <v>356600</v>
      </c>
      <c r="H17" s="71">
        <f t="shared" si="4"/>
        <v>294710.74380165292</v>
      </c>
      <c r="I17" s="3">
        <v>124810</v>
      </c>
      <c r="J17" s="71">
        <f t="shared" si="1"/>
        <v>103148.76033057852</v>
      </c>
    </row>
    <row r="18" spans="1:10" s="23" customFormat="1" x14ac:dyDescent="0.25">
      <c r="A18" s="96"/>
      <c r="B18" s="39" t="s">
        <v>0</v>
      </c>
      <c r="C18" s="40">
        <v>2923</v>
      </c>
      <c r="D18" s="41" t="s">
        <v>16</v>
      </c>
      <c r="E18" s="3">
        <v>18000000</v>
      </c>
      <c r="F18" s="93"/>
      <c r="G18" s="3">
        <f t="shared" si="3"/>
        <v>360000</v>
      </c>
      <c r="H18" s="71">
        <f t="shared" si="4"/>
        <v>297520.66115702479</v>
      </c>
      <c r="I18" s="3">
        <v>126000</v>
      </c>
      <c r="J18" s="71">
        <f t="shared" si="1"/>
        <v>104132.23140495869</v>
      </c>
    </row>
    <row r="19" spans="1:10" s="23" customFormat="1" x14ac:dyDescent="0.25">
      <c r="A19" s="48">
        <v>12</v>
      </c>
      <c r="B19" s="49" t="s">
        <v>0</v>
      </c>
      <c r="C19" s="50">
        <v>27243</v>
      </c>
      <c r="D19" s="42" t="s">
        <v>17</v>
      </c>
      <c r="E19" s="3">
        <v>32803946.056199998</v>
      </c>
      <c r="F19" s="7" t="s">
        <v>47</v>
      </c>
      <c r="G19" s="3">
        <f t="shared" si="3"/>
        <v>656078.92112399999</v>
      </c>
      <c r="H19" s="71">
        <f t="shared" si="4"/>
        <v>542213.98439999996</v>
      </c>
      <c r="I19" s="3">
        <v>324711.96999999997</v>
      </c>
      <c r="J19" s="71">
        <f t="shared" si="1"/>
        <v>268357</v>
      </c>
    </row>
    <row r="20" spans="1:10" s="23" customFormat="1" x14ac:dyDescent="0.25">
      <c r="A20" s="94">
        <v>13</v>
      </c>
      <c r="B20" s="51" t="s">
        <v>0</v>
      </c>
      <c r="C20" s="52">
        <v>29022</v>
      </c>
      <c r="D20" s="43" t="s">
        <v>29</v>
      </c>
      <c r="E20" s="67">
        <v>19800000</v>
      </c>
      <c r="F20" s="91" t="s">
        <v>36</v>
      </c>
      <c r="G20" s="3">
        <f t="shared" ref="G20:G22" si="5">0.02*E20</f>
        <v>396000</v>
      </c>
      <c r="H20" s="71">
        <f t="shared" ref="H20:H23" si="6">G20/1.21</f>
        <v>327272.72727272729</v>
      </c>
      <c r="I20" s="3">
        <v>138600</v>
      </c>
      <c r="J20" s="71">
        <f t="shared" si="1"/>
        <v>114545.45454545454</v>
      </c>
    </row>
    <row r="21" spans="1:10" s="23" customFormat="1" x14ac:dyDescent="0.25">
      <c r="A21" s="95"/>
      <c r="B21" s="51" t="s">
        <v>0</v>
      </c>
      <c r="C21" s="52">
        <v>29022</v>
      </c>
      <c r="D21" s="43" t="s">
        <v>30</v>
      </c>
      <c r="E21" s="68">
        <v>24500000</v>
      </c>
      <c r="F21" s="92"/>
      <c r="G21" s="3">
        <f t="shared" si="5"/>
        <v>490000</v>
      </c>
      <c r="H21" s="71">
        <f t="shared" si="6"/>
        <v>404958.67768595042</v>
      </c>
      <c r="I21" s="3">
        <v>171500</v>
      </c>
      <c r="J21" s="71">
        <f t="shared" si="1"/>
        <v>141735.53719008266</v>
      </c>
    </row>
    <row r="22" spans="1:10" s="23" customFormat="1" x14ac:dyDescent="0.25">
      <c r="A22" s="96"/>
      <c r="B22" s="51" t="s">
        <v>0</v>
      </c>
      <c r="C22" s="52">
        <v>29022</v>
      </c>
      <c r="D22" s="43" t="s">
        <v>31</v>
      </c>
      <c r="E22" s="68">
        <v>29000000</v>
      </c>
      <c r="F22" s="93"/>
      <c r="G22" s="3">
        <f t="shared" si="5"/>
        <v>580000</v>
      </c>
      <c r="H22" s="71">
        <f t="shared" si="6"/>
        <v>479338.84297520661</v>
      </c>
      <c r="I22" s="3">
        <v>203000</v>
      </c>
      <c r="J22" s="71">
        <f t="shared" si="1"/>
        <v>167768.59504132232</v>
      </c>
    </row>
    <row r="23" spans="1:10" s="23" customFormat="1" ht="15.75" thickBot="1" x14ac:dyDescent="0.3">
      <c r="A23" s="44">
        <v>14</v>
      </c>
      <c r="B23" s="45" t="s">
        <v>11</v>
      </c>
      <c r="C23" s="46">
        <v>282</v>
      </c>
      <c r="D23" s="47" t="s">
        <v>32</v>
      </c>
      <c r="E23" s="69">
        <v>23000000</v>
      </c>
      <c r="F23" s="65" t="s">
        <v>35</v>
      </c>
      <c r="G23" s="3">
        <v>555783</v>
      </c>
      <c r="H23" s="71">
        <f t="shared" si="6"/>
        <v>459324.79338842974</v>
      </c>
      <c r="I23" s="3">
        <v>161000</v>
      </c>
      <c r="J23" s="71">
        <f t="shared" si="1"/>
        <v>133057.85123966943</v>
      </c>
    </row>
    <row r="24" spans="1:10" ht="15.75" thickBot="1" x14ac:dyDescent="0.3">
      <c r="E24" s="70">
        <f>SUM(E3:E23)</f>
        <v>496242207.99969995</v>
      </c>
      <c r="G24" s="72">
        <f>SUM(G3:G23)</f>
        <v>10086862.159994001</v>
      </c>
      <c r="H24" s="86">
        <f>SUM(H3:H23)</f>
        <v>8336249.7190033086</v>
      </c>
      <c r="I24" s="72">
        <f>SUM(I3:I23)</f>
        <v>3635249.1541400002</v>
      </c>
      <c r="J24" s="86">
        <f>SUM(J3:J23)</f>
        <v>3004338.1439173557</v>
      </c>
    </row>
    <row r="25" spans="1:10" x14ac:dyDescent="0.25">
      <c r="E25" s="21"/>
      <c r="G25" s="19"/>
      <c r="H25" s="87" t="s">
        <v>48</v>
      </c>
      <c r="I25" s="87">
        <f>G24+I24</f>
        <v>13722111.314134002</v>
      </c>
    </row>
    <row r="26" spans="1:10" x14ac:dyDescent="0.25">
      <c r="C26" s="13"/>
      <c r="D26" s="1" t="s">
        <v>40</v>
      </c>
      <c r="G26" s="75">
        <f>G3+G12+G15+G19</f>
        <v>1694414.892524</v>
      </c>
      <c r="H26" s="76">
        <f>H3+H12+H15+H19</f>
        <v>1400342.8863834711</v>
      </c>
      <c r="I26" s="75">
        <f>I3+I12+I15+I19</f>
        <v>667307.35999000003</v>
      </c>
      <c r="J26" s="76">
        <f>J3+J12+J15+J19</f>
        <v>551493.68594214879</v>
      </c>
    </row>
    <row r="27" spans="1:10" x14ac:dyDescent="0.25">
      <c r="C27" s="16"/>
      <c r="D27" s="18" t="s">
        <v>41</v>
      </c>
      <c r="G27" s="77">
        <f>G7+G8+G9+G20+G21+G22</f>
        <v>2262000</v>
      </c>
      <c r="H27" s="78">
        <f>H7+H8+H9+H20+H21+H22</f>
        <v>1869421.4876033058</v>
      </c>
      <c r="I27" s="77">
        <f>I7+I8+I9+I20+I21+I22</f>
        <v>791700</v>
      </c>
      <c r="J27" s="78">
        <f>J7+J8+J9+J20+J21+J22</f>
        <v>654297.52066115709</v>
      </c>
    </row>
    <row r="28" spans="1:10" x14ac:dyDescent="0.25">
      <c r="C28" s="17"/>
      <c r="D28" s="18" t="s">
        <v>42</v>
      </c>
      <c r="G28" s="79">
        <f>G5+G6+G10</f>
        <v>1228854.3984699999</v>
      </c>
      <c r="H28" s="80">
        <f>H5+H6+H10</f>
        <v>1015582.1474958678</v>
      </c>
      <c r="I28" s="79">
        <f>I5+I6+I10</f>
        <v>496568.39</v>
      </c>
      <c r="J28" s="80">
        <f>J5+J6+J10</f>
        <v>410387.09917355375</v>
      </c>
    </row>
    <row r="29" spans="1:10" x14ac:dyDescent="0.25">
      <c r="C29" s="14"/>
      <c r="D29" s="18" t="s">
        <v>43</v>
      </c>
      <c r="G29" s="81">
        <f>G4+G17+G18+G23</f>
        <v>2472383</v>
      </c>
      <c r="H29" s="82">
        <f>H4+H17+H18+H23</f>
        <v>2043291.7355371902</v>
      </c>
      <c r="I29" s="81">
        <f>I4+I17+I18+I23</f>
        <v>831810</v>
      </c>
      <c r="J29" s="82">
        <f>J4+J17+J18+J23</f>
        <v>687446.28099173564</v>
      </c>
    </row>
    <row r="30" spans="1:10" x14ac:dyDescent="0.25">
      <c r="C30" s="15"/>
      <c r="D30" s="18" t="s">
        <v>44</v>
      </c>
      <c r="G30" s="83">
        <f>G11+G13+G14+G16</f>
        <v>2429209.8689999999</v>
      </c>
      <c r="H30" s="84">
        <f>H11+H13+H14+H16</f>
        <v>2007611.4619834709</v>
      </c>
      <c r="I30" s="83">
        <f>I11+I13+I14+I16</f>
        <v>847863.40414999996</v>
      </c>
      <c r="J30" s="84">
        <f>J11+J13+J14+J16</f>
        <v>700713.55714876042</v>
      </c>
    </row>
  </sheetData>
  <mergeCells count="12">
    <mergeCell ref="G1:J1"/>
    <mergeCell ref="A13:A14"/>
    <mergeCell ref="F20:F22"/>
    <mergeCell ref="A20:A22"/>
    <mergeCell ref="A5:A6"/>
    <mergeCell ref="A7:A9"/>
    <mergeCell ref="A17:A18"/>
    <mergeCell ref="F5:F6"/>
    <mergeCell ref="F7:F9"/>
    <mergeCell ref="F13:F14"/>
    <mergeCell ref="F17:F18"/>
    <mergeCell ref="B2:C2"/>
  </mergeCells>
  <hyperlinks>
    <hyperlink ref="C16" r:id="rId1" display="foto\2011\Provoz Východ\II-286\II-286-KARTA 41\II-286-41-FOTO Misecky"/>
  </hyperlinks>
  <pageMargins left="0.70866141732283472" right="0.70866141732283472" top="0.78740157480314965" bottom="0.78740157480314965" header="0.31496062992125984" footer="0.31496062992125984"/>
  <pageSetup paperSize="9" scale="7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JanRuzicka</dc:creator>
  <cp:lastModifiedBy>Petera Vladimir</cp:lastModifiedBy>
  <cp:lastPrinted>2014-10-15T08:21:39Z</cp:lastPrinted>
  <dcterms:created xsi:type="dcterms:W3CDTF">2014-06-03T13:28:21Z</dcterms:created>
  <dcterms:modified xsi:type="dcterms:W3CDTF">2014-10-15T11:13:22Z</dcterms:modified>
</cp:coreProperties>
</file>