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'List1'!$A$3:$S$218</definedName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<sst xmlns="http://schemas.openxmlformats.org/spreadsheetml/2006/main" count="2959" uniqueCount="934">
  <si>
    <t>Typ sídla</t>
  </si>
  <si>
    <t>ORP</t>
  </si>
  <si>
    <t>Splněn minimální standard?</t>
  </si>
  <si>
    <t>Cíl cest 2 (doplňkový cíl -zaměstnání, SŠ, VŠ, nemocnice)</t>
  </si>
  <si>
    <t>Cíl cest 3 (doplňkový/ okrajový cíl: týdenní dojížďka, turistika atp.)</t>
  </si>
  <si>
    <t>Linky    (směr cíl 1)</t>
  </si>
  <si>
    <t>Linky    (směr cíl 2)</t>
  </si>
  <si>
    <t>Liberec</t>
  </si>
  <si>
    <t>KC</t>
  </si>
  <si>
    <t>MHD</t>
  </si>
  <si>
    <t>neřešeno - viz koncepce SML</t>
  </si>
  <si>
    <t>Jablonec n.Nis.</t>
  </si>
  <si>
    <t>Praha</t>
  </si>
  <si>
    <t>tram 11, L1, 141, 940, 960</t>
  </si>
  <si>
    <t>dálková doprava</t>
  </si>
  <si>
    <t>zajištěno komerční linkou</t>
  </si>
  <si>
    <t>Frýdlant</t>
  </si>
  <si>
    <t>RC</t>
  </si>
  <si>
    <t>Hejnice</t>
  </si>
  <si>
    <t>Nové Město p.Sm.</t>
  </si>
  <si>
    <t>Název sídla (město/ obec/ místní část)</t>
  </si>
  <si>
    <t>Cíl cest 1 ("hlavní cíl" - škola, zaměstnání, úřady atp.)</t>
  </si>
  <si>
    <t>Cvikov</t>
  </si>
  <si>
    <t>Nový Bor</t>
  </si>
  <si>
    <t>Chotovice</t>
  </si>
  <si>
    <t>Kamenický Šenov</t>
  </si>
  <si>
    <t>Krompach</t>
  </si>
  <si>
    <t>Kunratice u Cvikova</t>
  </si>
  <si>
    <t>Mařenice</t>
  </si>
  <si>
    <t>Okrouhlá</t>
  </si>
  <si>
    <t>Polevsko</t>
  </si>
  <si>
    <t>Prysk</t>
  </si>
  <si>
    <t>Radvanec</t>
  </si>
  <si>
    <t>Skalice u České Lípy</t>
  </si>
  <si>
    <t>Sloup v Čechách</t>
  </si>
  <si>
    <t>Slunečná</t>
  </si>
  <si>
    <t>Svojkov</t>
  </si>
  <si>
    <t>Svor</t>
  </si>
  <si>
    <t>Bezděz</t>
  </si>
  <si>
    <t>Česká Lípa</t>
  </si>
  <si>
    <t>Blatce</t>
  </si>
  <si>
    <t>Blíževedly</t>
  </si>
  <si>
    <t>Bohatice</t>
  </si>
  <si>
    <t>Brniště</t>
  </si>
  <si>
    <t>Doksy</t>
  </si>
  <si>
    <t>Dubá</t>
  </si>
  <si>
    <t>Dubnice</t>
  </si>
  <si>
    <t>Hamr na Jezeře</t>
  </si>
  <si>
    <t>Holany</t>
  </si>
  <si>
    <t>Horní Police</t>
  </si>
  <si>
    <t>Chlum</t>
  </si>
  <si>
    <t>Jestřebí</t>
  </si>
  <si>
    <t>Kozly</t>
  </si>
  <si>
    <t>Kravaře</t>
  </si>
  <si>
    <t>Kvítkov</t>
  </si>
  <si>
    <t>Horní Libchava</t>
  </si>
  <si>
    <t>Luka</t>
  </si>
  <si>
    <t>Mimoň</t>
  </si>
  <si>
    <t>Noviny pod Ralskem</t>
  </si>
  <si>
    <t>Nový Oldřichov</t>
  </si>
  <si>
    <t>Okna</t>
  </si>
  <si>
    <t>Pertoltice pod Ralskem</t>
  </si>
  <si>
    <t>Provodín</t>
  </si>
  <si>
    <t>Ralsko</t>
  </si>
  <si>
    <t>Skalka</t>
  </si>
  <si>
    <t>Sosnová</t>
  </si>
  <si>
    <t>Stráž pod Ralskem</t>
  </si>
  <si>
    <t>Stružnice</t>
  </si>
  <si>
    <t>Stvolínky</t>
  </si>
  <si>
    <t>Tachov</t>
  </si>
  <si>
    <t>Tuhaň</t>
  </si>
  <si>
    <t>Velenice</t>
  </si>
  <si>
    <t>Velký Valtinov</t>
  </si>
  <si>
    <t>Volfartice</t>
  </si>
  <si>
    <t>Vrchovany</t>
  </si>
  <si>
    <t>Zahrádky u České Lípy</t>
  </si>
  <si>
    <t>Zákupy</t>
  </si>
  <si>
    <t>Žandov</t>
  </si>
  <si>
    <t>Ždírec</t>
  </si>
  <si>
    <t xml:space="preserve">Bílý Potok </t>
  </si>
  <si>
    <t xml:space="preserve">Bulovka   </t>
  </si>
  <si>
    <t xml:space="preserve">Černousy </t>
  </si>
  <si>
    <t xml:space="preserve">Dětřichov </t>
  </si>
  <si>
    <t xml:space="preserve">Dolní Řasnice </t>
  </si>
  <si>
    <t>Habartice</t>
  </si>
  <si>
    <t xml:space="preserve">Hejnice   </t>
  </si>
  <si>
    <t xml:space="preserve">Heřmanice   </t>
  </si>
  <si>
    <t xml:space="preserve">Horní Řasnice </t>
  </si>
  <si>
    <t xml:space="preserve">Jindřichovice pod Smrkem   </t>
  </si>
  <si>
    <t xml:space="preserve">Krásný Les </t>
  </si>
  <si>
    <t>Kunratice</t>
  </si>
  <si>
    <t xml:space="preserve">Lázně Libverda   </t>
  </si>
  <si>
    <t>Nové Město pod Smrkem</t>
  </si>
  <si>
    <t xml:space="preserve">Pertoltice   </t>
  </si>
  <si>
    <t xml:space="preserve">Raspenava   </t>
  </si>
  <si>
    <t xml:space="preserve">Višňová  </t>
  </si>
  <si>
    <t>Bílá</t>
  </si>
  <si>
    <t>Bílý Kostel nad Nisou</t>
  </si>
  <si>
    <t>Cetenov</t>
  </si>
  <si>
    <t>Český Dub</t>
  </si>
  <si>
    <t>Dlouhý Most</t>
  </si>
  <si>
    <t>Hlavice</t>
  </si>
  <si>
    <t>Hodkovice nad Mohelkou</t>
  </si>
  <si>
    <t>Hrádek nad Nisou</t>
  </si>
  <si>
    <t>Chotyně</t>
  </si>
  <si>
    <t>Chrastava</t>
  </si>
  <si>
    <t>Jablonné v Podještědí</t>
  </si>
  <si>
    <t>Janovice v Podještědí</t>
  </si>
  <si>
    <t>Janův Důl</t>
  </si>
  <si>
    <t>Jeřmanice</t>
  </si>
  <si>
    <t>Kryštofovo Údolí</t>
  </si>
  <si>
    <t>Křižany</t>
  </si>
  <si>
    <t xml:space="preserve">Mníšek </t>
  </si>
  <si>
    <t xml:space="preserve">Nová Ves </t>
  </si>
  <si>
    <t xml:space="preserve">Oldřichov v Hájích </t>
  </si>
  <si>
    <t>Osečná</t>
  </si>
  <si>
    <t>Proseč pod Ještědem</t>
  </si>
  <si>
    <t>Rynoltice</t>
  </si>
  <si>
    <t>Stráž nad Nisou</t>
  </si>
  <si>
    <t>Světlá pod Ještědem</t>
  </si>
  <si>
    <t>Šimonovice</t>
  </si>
  <si>
    <t>Všelibice</t>
  </si>
  <si>
    <t>Zdislava</t>
  </si>
  <si>
    <t>Bedřichov</t>
  </si>
  <si>
    <t>Jablonec nad Nisou</t>
  </si>
  <si>
    <t>Dalešice</t>
  </si>
  <si>
    <t>Janov nad Nisou</t>
  </si>
  <si>
    <t>Josefův Důl</t>
  </si>
  <si>
    <t>Lučany nad Nisou</t>
  </si>
  <si>
    <t>Maršovice</t>
  </si>
  <si>
    <t>Nová Ves nad Nisou</t>
  </si>
  <si>
    <t>Pulečný</t>
  </si>
  <si>
    <t>Rádlo</t>
  </si>
  <si>
    <t>Rychnov u Jablonce n. Nis.</t>
  </si>
  <si>
    <t>Tanvald</t>
  </si>
  <si>
    <t>Desná</t>
  </si>
  <si>
    <t>Harrachov</t>
  </si>
  <si>
    <t>Jiřetín pod Bukovou</t>
  </si>
  <si>
    <t>Kořenov</t>
  </si>
  <si>
    <t>Plavy</t>
  </si>
  <si>
    <t>Smržovka</t>
  </si>
  <si>
    <t>Velké Hamry</t>
  </si>
  <si>
    <t>Zlatá Olešnice</t>
  </si>
  <si>
    <t>Držkov</t>
  </si>
  <si>
    <t>Železný Brod</t>
  </si>
  <si>
    <t>Jílové u Držkova</t>
  </si>
  <si>
    <t>Koberovy</t>
  </si>
  <si>
    <t>Líšný</t>
  </si>
  <si>
    <t>Loužnice</t>
  </si>
  <si>
    <t>Pěnčín</t>
  </si>
  <si>
    <t>Radčice</t>
  </si>
  <si>
    <t>Skuhrov</t>
  </si>
  <si>
    <t>Zásada</t>
  </si>
  <si>
    <t>Vlastiboř</t>
  </si>
  <si>
    <t>Čtveřín</t>
  </si>
  <si>
    <t>Turnov</t>
  </si>
  <si>
    <t>Frýdštejn</t>
  </si>
  <si>
    <t>Holenice</t>
  </si>
  <si>
    <t>Hrubá Skála</t>
  </si>
  <si>
    <t>Jenišovice</t>
  </si>
  <si>
    <t>Kacanovy</t>
  </si>
  <si>
    <t>Karlovice</t>
  </si>
  <si>
    <t>Klokočí</t>
  </si>
  <si>
    <t>Kobyly</t>
  </si>
  <si>
    <t>Ktová</t>
  </si>
  <si>
    <t>Lažany</t>
  </si>
  <si>
    <t>Loučky</t>
  </si>
  <si>
    <t>Malá Skála</t>
  </si>
  <si>
    <t>Mírová pod Kozákovem</t>
  </si>
  <si>
    <t>Modřišice</t>
  </si>
  <si>
    <t>Ohrazenice</t>
  </si>
  <si>
    <t>Olešnice</t>
  </si>
  <si>
    <t>Paceřice</t>
  </si>
  <si>
    <t>Přepeře</t>
  </si>
  <si>
    <t>Příšovice</t>
  </si>
  <si>
    <t>Radimovice</t>
  </si>
  <si>
    <t>Radostná p. Kozákovem</t>
  </si>
  <si>
    <t>Rakousy</t>
  </si>
  <si>
    <t>Rovensko pod Troskami</t>
  </si>
  <si>
    <t>Soběslavice</t>
  </si>
  <si>
    <t>Svijanský Újezd</t>
  </si>
  <si>
    <t>Svijany</t>
  </si>
  <si>
    <t>Sychrov</t>
  </si>
  <si>
    <t>Tatobity</t>
  </si>
  <si>
    <t>Troskovice</t>
  </si>
  <si>
    <t>Vlastibořice</t>
  </si>
  <si>
    <t>Všeň</t>
  </si>
  <si>
    <t>Vyskeř</t>
  </si>
  <si>
    <t>Žďárek</t>
  </si>
  <si>
    <t>Žernov</t>
  </si>
  <si>
    <t>Bělá (u Staré Paky)</t>
  </si>
  <si>
    <t>Semily</t>
  </si>
  <si>
    <t>Benešov u Semil</t>
  </si>
  <si>
    <t>Bozkov</t>
  </si>
  <si>
    <t>Bradlecká Lhota</t>
  </si>
  <si>
    <t>Bystrá nad Jizerou</t>
  </si>
  <si>
    <t>Háje nad Jizerou</t>
  </si>
  <si>
    <t>Chuchelna</t>
  </si>
  <si>
    <t>Jesenný</t>
  </si>
  <si>
    <t>Košťálov</t>
  </si>
  <si>
    <t>Libštát</t>
  </si>
  <si>
    <t>Lomnice nad Popelkou</t>
  </si>
  <si>
    <t>Nová Ves nad Popelkou</t>
  </si>
  <si>
    <t>Příkrý</t>
  </si>
  <si>
    <t>Roztoky u Semil</t>
  </si>
  <si>
    <t>Roprachtice</t>
  </si>
  <si>
    <t>Slaná</t>
  </si>
  <si>
    <t>Stružinec</t>
  </si>
  <si>
    <t>Syřenov</t>
  </si>
  <si>
    <t>Veselá</t>
  </si>
  <si>
    <t>Vysoké nad Jizerou</t>
  </si>
  <si>
    <t>Záhoří</t>
  </si>
  <si>
    <t>Benecko</t>
  </si>
  <si>
    <t>Jilemnice</t>
  </si>
  <si>
    <t>Bukovina u Čisté</t>
  </si>
  <si>
    <t>Čistá</t>
  </si>
  <si>
    <t>Horka u Staré Paky</t>
  </si>
  <si>
    <t>Horní Branná</t>
  </si>
  <si>
    <t>Jablonec nad Jizerou</t>
  </si>
  <si>
    <t>Jestřabí v Krkonoších</t>
  </si>
  <si>
    <t>Kruh</t>
  </si>
  <si>
    <t>Levínská Olešnice</t>
  </si>
  <si>
    <t>Martinice v Krkonoších</t>
  </si>
  <si>
    <t>Mříčná</t>
  </si>
  <si>
    <t>Paseky nad Jizerou</t>
  </si>
  <si>
    <t>Peřimov</t>
  </si>
  <si>
    <t>Poniklá</t>
  </si>
  <si>
    <t>Rokytnice nad Jizerou</t>
  </si>
  <si>
    <t>Roztoky u Jilemnice</t>
  </si>
  <si>
    <t>Studenec</t>
  </si>
  <si>
    <t>Svojek</t>
  </si>
  <si>
    <t>Víchová nad Jizerou</t>
  </si>
  <si>
    <t>Vítkovice v Krkonoších</t>
  </si>
  <si>
    <t>Albrechtice v Jiz.h.</t>
  </si>
  <si>
    <t>L3, 543</t>
  </si>
  <si>
    <t>MS</t>
  </si>
  <si>
    <t>Nová Paka</t>
  </si>
  <si>
    <t>040</t>
  </si>
  <si>
    <t>Lomnice n. Pop.</t>
  </si>
  <si>
    <t>ano</t>
  </si>
  <si>
    <t>948; 949</t>
  </si>
  <si>
    <t>VS</t>
  </si>
  <si>
    <t>ne</t>
  </si>
  <si>
    <t>Vrchlabí</t>
  </si>
  <si>
    <t>9/8</t>
  </si>
  <si>
    <t>Jičín</t>
  </si>
  <si>
    <t>Valdice</t>
  </si>
  <si>
    <t>5/6</t>
  </si>
  <si>
    <t>6/4</t>
  </si>
  <si>
    <t>964+přestup</t>
  </si>
  <si>
    <t>13/12</t>
  </si>
  <si>
    <t>IREDO 406</t>
  </si>
  <si>
    <t>Mnichovo Hradiště</t>
  </si>
  <si>
    <t>1 (komerčně)</t>
  </si>
  <si>
    <t>1,5 (komerčně)</t>
  </si>
  <si>
    <t>362+350/550/L3/370</t>
  </si>
  <si>
    <t>362+361/950/970/070</t>
  </si>
  <si>
    <t>Víchová n. Jiz.</t>
  </si>
  <si>
    <t>960;970</t>
  </si>
  <si>
    <t>505;960;970</t>
  </si>
  <si>
    <t>nevyčísleno</t>
  </si>
  <si>
    <t>650+L6</t>
  </si>
  <si>
    <t>Višňová</t>
  </si>
  <si>
    <t>Stráž n.Nis.</t>
  </si>
  <si>
    <t>Raspenava</t>
  </si>
  <si>
    <t>Dětřichov</t>
  </si>
  <si>
    <t>Dolní Řasnice</t>
  </si>
  <si>
    <t>64x + 071</t>
  </si>
  <si>
    <t>Hradec Králové</t>
  </si>
  <si>
    <t>Rychnov u JBC</t>
  </si>
  <si>
    <t>L6</t>
  </si>
  <si>
    <t>660;669</t>
  </si>
  <si>
    <t>L61;670;671</t>
  </si>
  <si>
    <t>641;642</t>
  </si>
  <si>
    <t>L61;672</t>
  </si>
  <si>
    <t>651;659</t>
  </si>
  <si>
    <t>L6;L61</t>
  </si>
  <si>
    <t>L6;662</t>
  </si>
  <si>
    <t>Libuň</t>
  </si>
  <si>
    <t>trať 041</t>
  </si>
  <si>
    <t>trať 041, 553+358</t>
  </si>
  <si>
    <t>553+501/542; trať 041+L3</t>
  </si>
  <si>
    <t>964, 975, IREDO 457, 530 + dálkové linky</t>
  </si>
  <si>
    <t>IREDO 406, 530, 535 + dálkové bus linky; vlak</t>
  </si>
  <si>
    <t>IREDO 457, 530 + dálkové bus linky</t>
  </si>
  <si>
    <t>uvedeny pouze přímé spoje</t>
  </si>
  <si>
    <t>940, 941, 953, 963, 955, 690 711, 690 960 + dálkové bus linky; vlak</t>
  </si>
  <si>
    <t>3 + dálkové linky, vlak</t>
  </si>
  <si>
    <t>4 + dálkové linky, vlak</t>
  </si>
  <si>
    <t>regio linky+ přestup; dálkové linky; vlak</t>
  </si>
  <si>
    <t>350, 353, 358; vlak</t>
  </si>
  <si>
    <t>350, 353, 358 + přestup; vlak</t>
  </si>
  <si>
    <t>1 sezónně</t>
  </si>
  <si>
    <t>350, vlak</t>
  </si>
  <si>
    <t>541, 59x, 861</t>
  </si>
  <si>
    <t>541, 59x, 861 + přestup (SM, ŽB, TUR)</t>
  </si>
  <si>
    <t>541, 592</t>
  </si>
  <si>
    <t>Rokytnice n. Jiz.</t>
  </si>
  <si>
    <t>940, 941, 975, 980, L9; dálkové bus linky</t>
  </si>
  <si>
    <t>930, 940, 941, 942, 945, 950, 951, 952, 975, 980, L9; dálkové bus linky</t>
  </si>
  <si>
    <t>vlak, dálkové bus linky</t>
  </si>
  <si>
    <t>930; přestup SM, alt. R21</t>
  </si>
  <si>
    <t>930, 951</t>
  </si>
  <si>
    <t>Vítkovice</t>
  </si>
  <si>
    <t>947, 970</t>
  </si>
  <si>
    <t>946, 947, 970</t>
  </si>
  <si>
    <t>2</t>
  </si>
  <si>
    <t>5,2</t>
  </si>
  <si>
    <t>970, 980, vlak; alt. přestup SM</t>
  </si>
  <si>
    <t>306, 391, 592</t>
  </si>
  <si>
    <t>2 sezónně</t>
  </si>
  <si>
    <t>přestup Turnov</t>
  </si>
  <si>
    <t>trať 041, 350, 353, 358, 592</t>
  </si>
  <si>
    <t>350, přestup Turnov</t>
  </si>
  <si>
    <t>5/7</t>
  </si>
  <si>
    <t>přestup Turnov, Jičín</t>
  </si>
  <si>
    <t>864, (862, 592)</t>
  </si>
  <si>
    <t>Zastávka MpK,Vesec v docházkové vzdálenosti</t>
  </si>
  <si>
    <t>přestup ŽB, TUR</t>
  </si>
  <si>
    <t>Přestup ŽB, TUR</t>
  </si>
  <si>
    <t>6+5,2</t>
  </si>
  <si>
    <t>4 (1 sezónně)</t>
  </si>
  <si>
    <t>854, 864, 862</t>
  </si>
  <si>
    <t>(342), 864, 862, 592</t>
  </si>
  <si>
    <t>Jilemnice, Poniklá okružní spoje</t>
  </si>
  <si>
    <t>Přestup MS, ŽB, TUR</t>
  </si>
  <si>
    <t>5,4 (1,2 sezónně)</t>
  </si>
  <si>
    <t>5 (2 sezónně)</t>
  </si>
  <si>
    <t>362, 363, 366</t>
  </si>
  <si>
    <t>15/16</t>
  </si>
  <si>
    <t>přestup Český Dub, TUR, Ohrazenice</t>
  </si>
  <si>
    <t>L3/R14, 501, 543, 585, 970</t>
  </si>
  <si>
    <t>9/10</t>
  </si>
  <si>
    <t>L3, 543, 585</t>
  </si>
  <si>
    <t>968+přestup</t>
  </si>
  <si>
    <t>Újezd p. Tr.</t>
  </si>
  <si>
    <t>trať 041, 350, 370</t>
  </si>
  <si>
    <t>20/23 (1 sezónně)</t>
  </si>
  <si>
    <t>9 (1 sezónně)</t>
  </si>
  <si>
    <t>1/2</t>
  </si>
  <si>
    <t>1</t>
  </si>
  <si>
    <t>trať 041 (+přestup TUR), 350</t>
  </si>
  <si>
    <t>350, 542</t>
  </si>
  <si>
    <t>12/11</t>
  </si>
  <si>
    <t>0</t>
  </si>
  <si>
    <t>Mladá Boleslav</t>
  </si>
  <si>
    <t>362, 363</t>
  </si>
  <si>
    <t>6/9</t>
  </si>
  <si>
    <t>362, 363 + přestup</t>
  </si>
  <si>
    <t>362, 363 + přestup TUR</t>
  </si>
  <si>
    <t>Stará Paka</t>
  </si>
  <si>
    <t>630 024, vlak; 964 + přestup HuSP</t>
  </si>
  <si>
    <t>964; vlak/630024 + přestup HuSP</t>
  </si>
  <si>
    <t>630 024; vlak</t>
  </si>
  <si>
    <t>4/5</t>
  </si>
  <si>
    <t>11,2 (2 sezónně)</t>
  </si>
  <si>
    <t>501, 543, 585; vlak</t>
  </si>
  <si>
    <t>L3</t>
  </si>
  <si>
    <t>8</t>
  </si>
  <si>
    <t>501, 980</t>
  </si>
  <si>
    <t>862, 864</t>
  </si>
  <si>
    <t xml:space="preserve">862, 864 + přestup </t>
  </si>
  <si>
    <t>L9, 941, 964, 965, 975</t>
  </si>
  <si>
    <t>přestup Kunčice n. L., Jilemnice</t>
  </si>
  <si>
    <t>přestup Chlumec n. C.</t>
  </si>
  <si>
    <t>Jablonec n. Nis.</t>
  </si>
  <si>
    <t>342; přestupy ŽB, TUR</t>
  </si>
  <si>
    <t>L3, R14, R21, 342, 530, 592, 780, 950</t>
  </si>
  <si>
    <t>L3, R14; přestup TUR</t>
  </si>
  <si>
    <t>2 (1 sezónně)</t>
  </si>
  <si>
    <t>342, 541, 546, 550, 592, 862, 864, 930, 970</t>
  </si>
  <si>
    <t>9,5 (2 sezónně)</t>
  </si>
  <si>
    <t>10,5 (2 sezónně)</t>
  </si>
  <si>
    <t>550; přestup TUR</t>
  </si>
  <si>
    <t>355, 364, 365, 392</t>
  </si>
  <si>
    <t>15,6 (0,6 sezónně)</t>
  </si>
  <si>
    <t>3 (1 sezónně)</t>
  </si>
  <si>
    <t>Přestup TUR, (Přepeře)</t>
  </si>
  <si>
    <t>960, 960, 970, 980</t>
  </si>
  <si>
    <t>960; přestup Košťálov/Libštát</t>
  </si>
  <si>
    <t>L5, 555, 560, 585</t>
  </si>
  <si>
    <t>501, 543, 560, 585; (vlak)</t>
  </si>
  <si>
    <t>302, 310, 340, 350, 362, 363, 367, 322, 530, 550</t>
  </si>
  <si>
    <t>350, 550; přestup TUR</t>
  </si>
  <si>
    <t>přestup TUR</t>
  </si>
  <si>
    <t>355, 392</t>
  </si>
  <si>
    <t>8,6 (0,6 sezónně)</t>
  </si>
  <si>
    <t>355, 392 + přestup Turnov</t>
  </si>
  <si>
    <t>Přestup RnJ, JnJ, VnJ</t>
  </si>
  <si>
    <t>944, (743, 780, 940, 941, 942, 950, 951, 952)</t>
  </si>
  <si>
    <t>Přestup RnJ</t>
  </si>
  <si>
    <t>přestup TUR, Český Dub</t>
  </si>
  <si>
    <t>přestup JIL</t>
  </si>
  <si>
    <t>přestup JIL, Mříčná</t>
  </si>
  <si>
    <t>980; přestup JIL, vlak</t>
  </si>
  <si>
    <t>322, 361, 364, 365, 366, 950</t>
  </si>
  <si>
    <t>505, 950, 952</t>
  </si>
  <si>
    <t>950, 952</t>
  </si>
  <si>
    <t>přestup SM, TUR</t>
  </si>
  <si>
    <t>trať 070, 361, 364, 365, 366, 530, 950</t>
  </si>
  <si>
    <t>trať 070, 360, 530</t>
  </si>
  <si>
    <t>360; přestup TUR</t>
  </si>
  <si>
    <t>L3, 363, 367</t>
  </si>
  <si>
    <t>363, 367; v docházkové vzdálenosti</t>
  </si>
  <si>
    <t>17,4 (0,4 sezónně)</t>
  </si>
  <si>
    <t>541, 546, 550, 592, 930</t>
  </si>
  <si>
    <t>342, 592</t>
  </si>
  <si>
    <t>7,4 (0,4 sezónně)</t>
  </si>
  <si>
    <t>3 (2 sezónně)</t>
  </si>
  <si>
    <t>přestup MS, TUR</t>
  </si>
  <si>
    <t>940; přestup</t>
  </si>
  <si>
    <t>780, 930, 950, 980; přestup</t>
  </si>
  <si>
    <t>940, 941, 953, 955; přestup JIL, vlak</t>
  </si>
  <si>
    <t>L9, 940, 941, 946, 953, 955, 975, 980</t>
  </si>
  <si>
    <t>L9, 940, 941, 975, 980; přestup JnJ</t>
  </si>
  <si>
    <t>950, 952, 953, 955</t>
  </si>
  <si>
    <t>953, 955</t>
  </si>
  <si>
    <t>950, 952; přestup VnJ</t>
  </si>
  <si>
    <t>trať 041, 350</t>
  </si>
  <si>
    <t>350; přestup TUR</t>
  </si>
  <si>
    <t>přestup Chlumec n. C., JIL</t>
  </si>
  <si>
    <t>968; vlak</t>
  </si>
  <si>
    <t>přestup JIL, vlak</t>
  </si>
  <si>
    <t>L3, R14, 560, 960</t>
  </si>
  <si>
    <t>L3, R14, 530, 541, 546, 592, 930, 950, 970</t>
  </si>
  <si>
    <t>930, 950, 970; přestup</t>
  </si>
  <si>
    <t>L3, 501, 542, 543, 546, 585, 970</t>
  </si>
  <si>
    <t>přestup TUR, Sezemice</t>
  </si>
  <si>
    <t>501, 550, 560</t>
  </si>
  <si>
    <t>501, 560</t>
  </si>
  <si>
    <t>dálkové linky</t>
  </si>
  <si>
    <t>IREDO 457, 530; dálkové linky</t>
  </si>
  <si>
    <t>362, 366</t>
  </si>
  <si>
    <t>361, 364, 365, 366</t>
  </si>
  <si>
    <t>Většina obce v docházkové vzdálenosti vlaku a zastávek Příšovice,,sídl. (950) a Příšovice,,hl.sil. (530, další spoje 360)</t>
  </si>
  <si>
    <t>543; vlak přestup Stará Paka</t>
  </si>
  <si>
    <t>555 + přestup</t>
  </si>
  <si>
    <t>Hodkovice n. Moh.</t>
  </si>
  <si>
    <t>L3; přestup TUR</t>
  </si>
  <si>
    <t>546, 550, 930, 970</t>
  </si>
  <si>
    <t>546, 542; přestup Zelený háj</t>
  </si>
  <si>
    <t>353, 391; přestup Borek</t>
  </si>
  <si>
    <t>L3, R14, 340, 350, 350; (komerční bus doprava)</t>
  </si>
  <si>
    <t>VRC</t>
  </si>
  <si>
    <t>R21, 780, 930, 950, 970; (komerční bus doprava)</t>
  </si>
  <si>
    <t>11,5 (0,5 sezónně)</t>
  </si>
  <si>
    <t>22,5 (0,5 sezónně)</t>
  </si>
  <si>
    <t>trať 070, 530, 780, 930, 950, 970; (komerční bus doprava)</t>
  </si>
  <si>
    <t>Rovensko p. Tr.</t>
  </si>
  <si>
    <t>553; přestup Zelený háj</t>
  </si>
  <si>
    <t>přestup RpT, Zelený háj</t>
  </si>
  <si>
    <t>542, 553</t>
  </si>
  <si>
    <t>L9, 940, 941, 946, 953, 955, 960, 975, 980</t>
  </si>
  <si>
    <t>940, 941, 953, 955, 960; vlak</t>
  </si>
  <si>
    <t>Ostrava</t>
  </si>
  <si>
    <t>přestupy</t>
  </si>
  <si>
    <t>5,2 (0,2 sezónně)</t>
  </si>
  <si>
    <t>970; přestup JIL</t>
  </si>
  <si>
    <t>přestup</t>
  </si>
  <si>
    <t>10,1 (0,6 sezónně)</t>
  </si>
  <si>
    <t>355, 391, 392, 592</t>
  </si>
  <si>
    <t>10,6 (2,6 sezónně)</t>
  </si>
  <si>
    <t>930, 950, 951, 952</t>
  </si>
  <si>
    <t>930, 950; přestup SM</t>
  </si>
  <si>
    <t>953, 955; přestup JnJ</t>
  </si>
  <si>
    <t>861, (530, 950, 960)</t>
  </si>
  <si>
    <t>9 (17,3)</t>
  </si>
  <si>
    <t>(0,5)</t>
  </si>
  <si>
    <t>(3)</t>
  </si>
  <si>
    <t>přestup ŽB; (530, 950)</t>
  </si>
  <si>
    <t>3 (0,5)</t>
  </si>
  <si>
    <t>3 (3)</t>
  </si>
  <si>
    <t>(9,8)</t>
  </si>
  <si>
    <t>7 (4 sezónně)</t>
  </si>
  <si>
    <t>L6, L61, 071, 072, 64x, 659, 669</t>
  </si>
  <si>
    <t>8 až 10</t>
  </si>
  <si>
    <t>3 až 4</t>
  </si>
  <si>
    <t>071, 642</t>
  </si>
  <si>
    <t>přestup na dálkovou dopravu v LB</t>
  </si>
  <si>
    <t>více než 40</t>
  </si>
  <si>
    <t>více než 20</t>
  </si>
  <si>
    <t>Mníšek</t>
  </si>
  <si>
    <t>071, 640, 641, 642, 645</t>
  </si>
  <si>
    <t>L6, 072</t>
  </si>
  <si>
    <t>více než 15</t>
  </si>
  <si>
    <t>640; 641; 642</t>
  </si>
  <si>
    <t>660; 661</t>
  </si>
  <si>
    <t>více než 30</t>
  </si>
  <si>
    <t>L6; L61; 650; 651; 652</t>
  </si>
  <si>
    <t>660; 661 + L6</t>
  </si>
  <si>
    <t>640; 641; 642; 645</t>
  </si>
  <si>
    <t>64x+071; 642</t>
  </si>
  <si>
    <t>L61; 67x+L6</t>
  </si>
  <si>
    <t>L62; 65x+L6</t>
  </si>
  <si>
    <t>65x; L62+L6</t>
  </si>
  <si>
    <t>L62; 65x</t>
  </si>
  <si>
    <t>641; 642</t>
  </si>
  <si>
    <t>670+L6; L61</t>
  </si>
  <si>
    <t xml:space="preserve">L61; 670+L6 </t>
  </si>
  <si>
    <t>L6+TL70</t>
  </si>
  <si>
    <t>více než 10</t>
  </si>
  <si>
    <t>L61+65x</t>
  </si>
  <si>
    <t>viz Frýdlant (přestup)</t>
  </si>
  <si>
    <t>660+L6</t>
  </si>
  <si>
    <t>670; L61</t>
  </si>
  <si>
    <t>641/645 + 071</t>
  </si>
  <si>
    <t>660+64x+ 071; 660+L6+ TL70</t>
  </si>
  <si>
    <t>669; 660 + L6</t>
  </si>
  <si>
    <t>8 až 9</t>
  </si>
  <si>
    <t>659; 65x + L6</t>
  </si>
  <si>
    <t>L61; 659; 651/652+L6</t>
  </si>
  <si>
    <t>L61; 671</t>
  </si>
  <si>
    <t>341+L1/ tram11</t>
  </si>
  <si>
    <t>341 + L1/ tram 11</t>
  </si>
  <si>
    <t>15</t>
  </si>
  <si>
    <t>341; 342</t>
  </si>
  <si>
    <t>L1; tram 11; 141</t>
  </si>
  <si>
    <t>L6,L61; 64x; 669</t>
  </si>
  <si>
    <t>L12+L1</t>
  </si>
  <si>
    <t>L1; 104; 741</t>
  </si>
  <si>
    <t>841; 842</t>
  </si>
  <si>
    <t>742; 743</t>
  </si>
  <si>
    <t>101; 115</t>
  </si>
  <si>
    <t>101+L1/ tram 11</t>
  </si>
  <si>
    <t>18 (ode dne vyhlášení); 140; 145</t>
  </si>
  <si>
    <t>341,342+L1/ tram 11</t>
  </si>
  <si>
    <t>expres AD</t>
  </si>
  <si>
    <t>101 + 141</t>
  </si>
  <si>
    <t>L1</t>
  </si>
  <si>
    <t>742,743 + L1</t>
  </si>
  <si>
    <t>841,842 + L1/ tram 11</t>
  </si>
  <si>
    <t>L3; 101+L1</t>
  </si>
  <si>
    <t>Jablonec + přestup expres AD</t>
  </si>
  <si>
    <t>8-16 (dle sezóny)</t>
  </si>
  <si>
    <t>více než 100</t>
  </si>
  <si>
    <t>více než 50</t>
  </si>
  <si>
    <t>více než 25</t>
  </si>
  <si>
    <t>přestup v centru na tram 11</t>
  </si>
  <si>
    <t>12 až 15</t>
  </si>
  <si>
    <t>částečně (vyjma Jindřichov)</t>
  </si>
  <si>
    <t>L12+L1;744</t>
  </si>
  <si>
    <t>L1; 74x; 780</t>
  </si>
  <si>
    <t>780; 74x+R21</t>
  </si>
  <si>
    <t>841; 843; 960</t>
  </si>
  <si>
    <t>853; 953</t>
  </si>
  <si>
    <t>842+L1/ tram 11</t>
  </si>
  <si>
    <t>L1; 741; 742; 743</t>
  </si>
  <si>
    <t>853+851</t>
  </si>
  <si>
    <t>851+L1 / tram 11</t>
  </si>
  <si>
    <t>953+780/ R21</t>
  </si>
  <si>
    <t>953 (+L1)</t>
  </si>
  <si>
    <t>R14; L3, 960</t>
  </si>
  <si>
    <t>R14; L3, dálkové bus linky</t>
  </si>
  <si>
    <t>84x; 851</t>
  </si>
  <si>
    <t>741/943+L1</t>
  </si>
  <si>
    <t>741; (742); 743</t>
  </si>
  <si>
    <t>přestup v ŽB na dálkové bus linky</t>
  </si>
  <si>
    <t>780+R14</t>
  </si>
  <si>
    <t>L18+L1; 853/953+L1</t>
  </si>
  <si>
    <t>960; 841,843+L1/ tram11</t>
  </si>
  <si>
    <t>852; 851+853</t>
  </si>
  <si>
    <t>780; 853</t>
  </si>
  <si>
    <t>L18; 853; 953</t>
  </si>
  <si>
    <t>L1; 741; (742;) 743</t>
  </si>
  <si>
    <t>5 až 6</t>
  </si>
  <si>
    <t>částečně (vyjma Malé Horky a Horské Kamenice)</t>
  </si>
  <si>
    <t>ne (víkend)</t>
  </si>
  <si>
    <t>částečně (Bohdalovice)</t>
  </si>
  <si>
    <t>980; přestup JC, TUR</t>
  </si>
  <si>
    <t>min 5</t>
  </si>
  <si>
    <t>501, 630095</t>
  </si>
  <si>
    <t>5,5</t>
  </si>
  <si>
    <t>12,5</t>
  </si>
  <si>
    <t>960 + přestup SM</t>
  </si>
  <si>
    <t>min 3</t>
  </si>
  <si>
    <t>v docházkové vzdálenosti části obce zastávky RnJ,,odb.Paseky, RnJ,,host. a PnJ,,rozc.</t>
  </si>
  <si>
    <t>přestup Borek, TUR</t>
  </si>
  <si>
    <t>5,6 (1,6 sezónně)</t>
  </si>
  <si>
    <t>vlak - přestup Chlumec n. C., přestup JIL</t>
  </si>
  <si>
    <t>min 8</t>
  </si>
  <si>
    <t>min 7</t>
  </si>
  <si>
    <t>968; vlak přestup MvK</t>
  </si>
  <si>
    <t>min 15</t>
  </si>
  <si>
    <t>361, 364, 365, 366; vlak</t>
  </si>
  <si>
    <t>min 10</t>
  </si>
  <si>
    <t>min 20</t>
  </si>
  <si>
    <t>501, 630 095</t>
  </si>
  <si>
    <t>miin 20</t>
  </si>
  <si>
    <t>951; 930</t>
  </si>
  <si>
    <t>9</t>
  </si>
  <si>
    <t>min 6</t>
  </si>
  <si>
    <t>3</t>
  </si>
  <si>
    <t>7</t>
  </si>
  <si>
    <t>543, 585, 966, 980, L3+L5</t>
  </si>
  <si>
    <t>přestup HuSP, Dolní Kalná, Hostinné</t>
  </si>
  <si>
    <t>964, IREDO 406 + přestup HuSP</t>
  </si>
  <si>
    <t>22</t>
  </si>
  <si>
    <t>3 (komerčně)</t>
  </si>
  <si>
    <t>3 (vč. Komerčních)</t>
  </si>
  <si>
    <t>10-15</t>
  </si>
  <si>
    <t>3-6</t>
  </si>
  <si>
    <t>min 9</t>
  </si>
  <si>
    <t>2-4</t>
  </si>
  <si>
    <t>min 12</t>
  </si>
  <si>
    <t>min 4</t>
  </si>
  <si>
    <t>min 18</t>
  </si>
  <si>
    <t>560, přestup LnP/StaPak</t>
  </si>
  <si>
    <t>přestup LnP/Ploužnice, (vlak)</t>
  </si>
  <si>
    <t>min 50</t>
  </si>
  <si>
    <t>min 11</t>
  </si>
  <si>
    <t>přestup TUR, (HnM)</t>
  </si>
  <si>
    <t>980, 970, komerční linky; přestup JIL+Studenec/LnP+JC</t>
  </si>
  <si>
    <t>min 30</t>
  </si>
  <si>
    <t>min 14</t>
  </si>
  <si>
    <t>930, 970; přestup TUR</t>
  </si>
  <si>
    <t>970, přestup VRCH, JIL</t>
  </si>
  <si>
    <t>6,5</t>
  </si>
  <si>
    <t>250, 450, 260 580</t>
  </si>
  <si>
    <t xml:space="preserve">Bělá p.Bezděz. </t>
  </si>
  <si>
    <t>081, 088</t>
  </si>
  <si>
    <t>cca 10</t>
  </si>
  <si>
    <t>3 - 4.</t>
  </si>
  <si>
    <t>cca 20</t>
  </si>
  <si>
    <t>Hrádek n.Nisou</t>
  </si>
  <si>
    <t xml:space="preserve">cca 15 </t>
  </si>
  <si>
    <t>283  + 251, 490</t>
  </si>
  <si>
    <t>283 + 282</t>
  </si>
  <si>
    <t>Mělník</t>
  </si>
  <si>
    <t>283+490</t>
  </si>
  <si>
    <t>292, 293, U11</t>
  </si>
  <si>
    <t>Úštěk</t>
  </si>
  <si>
    <t>U11</t>
  </si>
  <si>
    <t>260, 474</t>
  </si>
  <si>
    <t>Stráž p.R.</t>
  </si>
  <si>
    <t>260, 276</t>
  </si>
  <si>
    <t>L2; 262</t>
  </si>
  <si>
    <t>Stráž p.Ralskem</t>
  </si>
  <si>
    <t>262, 439</t>
  </si>
  <si>
    <t>L2; 262; 265; 439</t>
  </si>
  <si>
    <t>085+  080/ 081</t>
  </si>
  <si>
    <t>cca 5</t>
  </si>
  <si>
    <t>085, 260280</t>
  </si>
  <si>
    <t>240; 453</t>
  </si>
  <si>
    <t>6 přímo / cca 30 s přestupem</t>
  </si>
  <si>
    <t>0 přímo/ cca 10 s přestupem</t>
  </si>
  <si>
    <t xml:space="preserve">  2 přímo /cca 10 s přestupem</t>
  </si>
  <si>
    <t>240; 440; 441; 490</t>
  </si>
  <si>
    <t>cca 30</t>
  </si>
  <si>
    <t>440; 940</t>
  </si>
  <si>
    <t>450; R22; L4</t>
  </si>
  <si>
    <t>8 přímo/ cca 20 s přestupem</t>
  </si>
  <si>
    <t>5 přímo/ cca 13 s přestupem</t>
  </si>
  <si>
    <t>6 přímo/ cca 15 s přestupem</t>
  </si>
  <si>
    <t>R15; L2; 240</t>
  </si>
  <si>
    <t>080, 081, 088</t>
  </si>
  <si>
    <t>5 přímo/ 9 vč. s přestupem</t>
  </si>
  <si>
    <t>4 přímo/ 7 vč. s přestupem</t>
  </si>
  <si>
    <t>081+190; 080/ 080+ 154420; 381</t>
  </si>
  <si>
    <t>cca 15 s přestupem</t>
  </si>
  <si>
    <t>cca 8 s přestupem</t>
  </si>
  <si>
    <t>1 přímý/ cca 7 vč. s přestupem</t>
  </si>
  <si>
    <t>081, 340</t>
  </si>
  <si>
    <t>081/340+ 154420; 081/340+ 190</t>
  </si>
  <si>
    <t>cca 7 s přestupem</t>
  </si>
  <si>
    <t>081/340 + MHD11/ L1/ 141</t>
  </si>
  <si>
    <t>cca 20 s přestupem</t>
  </si>
  <si>
    <t>cca 6 s přestupem</t>
  </si>
  <si>
    <t>R22; L4; 250</t>
  </si>
  <si>
    <t>cca 35</t>
  </si>
  <si>
    <t>cca 16</t>
  </si>
  <si>
    <t>280; 490; 150 101; 282+490; R15+R21</t>
  </si>
  <si>
    <t>2 přímo/ cca 15 s přestupem</t>
  </si>
  <si>
    <t>2 přímo/ cca 7 s přestupem</t>
  </si>
  <si>
    <t>251, 252, 281; 490</t>
  </si>
  <si>
    <t>cca 25</t>
  </si>
  <si>
    <t>280; 490; 150 101</t>
  </si>
  <si>
    <t>280, 282, 285, 150 101</t>
  </si>
  <si>
    <t>272, 273, 275, 276, 471</t>
  </si>
  <si>
    <t>272/ 273/ 275/ 276/ 471 + L2/ 086/ 270</t>
  </si>
  <si>
    <t>cca 10 s přestupem</t>
  </si>
  <si>
    <t>1 přímo/ 4 s přestupem</t>
  </si>
  <si>
    <t>4 s přestupem</t>
  </si>
  <si>
    <t>272/ 273/ 275/ 276/ 471 +260</t>
  </si>
  <si>
    <t>085 + 080/081</t>
  </si>
  <si>
    <t>5 s přestupem</t>
  </si>
  <si>
    <t>2 s přestupem</t>
  </si>
  <si>
    <t>L3, 081, 340</t>
  </si>
  <si>
    <t>L3, 340</t>
  </si>
  <si>
    <t>281; 293</t>
  </si>
  <si>
    <t>281/ 293+ 450/ R22</t>
  </si>
  <si>
    <t>3 s přestupem</t>
  </si>
  <si>
    <t>Zahrádky</t>
  </si>
  <si>
    <t>456; 462; MHD 260</t>
  </si>
  <si>
    <t>456 + 440/940; 462+R15/ L2</t>
  </si>
  <si>
    <t>456/ 462/ 206 MHD + 490</t>
  </si>
  <si>
    <t>cca 9 s přestupem</t>
  </si>
  <si>
    <t>cca 5 s přestupem</t>
  </si>
  <si>
    <t>L2, 290</t>
  </si>
  <si>
    <t>Děčín</t>
  </si>
  <si>
    <t>L2</t>
  </si>
  <si>
    <t>více než 35</t>
  </si>
  <si>
    <t>251, 252, 490</t>
  </si>
  <si>
    <t>7 ( z obce)/ cca 15 (vč. hl.silnice)</t>
  </si>
  <si>
    <t>0 ( z obce)/ 5 (vč. hl.silnice)</t>
  </si>
  <si>
    <t>0 ( z obce)/  10 (vč. hl.silnice)</t>
  </si>
  <si>
    <t>251/ 252/ 490 + 450</t>
  </si>
  <si>
    <t>1 s přestupem</t>
  </si>
  <si>
    <t>240, 450, 451, 452, 481, 490</t>
  </si>
  <si>
    <t>cca 15</t>
  </si>
  <si>
    <t>240; 450/  451/ 452/ 481/ 490 + 440</t>
  </si>
  <si>
    <t>více než 60</t>
  </si>
  <si>
    <t>R15, L2, 240, 440, 940</t>
  </si>
  <si>
    <t>272, 273, 280, 471, 150101</t>
  </si>
  <si>
    <t>R15; L2; 240, 261</t>
  </si>
  <si>
    <t>273, 275</t>
  </si>
  <si>
    <t>273/ 275+ 440/ 270</t>
  </si>
  <si>
    <t>Jablonné v Podj.</t>
  </si>
  <si>
    <t>273, 275+440</t>
  </si>
  <si>
    <t>L3, 081, 340, 360</t>
  </si>
  <si>
    <t>cca 9</t>
  </si>
  <si>
    <t>081/340/ 360+ 154420; 081/340/ 360+ 190</t>
  </si>
  <si>
    <t>250, 251, 252, 490</t>
  </si>
  <si>
    <t>462; 461+451/ 452/ 490</t>
  </si>
  <si>
    <t>15 přímo/ cca 15 s přestupem</t>
  </si>
  <si>
    <t>8 (přímo)</t>
  </si>
  <si>
    <t>7 (přímo)</t>
  </si>
  <si>
    <t>440, 460, 461, 940</t>
  </si>
  <si>
    <t>Česká Kamenice</t>
  </si>
  <si>
    <t>440, 460, 461,462,  940</t>
  </si>
  <si>
    <t>291, 292</t>
  </si>
  <si>
    <t>291/292 + R15/L2</t>
  </si>
  <si>
    <t>291/292 + 450/ R 22</t>
  </si>
  <si>
    <t>292/ 293/ U11 + 490; U11/ R20</t>
  </si>
  <si>
    <t>cca 12 s přestupem</t>
  </si>
  <si>
    <t>cca 13 s přestupem</t>
  </si>
  <si>
    <t>2 (jen letní sezóna)</t>
  </si>
  <si>
    <t>2 (z toho 1 jen letní sezóna)</t>
  </si>
  <si>
    <t>4 (přímo)/ 7 vč. s přestupem)</t>
  </si>
  <si>
    <t>441 + 450/ L4/ R22</t>
  </si>
  <si>
    <t>7 s přestupem</t>
  </si>
  <si>
    <t>2 (jen letní sezóna - s přestupem)</t>
  </si>
  <si>
    <t>2 (z toho 1 jen letní sezóna; s přestupem)</t>
  </si>
  <si>
    <t>MHD 16, L2</t>
  </si>
  <si>
    <t>13 s přestupem</t>
  </si>
  <si>
    <t>10 s přestupem</t>
  </si>
  <si>
    <t>9 s přestupem</t>
  </si>
  <si>
    <t>MHD 16/ L2 + 154420</t>
  </si>
  <si>
    <t>086; 086/ 276+L2</t>
  </si>
  <si>
    <t>6 přímo/ 10 vč. s přestupem (L2 9 přímo)</t>
  </si>
  <si>
    <t xml:space="preserve">1 přímo (tam)/ 3 - 4 vč. s přestupem (L2 8 přímo) </t>
  </si>
  <si>
    <t>3 s přestupem (L2 7 přímo)</t>
  </si>
  <si>
    <t>276; 276+270; 273+086</t>
  </si>
  <si>
    <t>1 přímé/ 3 s přestupem</t>
  </si>
  <si>
    <t>240, 440, 471, 940</t>
  </si>
  <si>
    <t>240, 440/ 471/940</t>
  </si>
  <si>
    <t>2 přímé/ cca 20 s přestupem</t>
  </si>
  <si>
    <t>Ústí n.L.</t>
  </si>
  <si>
    <t>291/292 + R 15</t>
  </si>
  <si>
    <t>253 + 450</t>
  </si>
  <si>
    <t>1 (nevhodné)</t>
  </si>
  <si>
    <t>253 + 280/ 490</t>
  </si>
  <si>
    <t>253 + 250/R22/ L4</t>
  </si>
  <si>
    <t>cca 4 s přestupem</t>
  </si>
  <si>
    <t>441+240/ 453</t>
  </si>
  <si>
    <t>cca 4 s přestupem)</t>
  </si>
  <si>
    <t>2 s přestupem (jen letní sezóna)</t>
  </si>
  <si>
    <t>2 (z toho 1 s přestupem -  jen letní sezóna)</t>
  </si>
  <si>
    <t>441 + 240/ 440</t>
  </si>
  <si>
    <t xml:space="preserve">R15,L2, 260, 261, 262 </t>
  </si>
  <si>
    <t>cca 40</t>
  </si>
  <si>
    <t>260, 261</t>
  </si>
  <si>
    <t>R15,L4, 45X, 490</t>
  </si>
  <si>
    <t>cca 75</t>
  </si>
  <si>
    <t>240, 440, 940</t>
  </si>
  <si>
    <t>462+440/ 460/ 461/ 940</t>
  </si>
  <si>
    <t>L4/ 253+280/ 150101</t>
  </si>
  <si>
    <t>L4; 253+250</t>
  </si>
  <si>
    <t>9 přímo/ 13 vč. s přestupem</t>
  </si>
  <si>
    <t>L4; 253</t>
  </si>
  <si>
    <t>481+45X/ 490/ R15/ L4</t>
  </si>
  <si>
    <t>8 s přestupem</t>
  </si>
  <si>
    <t>481+490</t>
  </si>
  <si>
    <t>271, 276, 540 381</t>
  </si>
  <si>
    <t>340+341</t>
  </si>
  <si>
    <t>L2, 262, 265, 439</t>
  </si>
  <si>
    <t>L2; 262, 265/ 439+ 260</t>
  </si>
  <si>
    <t>14 přímo/ cca 20 vč. s přestupem</t>
  </si>
  <si>
    <t>L2; 262; 439</t>
  </si>
  <si>
    <t>482+ 45X/ 490/ R15/ L4</t>
  </si>
  <si>
    <t>482+490</t>
  </si>
  <si>
    <t>cca 3 s přestupem</t>
  </si>
  <si>
    <t>cca 2 s přestupem</t>
  </si>
  <si>
    <t>L4, 250, 252</t>
  </si>
  <si>
    <t>250, 252</t>
  </si>
  <si>
    <t>L4, 250</t>
  </si>
  <si>
    <t>cca 18</t>
  </si>
  <si>
    <t>461, 462</t>
  </si>
  <si>
    <t>462; 461+452</t>
  </si>
  <si>
    <t>6 přímo/ cca 15 vč. s přestupem</t>
  </si>
  <si>
    <t>6 přímo/ 9 vč. s přestupem</t>
  </si>
  <si>
    <t>3 přímo/ 7 vč. s přestupem</t>
  </si>
  <si>
    <t>453; 472/ 474/ 481</t>
  </si>
  <si>
    <t>4 (tam)/ 2 zpět) přímé/ cca 10 vč. s přestupem</t>
  </si>
  <si>
    <t>472, 474, 481</t>
  </si>
  <si>
    <t>453/ 472/ 474/ 481 + 490</t>
  </si>
  <si>
    <t>267/ 430 + 260</t>
  </si>
  <si>
    <t>267, 430, 439, 260005</t>
  </si>
  <si>
    <t xml:space="preserve">Bělá p.Bezdězem </t>
  </si>
  <si>
    <t>430 + 260 530</t>
  </si>
  <si>
    <t>L2, 240, 440,940</t>
  </si>
  <si>
    <t>075, 275</t>
  </si>
  <si>
    <t>L4; 456</t>
  </si>
  <si>
    <t>L4; 456, 457</t>
  </si>
  <si>
    <t>cca 22</t>
  </si>
  <si>
    <t>L4/ 456 + 490</t>
  </si>
  <si>
    <t>280, 282, 150101</t>
  </si>
  <si>
    <t>280/ 282/ 150101 + 450/ R224</t>
  </si>
  <si>
    <t>280/ 282/ 150101 + 250/ R22/ L4; 280/ 282/ 150 101 + 251/252/ 490</t>
  </si>
  <si>
    <t>452, 453, 455, 459</t>
  </si>
  <si>
    <t>cca 14</t>
  </si>
  <si>
    <t xml:space="preserve"> 452, 455, 459, 481</t>
  </si>
  <si>
    <t xml:space="preserve"> 452/ 455/ 459, 481 + 490</t>
  </si>
  <si>
    <t>457+ 456</t>
  </si>
  <si>
    <t>457+ 456+ 462; 457+ 461+ 462</t>
  </si>
  <si>
    <t xml:space="preserve"> (3 se dvěma přestupy)</t>
  </si>
  <si>
    <t>3 až 4  s přestupem</t>
  </si>
  <si>
    <t>207 MHD, 25X, 281, 293, 450, 490</t>
  </si>
  <si>
    <t>16 MHD + cca 40 PAD</t>
  </si>
  <si>
    <t>6 MHD + 5 PAD</t>
  </si>
  <si>
    <t>6 MHD + 4 PAD</t>
  </si>
  <si>
    <t>207 MHD/ 25X/ 281/ 293/ 450/ 490 + L2/2 260/ 262</t>
  </si>
  <si>
    <t>cca 25 s přestupem</t>
  </si>
  <si>
    <t>MHD 23, 26, 28, 30; L6; 070, 642</t>
  </si>
  <si>
    <t>MHD 23/ 28/ 30/ L6 + 154420</t>
  </si>
  <si>
    <t>více než 20 s přestupem</t>
  </si>
  <si>
    <t>více než 15 s přestupem</t>
  </si>
  <si>
    <t>MHD 23/28/30 + 11/ L1/ 141</t>
  </si>
  <si>
    <t>více než 45 s přestupem</t>
  </si>
  <si>
    <t>260+260 005; 260 + R15</t>
  </si>
  <si>
    <t>L2/290 + 490; L2+R20</t>
  </si>
  <si>
    <t>L2+R20/ U1</t>
  </si>
  <si>
    <t>U11+R20</t>
  </si>
  <si>
    <t>080, 270</t>
  </si>
  <si>
    <t>080+154420</t>
  </si>
  <si>
    <t>474+260/ 45X/ 490</t>
  </si>
  <si>
    <t>474+490</t>
  </si>
  <si>
    <t>R22, L4, 240; 440, 441, 454</t>
  </si>
  <si>
    <t>cca 45</t>
  </si>
  <si>
    <t>R22, L4, 240; 440/441+ 45X/ 490</t>
  </si>
  <si>
    <t>cca 20 přímo / cca 40 vč. s přestupem</t>
  </si>
  <si>
    <t>cca 13 přímo/ cca 20 vč. s přestupem</t>
  </si>
  <si>
    <t>cca 13přímo/ cca 20 vč.s přestupem</t>
  </si>
  <si>
    <t>R22; 440/441 + 450</t>
  </si>
  <si>
    <t>5 přímo/ 8 vč. s přestupem</t>
  </si>
  <si>
    <t>5 přímo/ 6 vč. s přestupem</t>
  </si>
  <si>
    <t>MHD 20; 081,340</t>
  </si>
  <si>
    <t>MHD 20/ 081/ 340 + 154420</t>
  </si>
  <si>
    <t>MHD 20/ 081/ 340 + MHD 11/ L1/ 141</t>
  </si>
  <si>
    <t>285+ R22/L4</t>
  </si>
  <si>
    <t>285+ 450/ R22</t>
  </si>
  <si>
    <t>Štětí</t>
  </si>
  <si>
    <t>284 + 672 DÚK</t>
  </si>
  <si>
    <t>3 přímo/ 5 vč. s přestupem</t>
  </si>
  <si>
    <t>284 + 490</t>
  </si>
  <si>
    <t>L2, 265</t>
  </si>
  <si>
    <t>85 (380)</t>
  </si>
  <si>
    <t>085+ 081/ 080 + 190/ 154420, 540 381</t>
  </si>
  <si>
    <t>cca 4 s 2 přestupy</t>
  </si>
  <si>
    <t>250, 251, 281, 293, 450, 490</t>
  </si>
  <si>
    <t>L2, 260, 261, 262, 459</t>
  </si>
  <si>
    <t>L2/260 + 490</t>
  </si>
  <si>
    <t>L2; 086</t>
  </si>
  <si>
    <t>L2; 086; 276</t>
  </si>
  <si>
    <t>6 (+ 9 x L2)</t>
  </si>
  <si>
    <t>(8 x L2)</t>
  </si>
  <si>
    <t>(7 x L2)</t>
  </si>
  <si>
    <t>Stráž n.Nisou</t>
  </si>
  <si>
    <t>L2/ 086/ 276 + MHD 23/ 28/ 30/ 070/ L6</t>
  </si>
  <si>
    <t>9  s přestupem</t>
  </si>
  <si>
    <t xml:space="preserve">L2+R20; 290+ 490 </t>
  </si>
  <si>
    <t>cca 18 s přestupem</t>
  </si>
  <si>
    <t>cca 14 s přestupem</t>
  </si>
  <si>
    <t>253 + 280/490</t>
  </si>
  <si>
    <t>253 +450/  260580</t>
  </si>
  <si>
    <t>4 až 5</t>
  </si>
  <si>
    <t>4 až 6</t>
  </si>
  <si>
    <t>2 až 3</t>
  </si>
  <si>
    <t>2 až 3 s přestupem</t>
  </si>
  <si>
    <t>1 až 2 přímé, 2 až 3 vč. s přestupem</t>
  </si>
  <si>
    <t>10 (071); 6 až 8 (64x)</t>
  </si>
  <si>
    <t>7 až 8</t>
  </si>
  <si>
    <t>3 až  4</t>
  </si>
  <si>
    <t>4 až 5 s přestupem</t>
  </si>
  <si>
    <t>3 až 4 s přestupem</t>
  </si>
  <si>
    <t>260, 270</t>
  </si>
  <si>
    <t>1 až 2</t>
  </si>
  <si>
    <t>5 až 7</t>
  </si>
  <si>
    <t>6 až 8</t>
  </si>
  <si>
    <t>TL70; 074; 440, 689</t>
  </si>
  <si>
    <t>TL70, 074,689</t>
  </si>
  <si>
    <t>951/930+ 541/L3/546/950/970</t>
  </si>
  <si>
    <t>TL70, 074, 689</t>
  </si>
  <si>
    <t>TL70, 073, 074, 075, 689</t>
  </si>
  <si>
    <t>TL70, 070, 071, 074, 440, 689</t>
  </si>
  <si>
    <t>TL70/ 070/ 071/ 074/ 440 +154420</t>
  </si>
  <si>
    <t>MHD 16 + 070; L2 + TL70</t>
  </si>
  <si>
    <t>min 19</t>
  </si>
  <si>
    <t>940, 941, 949, 953, 963, 690 960, komerční linky, vlak</t>
  </si>
  <si>
    <t>960, 966+L3, 970; (vlak)</t>
  </si>
  <si>
    <t>min 10 (1 sezónně)</t>
  </si>
  <si>
    <t>min 7 (1 sezónně)</t>
  </si>
  <si>
    <t>min 16</t>
  </si>
  <si>
    <t>min 13</t>
  </si>
  <si>
    <t>min 1</t>
  </si>
  <si>
    <t>min 2</t>
  </si>
  <si>
    <t>970; přestup SM, (JC, ŽB)</t>
  </si>
  <si>
    <t>951;930 + přestup SM, JC</t>
  </si>
  <si>
    <t>950; přestup TUR, MH</t>
  </si>
  <si>
    <t>min 23</t>
  </si>
  <si>
    <t>L3 (přestup SM), 546, 970</t>
  </si>
  <si>
    <t>L3 ( přestup SM), 560</t>
  </si>
  <si>
    <t>min 25</t>
  </si>
  <si>
    <t>min 3 (komerční linky)</t>
  </si>
  <si>
    <t>964, 965, 975; přestup VRCH</t>
  </si>
  <si>
    <t>980; přestup JIL, SM, Plavy, V. Hamry; (vlak)</t>
  </si>
  <si>
    <t>355, 392 + přestup TUR</t>
  </si>
  <si>
    <t>10</t>
  </si>
  <si>
    <t>VS (slouč.)</t>
  </si>
  <si>
    <t>RC (slouč.)</t>
  </si>
  <si>
    <t>P7-01-03: Koncepce spojení - dle měst a obcí</t>
  </si>
  <si>
    <t>Počet párů spojů pracovní dny</t>
  </si>
  <si>
    <t>Počet párů spojů sobota</t>
  </si>
  <si>
    <t>Počet párů spojů neděle a svátek</t>
  </si>
  <si>
    <t>Poznámka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</si>
</sst>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8"/>
      <color indexed="8"/>
      <name val="Arial"/>
      <family val="2"/>
    </font>
    <font>
      <i/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8"/>
      <color theme="1"/>
      <name val="Arial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33" borderId="0" xfId="0" applyFont="1" applyFill="1" applyAlignment="1">
      <alignment vertical="top" wrapText="1"/>
    </xf>
    <xf numFmtId="0" fontId="41" fillId="0" borderId="0" xfId="0" applyFont="1" applyAlignment="1">
      <alignment vertical="top" wrapText="1"/>
    </xf>
    <xf numFmtId="0" fontId="42" fillId="34" borderId="0" xfId="0" applyFont="1" applyFill="1" applyAlignment="1">
      <alignment vertical="top"/>
    </xf>
    <xf numFmtId="0" fontId="41" fillId="34" borderId="0" xfId="0" applyFont="1" applyFill="1" applyAlignment="1">
      <alignment vertical="top" wrapText="1"/>
    </xf>
    <xf numFmtId="0" fontId="41" fillId="0" borderId="10" xfId="0" applyFont="1" applyBorder="1" applyAlignment="1">
      <alignment vertical="top" wrapText="1"/>
    </xf>
    <xf numFmtId="49" fontId="41" fillId="0" borderId="10" xfId="0" applyNumberFormat="1" applyFont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16" fontId="41" fillId="0" borderId="10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top" wrapText="1"/>
    </xf>
    <xf numFmtId="0" fontId="43" fillId="0" borderId="10" xfId="0" applyFont="1" applyFill="1" applyBorder="1" applyAlignment="1">
      <alignment vertical="top"/>
    </xf>
    <xf numFmtId="3" fontId="41" fillId="0" borderId="10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/>
    </xf>
    <xf numFmtId="0" fontId="41" fillId="0" borderId="10" xfId="46" applyFont="1" applyBorder="1" applyAlignment="1">
      <alignment vertical="top" wrapText="1"/>
      <protection/>
    </xf>
    <xf numFmtId="16" fontId="41" fillId="0" borderId="10" xfId="0" applyNumberFormat="1" applyFont="1" applyBorder="1" applyAlignment="1">
      <alignment vertical="top" wrapText="1"/>
    </xf>
    <xf numFmtId="17" fontId="41" fillId="0" borderId="10" xfId="0" applyNumberFormat="1" applyFont="1" applyBorder="1" applyAlignment="1">
      <alignment vertical="top" wrapText="1"/>
    </xf>
    <xf numFmtId="16" fontId="41" fillId="0" borderId="10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" sqref="C5"/>
    </sheetView>
  </sheetViews>
  <sheetFormatPr defaultColWidth="9.140625" defaultRowHeight="15"/>
  <cols>
    <col min="1" max="1" width="20.7109375" style="2" customWidth="1"/>
    <col min="2" max="2" width="8.7109375" style="2" customWidth="1"/>
    <col min="3" max="4" width="20.7109375" style="2" customWidth="1"/>
    <col min="5" max="5" width="10.7109375" style="2" customWidth="1"/>
    <col min="6" max="8" width="9.7109375" style="2" customWidth="1"/>
    <col min="9" max="9" width="20.7109375" style="2" customWidth="1"/>
    <col min="10" max="10" width="10.7109375" style="2" customWidth="1"/>
    <col min="11" max="13" width="9.7109375" style="2" customWidth="1"/>
    <col min="14" max="14" width="20.7109375" style="2" customWidth="1"/>
    <col min="15" max="15" width="10.7109375" style="2" customWidth="1"/>
    <col min="16" max="18" width="9.7109375" style="2" customWidth="1"/>
    <col min="19" max="19" width="17.7109375" style="2" customWidth="1"/>
    <col min="20" max="20" width="25.7109375" style="2" customWidth="1"/>
    <col min="21" max="16384" width="9.140625" style="2" customWidth="1"/>
  </cols>
  <sheetData>
    <row r="1" spans="1:4" ht="15.75">
      <c r="A1" s="3" t="s">
        <v>929</v>
      </c>
      <c r="B1" s="4"/>
      <c r="C1" s="4"/>
      <c r="D1" s="4"/>
    </row>
    <row r="3" spans="1:20" ht="51">
      <c r="A3" s="1" t="s">
        <v>20</v>
      </c>
      <c r="B3" s="1" t="s">
        <v>0</v>
      </c>
      <c r="C3" s="1" t="s">
        <v>1</v>
      </c>
      <c r="D3" s="1" t="s">
        <v>21</v>
      </c>
      <c r="E3" s="1" t="s">
        <v>5</v>
      </c>
      <c r="F3" s="1" t="s">
        <v>930</v>
      </c>
      <c r="G3" s="1" t="s">
        <v>931</v>
      </c>
      <c r="H3" s="1" t="s">
        <v>932</v>
      </c>
      <c r="I3" s="1" t="s">
        <v>3</v>
      </c>
      <c r="J3" s="1" t="s">
        <v>6</v>
      </c>
      <c r="K3" s="1" t="s">
        <v>930</v>
      </c>
      <c r="L3" s="1" t="s">
        <v>931</v>
      </c>
      <c r="M3" s="1" t="s">
        <v>932</v>
      </c>
      <c r="N3" s="1" t="s">
        <v>4</v>
      </c>
      <c r="O3" s="1" t="s">
        <v>6</v>
      </c>
      <c r="P3" s="1" t="s">
        <v>930</v>
      </c>
      <c r="Q3" s="1" t="s">
        <v>931</v>
      </c>
      <c r="R3" s="1" t="s">
        <v>932</v>
      </c>
      <c r="S3" s="1" t="s">
        <v>2</v>
      </c>
      <c r="T3" s="1" t="s">
        <v>933</v>
      </c>
    </row>
    <row r="4" spans="1:20" ht="38.25">
      <c r="A4" s="5" t="s">
        <v>233</v>
      </c>
      <c r="B4" s="5" t="s">
        <v>235</v>
      </c>
      <c r="C4" s="5" t="s">
        <v>134</v>
      </c>
      <c r="D4" s="5" t="s">
        <v>11</v>
      </c>
      <c r="E4" s="5" t="s">
        <v>518</v>
      </c>
      <c r="F4" s="5">
        <v>20</v>
      </c>
      <c r="G4" s="5">
        <v>16</v>
      </c>
      <c r="H4" s="5">
        <v>16</v>
      </c>
      <c r="I4" s="5" t="s">
        <v>134</v>
      </c>
      <c r="J4" s="5" t="s">
        <v>540</v>
      </c>
      <c r="K4" s="5" t="s">
        <v>480</v>
      </c>
      <c r="L4" s="5">
        <v>16</v>
      </c>
      <c r="M4" s="5">
        <v>16</v>
      </c>
      <c r="N4" s="5" t="s">
        <v>12</v>
      </c>
      <c r="O4" s="5" t="s">
        <v>532</v>
      </c>
      <c r="P4" s="23" t="s">
        <v>15</v>
      </c>
      <c r="Q4" s="23"/>
      <c r="R4" s="23"/>
      <c r="S4" s="5" t="s">
        <v>242</v>
      </c>
      <c r="T4" s="5"/>
    </row>
    <row r="5" spans="1:20" ht="38.25">
      <c r="A5" s="5" t="s">
        <v>123</v>
      </c>
      <c r="B5" s="5" t="s">
        <v>235</v>
      </c>
      <c r="C5" s="5" t="s">
        <v>124</v>
      </c>
      <c r="D5" s="5" t="s">
        <v>11</v>
      </c>
      <c r="E5" s="5">
        <v>101</v>
      </c>
      <c r="F5" s="5" t="s">
        <v>533</v>
      </c>
      <c r="G5" s="5" t="s">
        <v>533</v>
      </c>
      <c r="H5" s="5" t="s">
        <v>533</v>
      </c>
      <c r="I5" s="5" t="s">
        <v>7</v>
      </c>
      <c r="J5" s="5" t="s">
        <v>524</v>
      </c>
      <c r="K5" s="5">
        <v>4</v>
      </c>
      <c r="L5" s="5">
        <v>6</v>
      </c>
      <c r="M5" s="5">
        <v>6</v>
      </c>
      <c r="N5" s="5" t="s">
        <v>12</v>
      </c>
      <c r="O5" s="5" t="s">
        <v>532</v>
      </c>
      <c r="P5" s="23" t="s">
        <v>15</v>
      </c>
      <c r="Q5" s="23"/>
      <c r="R5" s="23"/>
      <c r="S5" s="5" t="s">
        <v>239</v>
      </c>
      <c r="T5" s="5"/>
    </row>
    <row r="6" spans="1:20" ht="12.75">
      <c r="A6" s="5" t="s">
        <v>190</v>
      </c>
      <c r="B6" s="5" t="s">
        <v>235</v>
      </c>
      <c r="C6" s="5" t="s">
        <v>191</v>
      </c>
      <c r="D6" s="5" t="s">
        <v>200</v>
      </c>
      <c r="E6" s="5" t="s">
        <v>234</v>
      </c>
      <c r="F6" s="5">
        <v>12</v>
      </c>
      <c r="G6" s="6" t="s">
        <v>244</v>
      </c>
      <c r="H6" s="5">
        <v>8</v>
      </c>
      <c r="I6" s="5" t="s">
        <v>191</v>
      </c>
      <c r="J6" s="5" t="s">
        <v>234</v>
      </c>
      <c r="K6" s="5">
        <v>11</v>
      </c>
      <c r="L6" s="5">
        <v>8</v>
      </c>
      <c r="M6" s="5">
        <v>8</v>
      </c>
      <c r="N6" s="5" t="s">
        <v>236</v>
      </c>
      <c r="O6" s="6" t="s">
        <v>237</v>
      </c>
      <c r="P6" s="5">
        <v>9</v>
      </c>
      <c r="Q6" s="5">
        <v>8</v>
      </c>
      <c r="R6" s="5">
        <v>7</v>
      </c>
      <c r="S6" s="5" t="s">
        <v>239</v>
      </c>
      <c r="T6" s="5"/>
    </row>
    <row r="7" spans="1:20" ht="38.25">
      <c r="A7" s="5" t="s">
        <v>212</v>
      </c>
      <c r="B7" s="5" t="s">
        <v>235</v>
      </c>
      <c r="C7" s="5" t="s">
        <v>213</v>
      </c>
      <c r="D7" s="5" t="s">
        <v>213</v>
      </c>
      <c r="E7" s="5" t="s">
        <v>240</v>
      </c>
      <c r="F7" s="5">
        <v>10</v>
      </c>
      <c r="G7" s="5">
        <v>2</v>
      </c>
      <c r="H7" s="5">
        <v>2</v>
      </c>
      <c r="I7" s="5" t="s">
        <v>243</v>
      </c>
      <c r="J7" s="5">
        <v>949</v>
      </c>
      <c r="K7" s="6" t="s">
        <v>616</v>
      </c>
      <c r="L7" s="5">
        <v>2</v>
      </c>
      <c r="M7" s="5">
        <v>2</v>
      </c>
      <c r="N7" s="5" t="s">
        <v>12</v>
      </c>
      <c r="O7" s="5" t="s">
        <v>615</v>
      </c>
      <c r="P7" s="6" t="s">
        <v>590</v>
      </c>
      <c r="Q7" s="5" t="s">
        <v>574</v>
      </c>
      <c r="R7" s="5" t="s">
        <v>574</v>
      </c>
      <c r="S7" s="5" t="s">
        <v>239</v>
      </c>
      <c r="T7" s="5"/>
    </row>
    <row r="8" spans="1:20" ht="38.25">
      <c r="A8" s="5" t="s">
        <v>192</v>
      </c>
      <c r="B8" s="5" t="s">
        <v>241</v>
      </c>
      <c r="C8" s="5" t="s">
        <v>191</v>
      </c>
      <c r="D8" s="5" t="s">
        <v>191</v>
      </c>
      <c r="E8" s="5" t="s">
        <v>259</v>
      </c>
      <c r="F8" s="5" t="s">
        <v>585</v>
      </c>
      <c r="G8" s="5">
        <v>4</v>
      </c>
      <c r="H8" s="5">
        <v>4</v>
      </c>
      <c r="I8" s="5" t="s">
        <v>213</v>
      </c>
      <c r="J8" s="5" t="s">
        <v>258</v>
      </c>
      <c r="K8" s="5">
        <v>13</v>
      </c>
      <c r="L8" s="5">
        <v>4</v>
      </c>
      <c r="M8" s="5">
        <v>4</v>
      </c>
      <c r="N8" s="5" t="s">
        <v>12</v>
      </c>
      <c r="O8" s="5" t="s">
        <v>915</v>
      </c>
      <c r="P8" s="5" t="s">
        <v>569</v>
      </c>
      <c r="Q8" s="7" t="s">
        <v>913</v>
      </c>
      <c r="R8" s="5" t="s">
        <v>914</v>
      </c>
      <c r="S8" s="5" t="s">
        <v>239</v>
      </c>
      <c r="T8" s="5"/>
    </row>
    <row r="9" spans="1:20" ht="25.5">
      <c r="A9" s="5" t="s">
        <v>38</v>
      </c>
      <c r="B9" s="5" t="s">
        <v>235</v>
      </c>
      <c r="C9" s="5" t="s">
        <v>39</v>
      </c>
      <c r="D9" s="8" t="s">
        <v>345</v>
      </c>
      <c r="E9" s="9">
        <v>450</v>
      </c>
      <c r="F9" s="9">
        <v>3</v>
      </c>
      <c r="G9" s="9">
        <v>0</v>
      </c>
      <c r="H9" s="9">
        <v>1</v>
      </c>
      <c r="I9" s="9" t="s">
        <v>44</v>
      </c>
      <c r="J9" s="9" t="s">
        <v>617</v>
      </c>
      <c r="K9" s="9">
        <v>13</v>
      </c>
      <c r="L9" s="9">
        <v>0</v>
      </c>
      <c r="M9" s="9">
        <v>2</v>
      </c>
      <c r="N9" s="8" t="s">
        <v>618</v>
      </c>
      <c r="O9" s="9" t="s">
        <v>617</v>
      </c>
      <c r="P9" s="9">
        <v>11</v>
      </c>
      <c r="Q9" s="9">
        <v>0</v>
      </c>
      <c r="R9" s="9">
        <v>2</v>
      </c>
      <c r="S9" s="9" t="s">
        <v>239</v>
      </c>
      <c r="T9" s="5"/>
    </row>
    <row r="10" spans="1:20" ht="12.75">
      <c r="A10" s="5" t="s">
        <v>96</v>
      </c>
      <c r="B10" s="5" t="s">
        <v>235</v>
      </c>
      <c r="C10" s="5" t="s">
        <v>7</v>
      </c>
      <c r="D10" s="10" t="s">
        <v>7</v>
      </c>
      <c r="E10" s="11" t="s">
        <v>619</v>
      </c>
      <c r="F10" s="11" t="s">
        <v>620</v>
      </c>
      <c r="G10" s="11">
        <v>4</v>
      </c>
      <c r="H10" s="12" t="s">
        <v>476</v>
      </c>
      <c r="I10" s="11" t="s">
        <v>99</v>
      </c>
      <c r="J10" s="11" t="s">
        <v>619</v>
      </c>
      <c r="K10" s="11" t="s">
        <v>620</v>
      </c>
      <c r="L10" s="11">
        <v>4</v>
      </c>
      <c r="M10" s="12" t="s">
        <v>621</v>
      </c>
      <c r="N10" s="11" t="s">
        <v>437</v>
      </c>
      <c r="O10" s="11" t="s">
        <v>619</v>
      </c>
      <c r="P10" s="11" t="s">
        <v>620</v>
      </c>
      <c r="Q10" s="11">
        <v>4</v>
      </c>
      <c r="R10" s="12" t="s">
        <v>476</v>
      </c>
      <c r="S10" s="9" t="s">
        <v>239</v>
      </c>
      <c r="T10" s="5"/>
    </row>
    <row r="11" spans="1:20" ht="25.5">
      <c r="A11" s="5" t="s">
        <v>97</v>
      </c>
      <c r="B11" s="5" t="s">
        <v>241</v>
      </c>
      <c r="C11" s="5" t="s">
        <v>7</v>
      </c>
      <c r="D11" s="10" t="s">
        <v>7</v>
      </c>
      <c r="E11" s="9" t="s">
        <v>898</v>
      </c>
      <c r="F11" s="13" t="s">
        <v>479</v>
      </c>
      <c r="G11" s="9" t="s">
        <v>622</v>
      </c>
      <c r="H11" s="9" t="s">
        <v>622</v>
      </c>
      <c r="I11" s="9" t="s">
        <v>105</v>
      </c>
      <c r="J11" s="9" t="s">
        <v>898</v>
      </c>
      <c r="K11" s="13" t="s">
        <v>479</v>
      </c>
      <c r="L11" s="9" t="s">
        <v>622</v>
      </c>
      <c r="M11" s="9" t="s">
        <v>622</v>
      </c>
      <c r="N11" s="9" t="s">
        <v>623</v>
      </c>
      <c r="O11" s="9" t="s">
        <v>899</v>
      </c>
      <c r="P11" s="13" t="s">
        <v>536</v>
      </c>
      <c r="Q11" s="9" t="s">
        <v>624</v>
      </c>
      <c r="R11" s="9" t="s">
        <v>624</v>
      </c>
      <c r="S11" s="9" t="s">
        <v>239</v>
      </c>
      <c r="T11" s="5"/>
    </row>
    <row r="12" spans="1:20" ht="12.75">
      <c r="A12" s="5" t="s">
        <v>79</v>
      </c>
      <c r="B12" s="5" t="s">
        <v>241</v>
      </c>
      <c r="C12" s="5" t="s">
        <v>16</v>
      </c>
      <c r="D12" s="5" t="s">
        <v>18</v>
      </c>
      <c r="E12" s="5">
        <v>650</v>
      </c>
      <c r="F12" s="5">
        <v>10</v>
      </c>
      <c r="G12" s="5">
        <v>3</v>
      </c>
      <c r="H12" s="5">
        <v>3</v>
      </c>
      <c r="I12" s="5" t="s">
        <v>7</v>
      </c>
      <c r="J12" s="5" t="s">
        <v>261</v>
      </c>
      <c r="K12" s="5">
        <v>10</v>
      </c>
      <c r="L12" s="5">
        <v>3</v>
      </c>
      <c r="M12" s="5">
        <v>3</v>
      </c>
      <c r="N12" s="5" t="s">
        <v>16</v>
      </c>
      <c r="O12" s="5">
        <v>650</v>
      </c>
      <c r="P12" s="5">
        <v>10</v>
      </c>
      <c r="Q12" s="5">
        <v>3</v>
      </c>
      <c r="R12" s="5">
        <v>3</v>
      </c>
      <c r="S12" s="5" t="s">
        <v>239</v>
      </c>
      <c r="T12" s="5"/>
    </row>
    <row r="13" spans="1:20" ht="25.5">
      <c r="A13" s="5" t="s">
        <v>40</v>
      </c>
      <c r="B13" s="5" t="s">
        <v>235</v>
      </c>
      <c r="C13" s="5" t="s">
        <v>39</v>
      </c>
      <c r="D13" s="14" t="s">
        <v>39</v>
      </c>
      <c r="E13" s="9" t="s">
        <v>625</v>
      </c>
      <c r="F13" s="9">
        <v>3</v>
      </c>
      <c r="G13" s="9">
        <v>0</v>
      </c>
      <c r="H13" s="9">
        <v>0</v>
      </c>
      <c r="I13" s="9" t="s">
        <v>44</v>
      </c>
      <c r="J13" s="9" t="s">
        <v>626</v>
      </c>
      <c r="K13" s="9">
        <v>3</v>
      </c>
      <c r="L13" s="9">
        <v>0</v>
      </c>
      <c r="M13" s="9">
        <v>0</v>
      </c>
      <c r="N13" s="9" t="s">
        <v>627</v>
      </c>
      <c r="O13" s="13" t="s">
        <v>628</v>
      </c>
      <c r="P13" s="13">
        <v>3</v>
      </c>
      <c r="Q13" s="13">
        <v>0</v>
      </c>
      <c r="R13" s="13">
        <v>0</v>
      </c>
      <c r="S13" s="13" t="s">
        <v>242</v>
      </c>
      <c r="T13" s="5"/>
    </row>
    <row r="14" spans="1:20" ht="25.5">
      <c r="A14" s="5" t="s">
        <v>41</v>
      </c>
      <c r="B14" s="5" t="s">
        <v>241</v>
      </c>
      <c r="C14" s="5" t="s">
        <v>39</v>
      </c>
      <c r="D14" s="14" t="s">
        <v>39</v>
      </c>
      <c r="E14" s="13" t="s">
        <v>629</v>
      </c>
      <c r="F14" s="13">
        <v>12</v>
      </c>
      <c r="G14" s="13">
        <v>7</v>
      </c>
      <c r="H14" s="13">
        <v>7</v>
      </c>
      <c r="I14" s="13" t="s">
        <v>53</v>
      </c>
      <c r="J14" s="13" t="s">
        <v>629</v>
      </c>
      <c r="K14" s="13">
        <v>15</v>
      </c>
      <c r="L14" s="13">
        <v>7</v>
      </c>
      <c r="M14" s="13">
        <v>7</v>
      </c>
      <c r="N14" s="13" t="s">
        <v>630</v>
      </c>
      <c r="O14" s="13" t="s">
        <v>631</v>
      </c>
      <c r="P14" s="13">
        <v>8</v>
      </c>
      <c r="Q14" s="13">
        <v>7</v>
      </c>
      <c r="R14" s="13">
        <v>7</v>
      </c>
      <c r="S14" s="13" t="s">
        <v>239</v>
      </c>
      <c r="T14" s="5"/>
    </row>
    <row r="15" spans="1:20" ht="12.75">
      <c r="A15" s="5" t="s">
        <v>42</v>
      </c>
      <c r="B15" s="5" t="s">
        <v>235</v>
      </c>
      <c r="C15" s="5" t="s">
        <v>39</v>
      </c>
      <c r="D15" s="14" t="s">
        <v>39</v>
      </c>
      <c r="E15" s="13">
        <v>260</v>
      </c>
      <c r="F15" s="13">
        <v>25</v>
      </c>
      <c r="G15" s="13">
        <v>7</v>
      </c>
      <c r="H15" s="13">
        <v>7</v>
      </c>
      <c r="I15" s="13" t="s">
        <v>76</v>
      </c>
      <c r="J15" s="13" t="s">
        <v>632</v>
      </c>
      <c r="K15" s="13">
        <v>28</v>
      </c>
      <c r="L15" s="13">
        <v>7</v>
      </c>
      <c r="M15" s="13">
        <v>7</v>
      </c>
      <c r="N15" s="13" t="s">
        <v>633</v>
      </c>
      <c r="O15" s="13" t="s">
        <v>634</v>
      </c>
      <c r="P15" s="13">
        <v>20</v>
      </c>
      <c r="Q15" s="13">
        <v>10</v>
      </c>
      <c r="R15" s="13">
        <v>10</v>
      </c>
      <c r="S15" s="13" t="s">
        <v>239</v>
      </c>
      <c r="T15" s="5"/>
    </row>
    <row r="16" spans="1:20" ht="38.25">
      <c r="A16" s="5" t="s">
        <v>193</v>
      </c>
      <c r="B16" s="7" t="s">
        <v>241</v>
      </c>
      <c r="C16" s="5" t="s">
        <v>191</v>
      </c>
      <c r="D16" s="5" t="s">
        <v>191</v>
      </c>
      <c r="E16" s="5" t="s">
        <v>588</v>
      </c>
      <c r="F16" s="5">
        <v>9</v>
      </c>
      <c r="G16" s="5">
        <f>3+2</f>
        <v>5</v>
      </c>
      <c r="H16" s="5">
        <v>4</v>
      </c>
      <c r="I16" s="5" t="s">
        <v>12</v>
      </c>
      <c r="J16" s="5" t="s">
        <v>916</v>
      </c>
      <c r="K16" s="5" t="s">
        <v>569</v>
      </c>
      <c r="L16" s="5" t="s">
        <v>597</v>
      </c>
      <c r="M16" s="5">
        <v>2</v>
      </c>
      <c r="N16" s="5" t="s">
        <v>155</v>
      </c>
      <c r="O16" s="5" t="s">
        <v>900</v>
      </c>
      <c r="P16" s="5" t="s">
        <v>590</v>
      </c>
      <c r="Q16" s="5" t="s">
        <v>598</v>
      </c>
      <c r="R16" s="5">
        <v>2</v>
      </c>
      <c r="S16" s="5" t="s">
        <v>239</v>
      </c>
      <c r="T16" s="5"/>
    </row>
    <row r="17" spans="1:20" ht="25.5">
      <c r="A17" s="5" t="s">
        <v>194</v>
      </c>
      <c r="B17" s="7" t="s">
        <v>235</v>
      </c>
      <c r="C17" s="5" t="s">
        <v>191</v>
      </c>
      <c r="D17" s="5" t="s">
        <v>245</v>
      </c>
      <c r="E17" s="15" t="s">
        <v>570</v>
      </c>
      <c r="F17" s="6" t="s">
        <v>585</v>
      </c>
      <c r="G17" s="5">
        <v>7</v>
      </c>
      <c r="H17" s="6" t="s">
        <v>571</v>
      </c>
      <c r="I17" s="5" t="s">
        <v>238</v>
      </c>
      <c r="J17" s="5">
        <v>501</v>
      </c>
      <c r="K17" s="6" t="s">
        <v>585</v>
      </c>
      <c r="L17" s="5">
        <v>7</v>
      </c>
      <c r="M17" s="6" t="s">
        <v>247</v>
      </c>
      <c r="N17" s="5" t="s">
        <v>246</v>
      </c>
      <c r="O17" s="5" t="s">
        <v>586</v>
      </c>
      <c r="P17" s="6" t="s">
        <v>587</v>
      </c>
      <c r="Q17" s="5">
        <v>7</v>
      </c>
      <c r="R17" s="6" t="s">
        <v>247</v>
      </c>
      <c r="S17" s="5" t="s">
        <v>239</v>
      </c>
      <c r="T17" s="5"/>
    </row>
    <row r="18" spans="1:20" ht="25.5">
      <c r="A18" s="5" t="s">
        <v>43</v>
      </c>
      <c r="B18" s="7" t="s">
        <v>241</v>
      </c>
      <c r="C18" s="5" t="s">
        <v>39</v>
      </c>
      <c r="D18" s="14" t="s">
        <v>39</v>
      </c>
      <c r="E18" s="13" t="s">
        <v>635</v>
      </c>
      <c r="F18" s="13">
        <v>14</v>
      </c>
      <c r="G18" s="13">
        <v>9</v>
      </c>
      <c r="H18" s="13">
        <v>8</v>
      </c>
      <c r="I18" s="13" t="s">
        <v>636</v>
      </c>
      <c r="J18" s="13" t="s">
        <v>637</v>
      </c>
      <c r="K18" s="13">
        <v>3</v>
      </c>
      <c r="L18" s="13">
        <v>0</v>
      </c>
      <c r="M18" s="13">
        <v>0</v>
      </c>
      <c r="N18" s="13" t="s">
        <v>57</v>
      </c>
      <c r="O18" s="13" t="s">
        <v>638</v>
      </c>
      <c r="P18" s="13">
        <v>16</v>
      </c>
      <c r="Q18" s="13">
        <v>9</v>
      </c>
      <c r="R18" s="13">
        <v>8</v>
      </c>
      <c r="S18" s="13" t="s">
        <v>239</v>
      </c>
      <c r="T18" s="5"/>
    </row>
    <row r="19" spans="1:20" ht="25.5">
      <c r="A19" s="5" t="s">
        <v>214</v>
      </c>
      <c r="B19" s="7" t="s">
        <v>235</v>
      </c>
      <c r="C19" s="5" t="s">
        <v>213</v>
      </c>
      <c r="D19" s="5" t="s">
        <v>229</v>
      </c>
      <c r="E19" s="5">
        <v>964</v>
      </c>
      <c r="F19" s="6" t="s">
        <v>248</v>
      </c>
      <c r="G19" s="5">
        <v>0</v>
      </c>
      <c r="H19" s="5">
        <v>0</v>
      </c>
      <c r="I19" s="5" t="s">
        <v>236</v>
      </c>
      <c r="J19" s="5" t="s">
        <v>249</v>
      </c>
      <c r="K19" s="5" t="s">
        <v>585</v>
      </c>
      <c r="L19" s="5">
        <v>0</v>
      </c>
      <c r="M19" s="5">
        <v>0</v>
      </c>
      <c r="N19" s="5" t="s">
        <v>213</v>
      </c>
      <c r="O19" s="5">
        <v>964</v>
      </c>
      <c r="P19" s="6" t="s">
        <v>926</v>
      </c>
      <c r="Q19" s="5">
        <v>0</v>
      </c>
      <c r="R19" s="5">
        <v>0</v>
      </c>
      <c r="S19" s="5" t="s">
        <v>239</v>
      </c>
      <c r="T19" s="5"/>
    </row>
    <row r="20" spans="1:20" ht="51">
      <c r="A20" s="5" t="s">
        <v>80</v>
      </c>
      <c r="B20" s="7" t="s">
        <v>241</v>
      </c>
      <c r="C20" s="5" t="s">
        <v>16</v>
      </c>
      <c r="D20" s="5" t="s">
        <v>16</v>
      </c>
      <c r="E20" s="5" t="s">
        <v>486</v>
      </c>
      <c r="F20" s="5">
        <v>13</v>
      </c>
      <c r="G20" s="5" t="s">
        <v>476</v>
      </c>
      <c r="H20" s="5" t="s">
        <v>476</v>
      </c>
      <c r="I20" s="5" t="s">
        <v>7</v>
      </c>
      <c r="J20" s="5" t="s">
        <v>489</v>
      </c>
      <c r="K20" s="5">
        <v>13</v>
      </c>
      <c r="L20" s="5" t="s">
        <v>476</v>
      </c>
      <c r="M20" s="5" t="s">
        <v>476</v>
      </c>
      <c r="N20" s="5" t="s">
        <v>12</v>
      </c>
      <c r="O20" s="5" t="s">
        <v>478</v>
      </c>
      <c r="P20" s="23" t="s">
        <v>15</v>
      </c>
      <c r="Q20" s="23"/>
      <c r="R20" s="23"/>
      <c r="S20" s="5" t="s">
        <v>239</v>
      </c>
      <c r="T20" s="5"/>
    </row>
    <row r="21" spans="1:20" ht="25.5">
      <c r="A21" s="5" t="s">
        <v>195</v>
      </c>
      <c r="B21" s="7" t="s">
        <v>235</v>
      </c>
      <c r="C21" s="5" t="s">
        <v>191</v>
      </c>
      <c r="D21" s="5" t="s">
        <v>213</v>
      </c>
      <c r="E21" s="5">
        <v>960</v>
      </c>
      <c r="F21" s="6" t="s">
        <v>572</v>
      </c>
      <c r="G21" s="5">
        <v>3</v>
      </c>
      <c r="H21" s="5">
        <v>3</v>
      </c>
      <c r="I21" s="5" t="s">
        <v>191</v>
      </c>
      <c r="J21" s="5">
        <v>960</v>
      </c>
      <c r="K21" s="6" t="s">
        <v>572</v>
      </c>
      <c r="L21" s="5">
        <v>3</v>
      </c>
      <c r="M21" s="5">
        <v>3</v>
      </c>
      <c r="N21" s="5" t="s">
        <v>12</v>
      </c>
      <c r="O21" s="5" t="s">
        <v>573</v>
      </c>
      <c r="P21" s="5" t="s">
        <v>604</v>
      </c>
      <c r="Q21" s="5">
        <v>0</v>
      </c>
      <c r="R21" s="5" t="s">
        <v>913</v>
      </c>
      <c r="S21" s="5" t="s">
        <v>239</v>
      </c>
      <c r="T21" s="5"/>
    </row>
    <row r="22" spans="1:20" ht="25.5">
      <c r="A22" s="5" t="s">
        <v>98</v>
      </c>
      <c r="B22" s="7" t="s">
        <v>235</v>
      </c>
      <c r="C22" s="5" t="s">
        <v>7</v>
      </c>
      <c r="D22" s="10" t="s">
        <v>7</v>
      </c>
      <c r="E22" s="13" t="s">
        <v>639</v>
      </c>
      <c r="F22" s="13" t="s">
        <v>640</v>
      </c>
      <c r="G22" s="13">
        <v>0</v>
      </c>
      <c r="H22" s="13">
        <v>2</v>
      </c>
      <c r="I22" s="11" t="s">
        <v>99</v>
      </c>
      <c r="J22" s="13" t="s">
        <v>641</v>
      </c>
      <c r="K22" s="13" t="s">
        <v>620</v>
      </c>
      <c r="L22" s="13">
        <v>0</v>
      </c>
      <c r="M22" s="13">
        <v>2</v>
      </c>
      <c r="N22" s="13" t="s">
        <v>101</v>
      </c>
      <c r="O22" s="13" t="s">
        <v>641</v>
      </c>
      <c r="P22" s="13" t="s">
        <v>620</v>
      </c>
      <c r="Q22" s="13">
        <v>0</v>
      </c>
      <c r="R22" s="13">
        <v>2</v>
      </c>
      <c r="S22" s="13" t="s">
        <v>239</v>
      </c>
      <c r="T22" s="5"/>
    </row>
    <row r="23" spans="1:20" ht="38.25">
      <c r="A23" s="5" t="s">
        <v>22</v>
      </c>
      <c r="B23" s="7" t="s">
        <v>17</v>
      </c>
      <c r="C23" s="5" t="s">
        <v>23</v>
      </c>
      <c r="D23" s="14" t="s">
        <v>39</v>
      </c>
      <c r="E23" s="13" t="s">
        <v>642</v>
      </c>
      <c r="F23" s="13" t="s">
        <v>643</v>
      </c>
      <c r="G23" s="13" t="s">
        <v>644</v>
      </c>
      <c r="H23" s="13" t="s">
        <v>645</v>
      </c>
      <c r="I23" s="13" t="s">
        <v>23</v>
      </c>
      <c r="J23" s="13" t="s">
        <v>646</v>
      </c>
      <c r="K23" s="13" t="s">
        <v>647</v>
      </c>
      <c r="L23" s="13">
        <v>10</v>
      </c>
      <c r="M23" s="13">
        <v>10</v>
      </c>
      <c r="N23" s="13" t="s">
        <v>7</v>
      </c>
      <c r="O23" s="13" t="s">
        <v>648</v>
      </c>
      <c r="P23" s="13">
        <v>16</v>
      </c>
      <c r="Q23" s="13">
        <v>6</v>
      </c>
      <c r="R23" s="13">
        <v>8</v>
      </c>
      <c r="S23" s="13" t="s">
        <v>239</v>
      </c>
      <c r="T23" s="5"/>
    </row>
    <row r="24" spans="1:20" ht="12.75">
      <c r="A24" s="5" t="s">
        <v>81</v>
      </c>
      <c r="B24" s="7" t="s">
        <v>235</v>
      </c>
      <c r="C24" s="5" t="s">
        <v>16</v>
      </c>
      <c r="D24" s="5" t="s">
        <v>7</v>
      </c>
      <c r="E24" s="5" t="s">
        <v>270</v>
      </c>
      <c r="F24" s="5">
        <v>14</v>
      </c>
      <c r="G24" s="5">
        <v>8</v>
      </c>
      <c r="H24" s="5">
        <v>8</v>
      </c>
      <c r="I24" s="5" t="s">
        <v>262</v>
      </c>
      <c r="J24" s="5" t="s">
        <v>270</v>
      </c>
      <c r="K24" s="5">
        <v>14</v>
      </c>
      <c r="L24" s="5">
        <v>8</v>
      </c>
      <c r="M24" s="5">
        <v>8</v>
      </c>
      <c r="N24" s="5" t="s">
        <v>16</v>
      </c>
      <c r="O24" s="5" t="s">
        <v>270</v>
      </c>
      <c r="P24" s="5">
        <v>14</v>
      </c>
      <c r="Q24" s="5">
        <v>8</v>
      </c>
      <c r="R24" s="5">
        <v>8</v>
      </c>
      <c r="S24" s="5" t="s">
        <v>239</v>
      </c>
      <c r="T24" s="5"/>
    </row>
    <row r="25" spans="1:20" ht="38.25">
      <c r="A25" s="5" t="s">
        <v>39</v>
      </c>
      <c r="B25" s="7" t="s">
        <v>443</v>
      </c>
      <c r="C25" s="5" t="s">
        <v>39</v>
      </c>
      <c r="D25" s="5" t="s">
        <v>12</v>
      </c>
      <c r="E25" s="13">
        <v>490</v>
      </c>
      <c r="F25" s="13">
        <v>10</v>
      </c>
      <c r="G25" s="13">
        <v>5</v>
      </c>
      <c r="H25" s="13">
        <v>10</v>
      </c>
      <c r="I25" s="13" t="s">
        <v>345</v>
      </c>
      <c r="J25" s="13" t="s">
        <v>649</v>
      </c>
      <c r="K25" s="13" t="s">
        <v>650</v>
      </c>
      <c r="L25" s="13" t="s">
        <v>651</v>
      </c>
      <c r="M25" s="13" t="s">
        <v>652</v>
      </c>
      <c r="N25" s="13" t="s">
        <v>7</v>
      </c>
      <c r="O25" s="13" t="s">
        <v>653</v>
      </c>
      <c r="P25" s="13">
        <v>18</v>
      </c>
      <c r="Q25" s="13">
        <v>16</v>
      </c>
      <c r="R25" s="13">
        <v>15</v>
      </c>
      <c r="S25" s="13" t="s">
        <v>239</v>
      </c>
      <c r="T25" s="5"/>
    </row>
    <row r="26" spans="1:20" ht="51">
      <c r="A26" s="5" t="s">
        <v>99</v>
      </c>
      <c r="B26" s="7" t="s">
        <v>17</v>
      </c>
      <c r="C26" s="5" t="s">
        <v>7</v>
      </c>
      <c r="D26" s="10" t="s">
        <v>7</v>
      </c>
      <c r="E26" s="11" t="s">
        <v>654</v>
      </c>
      <c r="F26" s="13" t="s">
        <v>480</v>
      </c>
      <c r="G26" s="13" t="s">
        <v>655</v>
      </c>
      <c r="H26" s="13" t="s">
        <v>656</v>
      </c>
      <c r="I26" s="13" t="s">
        <v>12</v>
      </c>
      <c r="J26" s="13" t="s">
        <v>657</v>
      </c>
      <c r="K26" s="13" t="s">
        <v>658</v>
      </c>
      <c r="L26" s="13" t="s">
        <v>659</v>
      </c>
      <c r="M26" s="13" t="s">
        <v>660</v>
      </c>
      <c r="N26" s="11" t="s">
        <v>437</v>
      </c>
      <c r="O26" s="11" t="s">
        <v>619</v>
      </c>
      <c r="P26" s="13" t="s">
        <v>622</v>
      </c>
      <c r="Q26" s="12" t="s">
        <v>884</v>
      </c>
      <c r="R26" s="12" t="s">
        <v>476</v>
      </c>
      <c r="S26" s="13" t="s">
        <v>239</v>
      </c>
      <c r="T26" s="5"/>
    </row>
    <row r="27" spans="1:20" ht="51">
      <c r="A27" s="5" t="s">
        <v>215</v>
      </c>
      <c r="B27" s="7" t="s">
        <v>241</v>
      </c>
      <c r="C27" s="5" t="s">
        <v>213</v>
      </c>
      <c r="D27" s="5" t="s">
        <v>229</v>
      </c>
      <c r="E27" s="5" t="s">
        <v>595</v>
      </c>
      <c r="F27" s="6" t="s">
        <v>584</v>
      </c>
      <c r="G27" s="5">
        <v>0</v>
      </c>
      <c r="H27" s="5">
        <v>1</v>
      </c>
      <c r="I27" s="5" t="s">
        <v>236</v>
      </c>
      <c r="J27" s="5" t="s">
        <v>251</v>
      </c>
      <c r="K27" s="5">
        <v>11</v>
      </c>
      <c r="L27" s="5" t="s">
        <v>253</v>
      </c>
      <c r="M27" s="5" t="s">
        <v>254</v>
      </c>
      <c r="N27" s="5" t="s">
        <v>243</v>
      </c>
      <c r="O27" s="5" t="s">
        <v>594</v>
      </c>
      <c r="P27" s="5" t="s">
        <v>584</v>
      </c>
      <c r="Q27" s="5">
        <v>1</v>
      </c>
      <c r="R27" s="5">
        <v>1</v>
      </c>
      <c r="S27" s="5" t="s">
        <v>242</v>
      </c>
      <c r="T27" s="5"/>
    </row>
    <row r="28" spans="1:20" ht="25.5">
      <c r="A28" s="5" t="s">
        <v>154</v>
      </c>
      <c r="B28" s="5" t="s">
        <v>235</v>
      </c>
      <c r="C28" s="5" t="s">
        <v>155</v>
      </c>
      <c r="D28" s="5" t="s">
        <v>155</v>
      </c>
      <c r="E28" s="5">
        <v>362</v>
      </c>
      <c r="F28" s="5">
        <v>11</v>
      </c>
      <c r="G28" s="5">
        <v>0</v>
      </c>
      <c r="H28" s="5">
        <v>0</v>
      </c>
      <c r="I28" s="5" t="s">
        <v>7</v>
      </c>
      <c r="J28" s="5" t="s">
        <v>255</v>
      </c>
      <c r="K28" s="5" t="s">
        <v>601</v>
      </c>
      <c r="L28" s="5">
        <v>0</v>
      </c>
      <c r="M28" s="5">
        <v>0</v>
      </c>
      <c r="N28" s="5" t="s">
        <v>252</v>
      </c>
      <c r="O28" s="5" t="s">
        <v>256</v>
      </c>
      <c r="P28" s="5" t="s">
        <v>580</v>
      </c>
      <c r="Q28" s="5">
        <v>0</v>
      </c>
      <c r="R28" s="5">
        <v>0</v>
      </c>
      <c r="S28" s="5" t="s">
        <v>239</v>
      </c>
      <c r="T28" s="5"/>
    </row>
    <row r="29" spans="1:20" ht="38.25">
      <c r="A29" s="5" t="s">
        <v>125</v>
      </c>
      <c r="B29" s="5" t="s">
        <v>235</v>
      </c>
      <c r="C29" s="5" t="s">
        <v>124</v>
      </c>
      <c r="D29" s="5" t="s">
        <v>11</v>
      </c>
      <c r="E29" s="5" t="s">
        <v>515</v>
      </c>
      <c r="F29" s="5" t="s">
        <v>480</v>
      </c>
      <c r="G29" s="5">
        <v>5</v>
      </c>
      <c r="H29" s="5">
        <v>5</v>
      </c>
      <c r="I29" s="5" t="s">
        <v>7</v>
      </c>
      <c r="J29" s="5" t="s">
        <v>525</v>
      </c>
      <c r="K29" s="5" t="s">
        <v>480</v>
      </c>
      <c r="L29" s="5">
        <v>5</v>
      </c>
      <c r="M29" s="5">
        <v>5</v>
      </c>
      <c r="N29" s="5" t="s">
        <v>12</v>
      </c>
      <c r="O29" s="5" t="s">
        <v>532</v>
      </c>
      <c r="P29" s="23" t="s">
        <v>15</v>
      </c>
      <c r="Q29" s="23"/>
      <c r="R29" s="23"/>
      <c r="S29" s="5" t="s">
        <v>239</v>
      </c>
      <c r="T29" s="5"/>
    </row>
    <row r="30" spans="1:20" ht="25.5">
      <c r="A30" s="5" t="s">
        <v>135</v>
      </c>
      <c r="B30" s="5" t="s">
        <v>17</v>
      </c>
      <c r="C30" s="5" t="s">
        <v>134</v>
      </c>
      <c r="D30" s="5" t="s">
        <v>11</v>
      </c>
      <c r="E30" s="5" t="s">
        <v>563</v>
      </c>
      <c r="F30" s="5" t="s">
        <v>536</v>
      </c>
      <c r="G30" s="5" t="s">
        <v>480</v>
      </c>
      <c r="H30" s="5" t="s">
        <v>480</v>
      </c>
      <c r="I30" s="5" t="s">
        <v>134</v>
      </c>
      <c r="J30" s="5" t="s">
        <v>541</v>
      </c>
      <c r="K30" s="5" t="s">
        <v>479</v>
      </c>
      <c r="L30" s="5" t="s">
        <v>536</v>
      </c>
      <c r="M30" s="5" t="s">
        <v>536</v>
      </c>
      <c r="N30" s="5" t="s">
        <v>7</v>
      </c>
      <c r="O30" s="5" t="s">
        <v>528</v>
      </c>
      <c r="P30" s="5" t="s">
        <v>536</v>
      </c>
      <c r="Q30" s="5" t="s">
        <v>480</v>
      </c>
      <c r="R30" s="5" t="s">
        <v>480</v>
      </c>
      <c r="S30" s="5"/>
      <c r="T30" s="5"/>
    </row>
    <row r="31" spans="1:20" ht="25.5">
      <c r="A31" s="5" t="s">
        <v>82</v>
      </c>
      <c r="B31" s="5" t="s">
        <v>241</v>
      </c>
      <c r="C31" s="5" t="s">
        <v>16</v>
      </c>
      <c r="D31" s="5" t="s">
        <v>16</v>
      </c>
      <c r="E31" s="5" t="s">
        <v>485</v>
      </c>
      <c r="F31" s="5" t="s">
        <v>484</v>
      </c>
      <c r="G31" s="5">
        <v>5</v>
      </c>
      <c r="H31" s="5">
        <v>4</v>
      </c>
      <c r="I31" s="5" t="s">
        <v>7</v>
      </c>
      <c r="J31" s="5" t="s">
        <v>490</v>
      </c>
      <c r="K31" s="5" t="s">
        <v>484</v>
      </c>
      <c r="L31" s="5">
        <v>5</v>
      </c>
      <c r="M31" s="5">
        <v>4</v>
      </c>
      <c r="N31" s="5" t="s">
        <v>105</v>
      </c>
      <c r="O31" s="5" t="s">
        <v>491</v>
      </c>
      <c r="P31" s="5">
        <v>6</v>
      </c>
      <c r="Q31" s="5">
        <v>3</v>
      </c>
      <c r="R31" s="5">
        <v>3</v>
      </c>
      <c r="S31" s="5" t="s">
        <v>239</v>
      </c>
      <c r="T31" s="5"/>
    </row>
    <row r="32" spans="1:20" ht="51">
      <c r="A32" s="5" t="s">
        <v>100</v>
      </c>
      <c r="B32" s="5" t="s">
        <v>241</v>
      </c>
      <c r="C32" s="5" t="s">
        <v>7</v>
      </c>
      <c r="D32" s="10" t="s">
        <v>7</v>
      </c>
      <c r="E32" s="13" t="s">
        <v>661</v>
      </c>
      <c r="F32" s="13" t="s">
        <v>480</v>
      </c>
      <c r="G32" s="13">
        <v>7</v>
      </c>
      <c r="H32" s="13">
        <v>6</v>
      </c>
      <c r="I32" s="13" t="s">
        <v>12</v>
      </c>
      <c r="J32" s="13" t="s">
        <v>662</v>
      </c>
      <c r="K32" s="13" t="s">
        <v>658</v>
      </c>
      <c r="L32" s="13" t="s">
        <v>663</v>
      </c>
      <c r="M32" s="13" t="s">
        <v>663</v>
      </c>
      <c r="N32" s="13" t="s">
        <v>11</v>
      </c>
      <c r="O32" s="13" t="s">
        <v>664</v>
      </c>
      <c r="P32" s="13" t="s">
        <v>665</v>
      </c>
      <c r="Q32" s="13" t="s">
        <v>663</v>
      </c>
      <c r="R32" s="13" t="s">
        <v>666</v>
      </c>
      <c r="S32" s="13" t="s">
        <v>239</v>
      </c>
      <c r="T32" s="5"/>
    </row>
    <row r="33" spans="1:20" ht="51">
      <c r="A33" s="5" t="s">
        <v>44</v>
      </c>
      <c r="B33" s="5" t="s">
        <v>17</v>
      </c>
      <c r="C33" s="5" t="s">
        <v>39</v>
      </c>
      <c r="D33" s="14" t="s">
        <v>39</v>
      </c>
      <c r="E33" s="13" t="s">
        <v>667</v>
      </c>
      <c r="F33" s="13" t="s">
        <v>668</v>
      </c>
      <c r="G33" s="13" t="s">
        <v>669</v>
      </c>
      <c r="H33" s="13" t="s">
        <v>669</v>
      </c>
      <c r="I33" s="13" t="s">
        <v>345</v>
      </c>
      <c r="J33" s="13" t="s">
        <v>649</v>
      </c>
      <c r="K33" s="13" t="s">
        <v>650</v>
      </c>
      <c r="L33" s="13" t="s">
        <v>651</v>
      </c>
      <c r="M33" s="13" t="s">
        <v>652</v>
      </c>
      <c r="N33" s="13" t="s">
        <v>12</v>
      </c>
      <c r="O33" s="13" t="s">
        <v>670</v>
      </c>
      <c r="P33" s="13" t="s">
        <v>671</v>
      </c>
      <c r="Q33" s="13" t="s">
        <v>672</v>
      </c>
      <c r="R33" s="13" t="s">
        <v>672</v>
      </c>
      <c r="S33" s="13" t="s">
        <v>239</v>
      </c>
      <c r="T33" s="5"/>
    </row>
    <row r="34" spans="1:20" ht="12.75">
      <c r="A34" s="5" t="s">
        <v>83</v>
      </c>
      <c r="B34" s="5" t="s">
        <v>241</v>
      </c>
      <c r="C34" s="5" t="s">
        <v>16</v>
      </c>
      <c r="D34" s="5" t="s">
        <v>16</v>
      </c>
      <c r="E34" s="5" t="s">
        <v>272</v>
      </c>
      <c r="F34" s="5" t="s">
        <v>480</v>
      </c>
      <c r="G34" s="5">
        <v>7</v>
      </c>
      <c r="H34" s="5">
        <v>7</v>
      </c>
      <c r="I34" s="5" t="s">
        <v>7</v>
      </c>
      <c r="J34" s="5" t="s">
        <v>492</v>
      </c>
      <c r="K34" s="5" t="s">
        <v>480</v>
      </c>
      <c r="L34" s="5">
        <v>6</v>
      </c>
      <c r="M34" s="5">
        <v>6</v>
      </c>
      <c r="N34" s="5" t="s">
        <v>18</v>
      </c>
      <c r="O34" s="5" t="s">
        <v>501</v>
      </c>
      <c r="P34" s="23" t="s">
        <v>502</v>
      </c>
      <c r="Q34" s="23"/>
      <c r="R34" s="23"/>
      <c r="S34" s="5" t="s">
        <v>239</v>
      </c>
      <c r="T34" s="5"/>
    </row>
    <row r="35" spans="1:20" ht="12.75">
      <c r="A35" s="5" t="s">
        <v>143</v>
      </c>
      <c r="B35" s="5" t="s">
        <v>241</v>
      </c>
      <c r="C35" s="5" t="s">
        <v>144</v>
      </c>
      <c r="D35" s="5" t="s">
        <v>11</v>
      </c>
      <c r="E35" s="5">
        <v>851</v>
      </c>
      <c r="F35" s="5">
        <v>12</v>
      </c>
      <c r="G35" s="5">
        <v>4</v>
      </c>
      <c r="H35" s="5">
        <v>4</v>
      </c>
      <c r="I35" s="5" t="s">
        <v>152</v>
      </c>
      <c r="J35" s="5">
        <v>851</v>
      </c>
      <c r="K35" s="5">
        <v>12</v>
      </c>
      <c r="L35" s="5">
        <v>4</v>
      </c>
      <c r="M35" s="5">
        <v>4</v>
      </c>
      <c r="N35" s="5" t="s">
        <v>134</v>
      </c>
      <c r="O35" s="5" t="s">
        <v>561</v>
      </c>
      <c r="P35" s="5" t="s">
        <v>484</v>
      </c>
      <c r="Q35" s="5">
        <v>5</v>
      </c>
      <c r="R35" s="5">
        <v>5</v>
      </c>
      <c r="S35" s="5" t="s">
        <v>239</v>
      </c>
      <c r="T35" s="5"/>
    </row>
    <row r="36" spans="1:20" ht="38.25">
      <c r="A36" s="5" t="s">
        <v>45</v>
      </c>
      <c r="B36" s="5" t="s">
        <v>241</v>
      </c>
      <c r="C36" s="5" t="s">
        <v>39</v>
      </c>
      <c r="D36" s="14" t="s">
        <v>39</v>
      </c>
      <c r="E36" s="13" t="s">
        <v>673</v>
      </c>
      <c r="F36" s="13" t="s">
        <v>674</v>
      </c>
      <c r="G36" s="13">
        <v>5</v>
      </c>
      <c r="H36" s="13">
        <v>10</v>
      </c>
      <c r="I36" s="13" t="s">
        <v>12</v>
      </c>
      <c r="J36" s="13" t="s">
        <v>675</v>
      </c>
      <c r="K36" s="13">
        <v>11</v>
      </c>
      <c r="L36" s="13">
        <v>7</v>
      </c>
      <c r="M36" s="13">
        <v>12</v>
      </c>
      <c r="N36" s="13" t="s">
        <v>44</v>
      </c>
      <c r="O36" s="13" t="s">
        <v>676</v>
      </c>
      <c r="P36" s="13">
        <v>12</v>
      </c>
      <c r="Q36" s="13">
        <v>2</v>
      </c>
      <c r="R36" s="13">
        <v>2</v>
      </c>
      <c r="S36" s="13" t="s">
        <v>239</v>
      </c>
      <c r="T36" s="5"/>
    </row>
    <row r="37" spans="1:20" ht="51">
      <c r="A37" s="5" t="s">
        <v>46</v>
      </c>
      <c r="B37" s="5" t="s">
        <v>241</v>
      </c>
      <c r="C37" s="5" t="s">
        <v>39</v>
      </c>
      <c r="D37" s="5" t="s">
        <v>636</v>
      </c>
      <c r="E37" s="13" t="s">
        <v>677</v>
      </c>
      <c r="F37" s="13" t="s">
        <v>620</v>
      </c>
      <c r="G37" s="13">
        <v>4</v>
      </c>
      <c r="H37" s="13">
        <v>4</v>
      </c>
      <c r="I37" s="13" t="s">
        <v>7</v>
      </c>
      <c r="J37" s="13" t="s">
        <v>678</v>
      </c>
      <c r="K37" s="13" t="s">
        <v>679</v>
      </c>
      <c r="L37" s="13" t="s">
        <v>680</v>
      </c>
      <c r="M37" s="13" t="s">
        <v>681</v>
      </c>
      <c r="N37" s="13" t="s">
        <v>57</v>
      </c>
      <c r="O37" s="13" t="s">
        <v>682</v>
      </c>
      <c r="P37" s="13" t="s">
        <v>679</v>
      </c>
      <c r="Q37" s="13" t="s">
        <v>680</v>
      </c>
      <c r="R37" s="13" t="s">
        <v>680</v>
      </c>
      <c r="S37" s="13" t="s">
        <v>239</v>
      </c>
      <c r="T37" s="5"/>
    </row>
    <row r="38" spans="1:20" ht="25.5">
      <c r="A38" s="5" t="s">
        <v>16</v>
      </c>
      <c r="B38" s="5" t="s">
        <v>17</v>
      </c>
      <c r="C38" s="5" t="s">
        <v>16</v>
      </c>
      <c r="D38" s="5" t="s">
        <v>7</v>
      </c>
      <c r="E38" s="5" t="s">
        <v>517</v>
      </c>
      <c r="F38" s="5" t="s">
        <v>487</v>
      </c>
      <c r="G38" s="5" t="s">
        <v>484</v>
      </c>
      <c r="H38" s="5" t="s">
        <v>484</v>
      </c>
      <c r="I38" s="5" t="s">
        <v>105</v>
      </c>
      <c r="J38" s="5" t="s">
        <v>267</v>
      </c>
      <c r="K38" s="5">
        <v>6</v>
      </c>
      <c r="L38" s="5">
        <v>3</v>
      </c>
      <c r="M38" s="5">
        <v>3</v>
      </c>
      <c r="N38" s="5" t="s">
        <v>264</v>
      </c>
      <c r="O38" s="5" t="s">
        <v>488</v>
      </c>
      <c r="P38" s="5" t="s">
        <v>487</v>
      </c>
      <c r="Q38" s="5" t="s">
        <v>484</v>
      </c>
      <c r="R38" s="5" t="s">
        <v>484</v>
      </c>
      <c r="S38" s="5" t="s">
        <v>239</v>
      </c>
      <c r="T38" s="5"/>
    </row>
    <row r="39" spans="1:20" ht="25.5">
      <c r="A39" s="5" t="s">
        <v>156</v>
      </c>
      <c r="B39" s="7" t="s">
        <v>235</v>
      </c>
      <c r="C39" s="5" t="s">
        <v>155</v>
      </c>
      <c r="D39" s="5" t="s">
        <v>155</v>
      </c>
      <c r="E39" s="5">
        <v>341</v>
      </c>
      <c r="F39" s="5">
        <v>15</v>
      </c>
      <c r="G39" s="5">
        <v>5</v>
      </c>
      <c r="H39" s="5">
        <v>5</v>
      </c>
      <c r="I39" s="5" t="s">
        <v>11</v>
      </c>
      <c r="J39" s="5">
        <v>341</v>
      </c>
      <c r="K39" s="5">
        <v>15</v>
      </c>
      <c r="L39" s="5">
        <v>5</v>
      </c>
      <c r="M39" s="5">
        <v>5</v>
      </c>
      <c r="N39" s="5" t="s">
        <v>7</v>
      </c>
      <c r="O39" s="5" t="s">
        <v>512</v>
      </c>
      <c r="P39" s="5">
        <v>15</v>
      </c>
      <c r="Q39" s="5">
        <v>5</v>
      </c>
      <c r="R39" s="5">
        <v>5</v>
      </c>
      <c r="S39" s="5" t="s">
        <v>239</v>
      </c>
      <c r="T39" s="5"/>
    </row>
    <row r="40" spans="1:20" ht="25.5">
      <c r="A40" s="5" t="s">
        <v>84</v>
      </c>
      <c r="B40" s="5" t="s">
        <v>235</v>
      </c>
      <c r="C40" s="5" t="s">
        <v>16</v>
      </c>
      <c r="D40" s="5" t="s">
        <v>16</v>
      </c>
      <c r="E40" s="5" t="s">
        <v>271</v>
      </c>
      <c r="F40" s="5">
        <v>12</v>
      </c>
      <c r="G40" s="5" t="s">
        <v>476</v>
      </c>
      <c r="H40" s="5" t="s">
        <v>476</v>
      </c>
      <c r="I40" s="5" t="s">
        <v>7</v>
      </c>
      <c r="J40" s="5" t="s">
        <v>507</v>
      </c>
      <c r="K40" s="5">
        <v>12</v>
      </c>
      <c r="L40" s="5" t="s">
        <v>476</v>
      </c>
      <c r="M40" s="5" t="s">
        <v>476</v>
      </c>
      <c r="N40" s="5" t="s">
        <v>263</v>
      </c>
      <c r="O40" s="5" t="s">
        <v>503</v>
      </c>
      <c r="P40" s="5">
        <v>12</v>
      </c>
      <c r="Q40" s="5" t="s">
        <v>476</v>
      </c>
      <c r="R40" s="5" t="s">
        <v>476</v>
      </c>
      <c r="S40" s="5" t="s">
        <v>239</v>
      </c>
      <c r="T40" s="5"/>
    </row>
    <row r="41" spans="1:20" ht="25.5">
      <c r="A41" s="5" t="s">
        <v>196</v>
      </c>
      <c r="B41" s="5" t="s">
        <v>927</v>
      </c>
      <c r="C41" s="5" t="s">
        <v>191</v>
      </c>
      <c r="D41" s="5" t="s">
        <v>213</v>
      </c>
      <c r="E41" s="5" t="s">
        <v>258</v>
      </c>
      <c r="F41" s="5">
        <v>13</v>
      </c>
      <c r="G41" s="5">
        <v>4</v>
      </c>
      <c r="H41" s="5">
        <v>4</v>
      </c>
      <c r="I41" s="5" t="s">
        <v>191</v>
      </c>
      <c r="J41" s="5" t="s">
        <v>258</v>
      </c>
      <c r="K41" s="5">
        <v>13</v>
      </c>
      <c r="L41" s="5">
        <v>4</v>
      </c>
      <c r="M41" s="5">
        <v>4</v>
      </c>
      <c r="N41" s="5" t="s">
        <v>257</v>
      </c>
      <c r="O41" s="5" t="s">
        <v>258</v>
      </c>
      <c r="P41" s="6" t="s">
        <v>591</v>
      </c>
      <c r="Q41" s="5">
        <v>2</v>
      </c>
      <c r="R41" s="5">
        <v>2</v>
      </c>
      <c r="S41" s="5" t="s">
        <v>239</v>
      </c>
      <c r="T41" s="5"/>
    </row>
    <row r="42" spans="1:20" ht="12.75">
      <c r="A42" s="5" t="s">
        <v>47</v>
      </c>
      <c r="B42" s="5" t="s">
        <v>235</v>
      </c>
      <c r="C42" s="5" t="s">
        <v>39</v>
      </c>
      <c r="D42" s="5" t="s">
        <v>636</v>
      </c>
      <c r="E42" s="13" t="s">
        <v>894</v>
      </c>
      <c r="F42" s="13" t="s">
        <v>674</v>
      </c>
      <c r="G42" s="13">
        <v>15</v>
      </c>
      <c r="H42" s="13">
        <v>14</v>
      </c>
      <c r="I42" s="13" t="s">
        <v>115</v>
      </c>
      <c r="J42" s="13">
        <v>270</v>
      </c>
      <c r="K42" s="13">
        <v>14</v>
      </c>
      <c r="L42" s="13">
        <v>8</v>
      </c>
      <c r="M42" s="13">
        <v>7</v>
      </c>
      <c r="N42" s="13" t="s">
        <v>7</v>
      </c>
      <c r="O42" s="13">
        <v>270</v>
      </c>
      <c r="P42" s="13">
        <v>14</v>
      </c>
      <c r="Q42" s="13">
        <v>8</v>
      </c>
      <c r="R42" s="13">
        <v>7</v>
      </c>
      <c r="S42" s="13" t="s">
        <v>239</v>
      </c>
      <c r="T42" s="5"/>
    </row>
    <row r="43" spans="1:20" ht="25.5">
      <c r="A43" s="5" t="s">
        <v>136</v>
      </c>
      <c r="B43" s="5" t="s">
        <v>241</v>
      </c>
      <c r="C43" s="5" t="s">
        <v>134</v>
      </c>
      <c r="D43" s="5" t="s">
        <v>12</v>
      </c>
      <c r="E43" s="5" t="s">
        <v>542</v>
      </c>
      <c r="F43" s="5">
        <v>6</v>
      </c>
      <c r="G43" s="5">
        <v>3</v>
      </c>
      <c r="H43" s="5">
        <v>3</v>
      </c>
      <c r="I43" s="5" t="s">
        <v>7</v>
      </c>
      <c r="J43" s="5" t="s">
        <v>554</v>
      </c>
      <c r="K43" s="5">
        <v>10</v>
      </c>
      <c r="L43" s="5">
        <v>6</v>
      </c>
      <c r="M43" s="5">
        <v>6</v>
      </c>
      <c r="N43" s="5" t="s">
        <v>268</v>
      </c>
      <c r="O43" s="5" t="s">
        <v>557</v>
      </c>
      <c r="P43" s="23" t="s">
        <v>260</v>
      </c>
      <c r="Q43" s="23"/>
      <c r="R43" s="23"/>
      <c r="S43" s="5" t="s">
        <v>239</v>
      </c>
      <c r="T43" s="5"/>
    </row>
    <row r="44" spans="1:20" ht="12.75">
      <c r="A44" s="5" t="s">
        <v>85</v>
      </c>
      <c r="B44" s="5" t="s">
        <v>17</v>
      </c>
      <c r="C44" s="5" t="s">
        <v>16</v>
      </c>
      <c r="D44" s="5" t="s">
        <v>7</v>
      </c>
      <c r="E44" s="5" t="s">
        <v>493</v>
      </c>
      <c r="F44" s="5" t="s">
        <v>484</v>
      </c>
      <c r="G44" s="5" t="s">
        <v>500</v>
      </c>
      <c r="H44" s="5" t="s">
        <v>500</v>
      </c>
      <c r="I44" s="5" t="s">
        <v>16</v>
      </c>
      <c r="J44" s="5" t="s">
        <v>494</v>
      </c>
      <c r="K44" s="5" t="s">
        <v>480</v>
      </c>
      <c r="L44" s="5" t="s">
        <v>500</v>
      </c>
      <c r="M44" s="5" t="s">
        <v>500</v>
      </c>
      <c r="N44" s="5" t="s">
        <v>264</v>
      </c>
      <c r="O44" s="5" t="s">
        <v>495</v>
      </c>
      <c r="P44" s="5" t="s">
        <v>480</v>
      </c>
      <c r="Q44" s="5" t="s">
        <v>500</v>
      </c>
      <c r="R44" s="5" t="s">
        <v>500</v>
      </c>
      <c r="S44" s="5" t="s">
        <v>239</v>
      </c>
      <c r="T44" s="5"/>
    </row>
    <row r="45" spans="1:20" ht="12.75">
      <c r="A45" s="5" t="s">
        <v>86</v>
      </c>
      <c r="B45" s="5" t="s">
        <v>235</v>
      </c>
      <c r="C45" s="5" t="s">
        <v>16</v>
      </c>
      <c r="D45" s="5" t="s">
        <v>7</v>
      </c>
      <c r="E45" s="5" t="s">
        <v>273</v>
      </c>
      <c r="F45" s="5" t="s">
        <v>475</v>
      </c>
      <c r="G45" s="5" t="s">
        <v>476</v>
      </c>
      <c r="H45" s="5" t="s">
        <v>476</v>
      </c>
      <c r="I45" s="5" t="s">
        <v>16</v>
      </c>
      <c r="J45" s="5" t="s">
        <v>496</v>
      </c>
      <c r="K45" s="5" t="s">
        <v>508</v>
      </c>
      <c r="L45" s="5" t="s">
        <v>476</v>
      </c>
      <c r="M45" s="5" t="s">
        <v>476</v>
      </c>
      <c r="N45" s="5" t="s">
        <v>265</v>
      </c>
      <c r="O45" s="5">
        <v>641</v>
      </c>
      <c r="P45" s="5" t="s">
        <v>475</v>
      </c>
      <c r="Q45" s="5" t="s">
        <v>476</v>
      </c>
      <c r="R45" s="5" t="s">
        <v>476</v>
      </c>
      <c r="S45" s="5" t="s">
        <v>239</v>
      </c>
      <c r="T45" s="5"/>
    </row>
    <row r="46" spans="1:20" ht="25.5">
      <c r="A46" s="5" t="s">
        <v>101</v>
      </c>
      <c r="B46" s="5" t="s">
        <v>235</v>
      </c>
      <c r="C46" s="5" t="s">
        <v>7</v>
      </c>
      <c r="D46" s="10" t="s">
        <v>7</v>
      </c>
      <c r="E46" s="13" t="s">
        <v>683</v>
      </c>
      <c r="F46" s="13" t="s">
        <v>684</v>
      </c>
      <c r="G46" s="13">
        <v>0</v>
      </c>
      <c r="H46" s="13" t="s">
        <v>685</v>
      </c>
      <c r="I46" s="13" t="s">
        <v>252</v>
      </c>
      <c r="J46" s="16">
        <v>260280</v>
      </c>
      <c r="K46" s="12" t="s">
        <v>885</v>
      </c>
      <c r="L46" s="13">
        <v>0</v>
      </c>
      <c r="M46" s="13">
        <v>1</v>
      </c>
      <c r="N46" s="13" t="s">
        <v>121</v>
      </c>
      <c r="O46" s="13">
        <v>85</v>
      </c>
      <c r="P46" s="13">
        <v>5</v>
      </c>
      <c r="Q46" s="13">
        <v>0</v>
      </c>
      <c r="R46" s="13">
        <v>1</v>
      </c>
      <c r="S46" s="13" t="s">
        <v>239</v>
      </c>
      <c r="T46" s="5"/>
    </row>
    <row r="47" spans="1:20" ht="25.5">
      <c r="A47" s="5" t="s">
        <v>102</v>
      </c>
      <c r="B47" s="5" t="s">
        <v>17</v>
      </c>
      <c r="C47" s="5" t="s">
        <v>7</v>
      </c>
      <c r="D47" s="5" t="s">
        <v>7</v>
      </c>
      <c r="E47" s="13" t="s">
        <v>686</v>
      </c>
      <c r="F47" s="13" t="s">
        <v>479</v>
      </c>
      <c r="G47" s="13">
        <v>16</v>
      </c>
      <c r="H47" s="13">
        <v>15</v>
      </c>
      <c r="I47" s="13" t="s">
        <v>155</v>
      </c>
      <c r="J47" s="13" t="s">
        <v>687</v>
      </c>
      <c r="K47" s="13" t="s">
        <v>480</v>
      </c>
      <c r="L47" s="13">
        <v>13</v>
      </c>
      <c r="M47" s="13">
        <v>12</v>
      </c>
      <c r="N47" s="13" t="s">
        <v>12</v>
      </c>
      <c r="O47" s="13">
        <v>190</v>
      </c>
      <c r="P47" s="13">
        <v>9</v>
      </c>
      <c r="Q47" s="13">
        <v>6</v>
      </c>
      <c r="R47" s="13">
        <v>6</v>
      </c>
      <c r="S47" s="13" t="s">
        <v>239</v>
      </c>
      <c r="T47" s="5"/>
    </row>
    <row r="48" spans="1:20" ht="25.5">
      <c r="A48" s="5" t="s">
        <v>48</v>
      </c>
      <c r="B48" s="5" t="s">
        <v>235</v>
      </c>
      <c r="C48" s="5" t="s">
        <v>39</v>
      </c>
      <c r="D48" s="14" t="s">
        <v>39</v>
      </c>
      <c r="E48" s="13" t="s">
        <v>688</v>
      </c>
      <c r="F48" s="13">
        <v>12</v>
      </c>
      <c r="G48" s="13">
        <v>0</v>
      </c>
      <c r="H48" s="13">
        <v>2</v>
      </c>
      <c r="I48" s="13" t="s">
        <v>345</v>
      </c>
      <c r="J48" s="13" t="s">
        <v>689</v>
      </c>
      <c r="K48" s="13" t="s">
        <v>690</v>
      </c>
      <c r="L48" s="13">
        <v>0</v>
      </c>
      <c r="M48" s="13" t="s">
        <v>690</v>
      </c>
      <c r="N48" s="13" t="s">
        <v>691</v>
      </c>
      <c r="O48" s="13" t="s">
        <v>688</v>
      </c>
      <c r="P48" s="13">
        <v>12</v>
      </c>
      <c r="Q48" s="13">
        <v>0</v>
      </c>
      <c r="R48" s="13">
        <v>2</v>
      </c>
      <c r="S48" s="13" t="s">
        <v>239</v>
      </c>
      <c r="T48" s="5"/>
    </row>
    <row r="49" spans="1:20" ht="38.25">
      <c r="A49" s="5" t="s">
        <v>157</v>
      </c>
      <c r="B49" s="5" t="s">
        <v>235</v>
      </c>
      <c r="C49" s="5" t="s">
        <v>155</v>
      </c>
      <c r="D49" s="5" t="s">
        <v>278</v>
      </c>
      <c r="E49" s="5" t="s">
        <v>279</v>
      </c>
      <c r="F49" s="5">
        <v>10</v>
      </c>
      <c r="G49" s="5">
        <v>8</v>
      </c>
      <c r="H49" s="5">
        <v>8</v>
      </c>
      <c r="I49" s="5" t="s">
        <v>155</v>
      </c>
      <c r="J49" s="5" t="s">
        <v>280</v>
      </c>
      <c r="K49" s="5">
        <v>13</v>
      </c>
      <c r="L49" s="5">
        <v>8</v>
      </c>
      <c r="M49" s="5">
        <v>8</v>
      </c>
      <c r="N49" s="5" t="s">
        <v>191</v>
      </c>
      <c r="O49" s="5" t="s">
        <v>281</v>
      </c>
      <c r="P49" s="5">
        <v>13</v>
      </c>
      <c r="Q49" s="5">
        <v>8</v>
      </c>
      <c r="R49" s="5">
        <v>8</v>
      </c>
      <c r="S49" s="5" t="s">
        <v>239</v>
      </c>
      <c r="T49" s="5"/>
    </row>
    <row r="50" spans="1:20" ht="63.75">
      <c r="A50" s="5" t="s">
        <v>216</v>
      </c>
      <c r="B50" s="5" t="s">
        <v>235</v>
      </c>
      <c r="C50" s="5" t="s">
        <v>213</v>
      </c>
      <c r="D50" s="5" t="s">
        <v>229</v>
      </c>
      <c r="E50" s="5" t="s">
        <v>282</v>
      </c>
      <c r="F50" s="5">
        <f>6+2+9+2</f>
        <v>19</v>
      </c>
      <c r="G50" s="5">
        <v>10</v>
      </c>
      <c r="H50" s="5">
        <v>11</v>
      </c>
      <c r="I50" s="5" t="s">
        <v>236</v>
      </c>
      <c r="J50" s="5" t="s">
        <v>283</v>
      </c>
      <c r="K50" s="5">
        <f>13.4+6+2</f>
        <v>21.4</v>
      </c>
      <c r="L50" s="5">
        <v>12</v>
      </c>
      <c r="M50" s="5">
        <v>12</v>
      </c>
      <c r="N50" s="5" t="s">
        <v>243</v>
      </c>
      <c r="O50" s="5" t="s">
        <v>284</v>
      </c>
      <c r="P50" s="5">
        <v>18</v>
      </c>
      <c r="Q50" s="5">
        <v>10</v>
      </c>
      <c r="R50" s="5">
        <v>11</v>
      </c>
      <c r="S50" s="5" t="s">
        <v>239</v>
      </c>
      <c r="T50" s="5"/>
    </row>
    <row r="51" spans="1:20" ht="89.25">
      <c r="A51" s="5" t="s">
        <v>217</v>
      </c>
      <c r="B51" s="5" t="s">
        <v>241</v>
      </c>
      <c r="C51" s="5" t="s">
        <v>213</v>
      </c>
      <c r="D51" s="5" t="s">
        <v>243</v>
      </c>
      <c r="E51" s="5" t="s">
        <v>286</v>
      </c>
      <c r="F51" s="5" t="s">
        <v>582</v>
      </c>
      <c r="G51" s="5" t="s">
        <v>287</v>
      </c>
      <c r="H51" s="5" t="s">
        <v>288</v>
      </c>
      <c r="I51" s="5" t="s">
        <v>213</v>
      </c>
      <c r="J51" s="5" t="s">
        <v>286</v>
      </c>
      <c r="K51" s="5" t="s">
        <v>582</v>
      </c>
      <c r="L51" s="5" t="s">
        <v>287</v>
      </c>
      <c r="M51" s="5" t="s">
        <v>288</v>
      </c>
      <c r="N51" s="5" t="s">
        <v>12</v>
      </c>
      <c r="O51" s="5" t="s">
        <v>289</v>
      </c>
      <c r="P51" s="5" t="s">
        <v>601</v>
      </c>
      <c r="Q51" s="5" t="s">
        <v>609</v>
      </c>
      <c r="R51" s="5" t="s">
        <v>584</v>
      </c>
      <c r="S51" s="5" t="s">
        <v>239</v>
      </c>
      <c r="T51" s="5"/>
    </row>
    <row r="52" spans="1:20" ht="38.25">
      <c r="A52" s="5" t="s">
        <v>55</v>
      </c>
      <c r="B52" s="5" t="s">
        <v>241</v>
      </c>
      <c r="C52" s="5" t="s">
        <v>39</v>
      </c>
      <c r="D52" s="14" t="s">
        <v>39</v>
      </c>
      <c r="E52" s="13" t="s">
        <v>692</v>
      </c>
      <c r="F52" s="13" t="s">
        <v>647</v>
      </c>
      <c r="G52" s="13">
        <v>12</v>
      </c>
      <c r="H52" s="13">
        <v>11</v>
      </c>
      <c r="I52" s="13" t="s">
        <v>7</v>
      </c>
      <c r="J52" s="13" t="s">
        <v>693</v>
      </c>
      <c r="K52" s="13" t="s">
        <v>658</v>
      </c>
      <c r="L52" s="13" t="s">
        <v>659</v>
      </c>
      <c r="M52" s="13" t="s">
        <v>663</v>
      </c>
      <c r="N52" s="13" t="s">
        <v>12</v>
      </c>
      <c r="O52" s="13" t="s">
        <v>694</v>
      </c>
      <c r="P52" s="13" t="s">
        <v>695</v>
      </c>
      <c r="Q52" s="13" t="s">
        <v>696</v>
      </c>
      <c r="R52" s="13" t="s">
        <v>663</v>
      </c>
      <c r="S52" s="13" t="s">
        <v>239</v>
      </c>
      <c r="T52" s="5"/>
    </row>
    <row r="53" spans="1:20" ht="12.75">
      <c r="A53" s="5" t="s">
        <v>49</v>
      </c>
      <c r="B53" s="5" t="s">
        <v>241</v>
      </c>
      <c r="C53" s="5" t="s">
        <v>39</v>
      </c>
      <c r="D53" s="14" t="s">
        <v>39</v>
      </c>
      <c r="E53" s="13" t="s">
        <v>697</v>
      </c>
      <c r="F53" s="13" t="s">
        <v>674</v>
      </c>
      <c r="G53" s="13">
        <v>11</v>
      </c>
      <c r="H53" s="13">
        <v>11</v>
      </c>
      <c r="I53" s="13" t="s">
        <v>77</v>
      </c>
      <c r="J53" s="13" t="s">
        <v>697</v>
      </c>
      <c r="K53" s="13" t="s">
        <v>647</v>
      </c>
      <c r="L53" s="13">
        <v>11</v>
      </c>
      <c r="M53" s="13">
        <v>11</v>
      </c>
      <c r="N53" s="13" t="s">
        <v>698</v>
      </c>
      <c r="O53" s="13" t="s">
        <v>699</v>
      </c>
      <c r="P53" s="13">
        <v>11</v>
      </c>
      <c r="Q53" s="13">
        <v>11</v>
      </c>
      <c r="R53" s="13">
        <v>10</v>
      </c>
      <c r="S53" s="13" t="s">
        <v>239</v>
      </c>
      <c r="T53" s="5"/>
    </row>
    <row r="54" spans="1:20" ht="12.75">
      <c r="A54" s="5" t="s">
        <v>87</v>
      </c>
      <c r="B54" s="5" t="s">
        <v>235</v>
      </c>
      <c r="C54" s="5" t="s">
        <v>16</v>
      </c>
      <c r="D54" s="5" t="s">
        <v>16</v>
      </c>
      <c r="E54" s="5">
        <v>670</v>
      </c>
      <c r="F54" s="5">
        <v>12</v>
      </c>
      <c r="G54" s="5">
        <v>6</v>
      </c>
      <c r="H54" s="5">
        <v>6</v>
      </c>
      <c r="I54" s="5" t="s">
        <v>7</v>
      </c>
      <c r="J54" s="5" t="s">
        <v>497</v>
      </c>
      <c r="K54" s="5">
        <v>12</v>
      </c>
      <c r="L54" s="5">
        <v>6</v>
      </c>
      <c r="M54" s="5">
        <v>6</v>
      </c>
      <c r="N54" s="5" t="s">
        <v>266</v>
      </c>
      <c r="O54" s="5" t="s">
        <v>504</v>
      </c>
      <c r="P54" s="5">
        <v>12</v>
      </c>
      <c r="Q54" s="5">
        <v>6</v>
      </c>
      <c r="R54" s="5">
        <v>6</v>
      </c>
      <c r="S54" s="5" t="s">
        <v>239</v>
      </c>
      <c r="T54" s="5"/>
    </row>
    <row r="55" spans="1:20" ht="38.25">
      <c r="A55" s="5" t="s">
        <v>103</v>
      </c>
      <c r="B55" s="5" t="s">
        <v>17</v>
      </c>
      <c r="C55" s="5" t="s">
        <v>7</v>
      </c>
      <c r="D55" s="5" t="s">
        <v>7</v>
      </c>
      <c r="E55" s="13" t="s">
        <v>901</v>
      </c>
      <c r="F55" s="13" t="s">
        <v>487</v>
      </c>
      <c r="G55" s="13">
        <v>20</v>
      </c>
      <c r="H55" s="13">
        <v>20</v>
      </c>
      <c r="I55" s="13" t="s">
        <v>105</v>
      </c>
      <c r="J55" s="13" t="s">
        <v>901</v>
      </c>
      <c r="K55" s="13" t="s">
        <v>487</v>
      </c>
      <c r="L55" s="13">
        <v>20</v>
      </c>
      <c r="M55" s="13">
        <v>20</v>
      </c>
      <c r="N55" s="13" t="s">
        <v>104</v>
      </c>
      <c r="O55" s="13" t="s">
        <v>902</v>
      </c>
      <c r="P55" s="13" t="s">
        <v>700</v>
      </c>
      <c r="Q55" s="13">
        <v>20</v>
      </c>
      <c r="R55" s="13">
        <v>20</v>
      </c>
      <c r="S55" s="13" t="s">
        <v>239</v>
      </c>
      <c r="T55" s="5"/>
    </row>
    <row r="56" spans="1:20" ht="51">
      <c r="A56" s="5" t="s">
        <v>158</v>
      </c>
      <c r="B56" s="5" t="s">
        <v>241</v>
      </c>
      <c r="C56" s="5" t="s">
        <v>155</v>
      </c>
      <c r="D56" s="5" t="s">
        <v>155</v>
      </c>
      <c r="E56" s="5" t="s">
        <v>290</v>
      </c>
      <c r="F56" s="6" t="s">
        <v>585</v>
      </c>
      <c r="G56" s="6" t="s">
        <v>589</v>
      </c>
      <c r="H56" s="6" t="s">
        <v>589</v>
      </c>
      <c r="I56" s="5" t="s">
        <v>7</v>
      </c>
      <c r="J56" s="5" t="s">
        <v>291</v>
      </c>
      <c r="K56" s="6" t="s">
        <v>582</v>
      </c>
      <c r="L56" s="6" t="s">
        <v>358</v>
      </c>
      <c r="M56" s="6" t="s">
        <v>358</v>
      </c>
      <c r="N56" s="5" t="s">
        <v>245</v>
      </c>
      <c r="O56" s="5" t="s">
        <v>293</v>
      </c>
      <c r="P56" s="6" t="s">
        <v>582</v>
      </c>
      <c r="Q56" s="6" t="s">
        <v>358</v>
      </c>
      <c r="R56" s="6" t="s">
        <v>358</v>
      </c>
      <c r="S56" s="5" t="s">
        <v>239</v>
      </c>
      <c r="T56" s="5"/>
    </row>
    <row r="57" spans="1:20" ht="38.25">
      <c r="A57" s="5" t="s">
        <v>50</v>
      </c>
      <c r="B57" s="5" t="s">
        <v>235</v>
      </c>
      <c r="C57" s="5" t="s">
        <v>39</v>
      </c>
      <c r="D57" s="14" t="s">
        <v>39</v>
      </c>
      <c r="E57" s="13" t="s">
        <v>701</v>
      </c>
      <c r="F57" s="13" t="s">
        <v>702</v>
      </c>
      <c r="G57" s="13" t="s">
        <v>703</v>
      </c>
      <c r="H57" s="13" t="s">
        <v>704</v>
      </c>
      <c r="I57" s="13" t="s">
        <v>345</v>
      </c>
      <c r="J57" s="13" t="s">
        <v>705</v>
      </c>
      <c r="K57" s="13" t="s">
        <v>690</v>
      </c>
      <c r="L57" s="13">
        <v>0</v>
      </c>
      <c r="M57" s="13" t="s">
        <v>706</v>
      </c>
      <c r="N57" s="13" t="s">
        <v>45</v>
      </c>
      <c r="O57" s="13" t="s">
        <v>701</v>
      </c>
      <c r="P57" s="13" t="s">
        <v>702</v>
      </c>
      <c r="Q57" s="13" t="s">
        <v>703</v>
      </c>
      <c r="R57" s="13" t="s">
        <v>704</v>
      </c>
      <c r="S57" s="13" t="s">
        <v>239</v>
      </c>
      <c r="T57" s="5"/>
    </row>
    <row r="58" spans="1:20" ht="51">
      <c r="A58" s="5" t="s">
        <v>24</v>
      </c>
      <c r="B58" s="5" t="s">
        <v>235</v>
      </c>
      <c r="C58" s="5" t="s">
        <v>23</v>
      </c>
      <c r="D58" s="14" t="s">
        <v>39</v>
      </c>
      <c r="E58" s="13" t="s">
        <v>707</v>
      </c>
      <c r="F58" s="13" t="s">
        <v>647</v>
      </c>
      <c r="G58" s="13" t="s">
        <v>708</v>
      </c>
      <c r="H58" s="13" t="s">
        <v>622</v>
      </c>
      <c r="I58" s="13" t="s">
        <v>23</v>
      </c>
      <c r="J58" s="13" t="s">
        <v>707</v>
      </c>
      <c r="K58" s="13" t="s">
        <v>647</v>
      </c>
      <c r="L58" s="13" t="s">
        <v>708</v>
      </c>
      <c r="M58" s="13" t="s">
        <v>622</v>
      </c>
      <c r="N58" s="13" t="s">
        <v>7</v>
      </c>
      <c r="O58" s="13" t="s">
        <v>709</v>
      </c>
      <c r="P58" s="13" t="s">
        <v>671</v>
      </c>
      <c r="Q58" s="13" t="s">
        <v>672</v>
      </c>
      <c r="R58" s="13" t="s">
        <v>672</v>
      </c>
      <c r="S58" s="13" t="s">
        <v>239</v>
      </c>
      <c r="T58" s="5"/>
    </row>
    <row r="59" spans="1:20" ht="38.25">
      <c r="A59" s="5" t="s">
        <v>104</v>
      </c>
      <c r="B59" s="5" t="s">
        <v>241</v>
      </c>
      <c r="C59" s="5" t="s">
        <v>7</v>
      </c>
      <c r="D59" s="5" t="s">
        <v>7</v>
      </c>
      <c r="E59" s="13" t="s">
        <v>901</v>
      </c>
      <c r="F59" s="13" t="s">
        <v>487</v>
      </c>
      <c r="G59" s="13">
        <v>20</v>
      </c>
      <c r="H59" s="13">
        <v>20</v>
      </c>
      <c r="I59" s="13" t="s">
        <v>623</v>
      </c>
      <c r="J59" s="13" t="s">
        <v>902</v>
      </c>
      <c r="K59" s="13" t="s">
        <v>700</v>
      </c>
      <c r="L59" s="13">
        <v>20</v>
      </c>
      <c r="M59" s="13">
        <v>20</v>
      </c>
      <c r="N59" s="13" t="s">
        <v>105</v>
      </c>
      <c r="O59" s="13" t="s">
        <v>901</v>
      </c>
      <c r="P59" s="13" t="s">
        <v>487</v>
      </c>
      <c r="Q59" s="13">
        <v>20</v>
      </c>
      <c r="R59" s="13">
        <v>20</v>
      </c>
      <c r="S59" s="13" t="s">
        <v>239</v>
      </c>
      <c r="T59" s="5"/>
    </row>
    <row r="60" spans="1:20" ht="51">
      <c r="A60" s="5" t="s">
        <v>105</v>
      </c>
      <c r="B60" s="5" t="s">
        <v>17</v>
      </c>
      <c r="C60" s="5" t="s">
        <v>7</v>
      </c>
      <c r="D60" s="5" t="s">
        <v>7</v>
      </c>
      <c r="E60" s="13" t="s">
        <v>903</v>
      </c>
      <c r="F60" s="13" t="s">
        <v>710</v>
      </c>
      <c r="G60" s="13" t="s">
        <v>536</v>
      </c>
      <c r="H60" s="13" t="s">
        <v>536</v>
      </c>
      <c r="I60" s="13" t="s">
        <v>12</v>
      </c>
      <c r="J60" s="13" t="s">
        <v>904</v>
      </c>
      <c r="K60" s="13" t="s">
        <v>665</v>
      </c>
      <c r="L60" s="13" t="s">
        <v>658</v>
      </c>
      <c r="M60" s="13" t="s">
        <v>658</v>
      </c>
      <c r="N60" s="13" t="s">
        <v>623</v>
      </c>
      <c r="O60" s="13" t="s">
        <v>901</v>
      </c>
      <c r="P60" s="13" t="s">
        <v>487</v>
      </c>
      <c r="Q60" s="13">
        <v>20</v>
      </c>
      <c r="R60" s="13">
        <v>20</v>
      </c>
      <c r="S60" s="13" t="s">
        <v>239</v>
      </c>
      <c r="T60" s="5"/>
    </row>
    <row r="61" spans="1:20" ht="63.75">
      <c r="A61" s="5" t="s">
        <v>197</v>
      </c>
      <c r="B61" s="5" t="s">
        <v>241</v>
      </c>
      <c r="C61" s="5" t="s">
        <v>191</v>
      </c>
      <c r="D61" s="5" t="s">
        <v>191</v>
      </c>
      <c r="E61" s="5" t="s">
        <v>294</v>
      </c>
      <c r="F61" s="5">
        <v>13</v>
      </c>
      <c r="G61" s="5" t="s">
        <v>327</v>
      </c>
      <c r="H61" s="5" t="s">
        <v>327</v>
      </c>
      <c r="I61" s="5" t="s">
        <v>155</v>
      </c>
      <c r="J61" s="5" t="s">
        <v>296</v>
      </c>
      <c r="K61" s="6" t="s">
        <v>599</v>
      </c>
      <c r="L61" s="6" t="s">
        <v>600</v>
      </c>
      <c r="M61" s="6" t="s">
        <v>600</v>
      </c>
      <c r="N61" s="5" t="s">
        <v>12</v>
      </c>
      <c r="O61" s="5" t="s">
        <v>295</v>
      </c>
      <c r="P61" s="5" t="s">
        <v>601</v>
      </c>
      <c r="Q61" s="6" t="s">
        <v>602</v>
      </c>
      <c r="R61" s="6" t="s">
        <v>602</v>
      </c>
      <c r="S61" s="5" t="s">
        <v>239</v>
      </c>
      <c r="T61" s="5"/>
    </row>
    <row r="62" spans="1:20" ht="89.25">
      <c r="A62" s="5" t="s">
        <v>218</v>
      </c>
      <c r="B62" s="5" t="s">
        <v>241</v>
      </c>
      <c r="C62" s="5" t="s">
        <v>213</v>
      </c>
      <c r="D62" s="5" t="s">
        <v>297</v>
      </c>
      <c r="E62" s="5" t="s">
        <v>299</v>
      </c>
      <c r="F62" s="5" t="s">
        <v>582</v>
      </c>
      <c r="G62" s="6" t="s">
        <v>584</v>
      </c>
      <c r="H62" s="6" t="s">
        <v>584</v>
      </c>
      <c r="I62" s="5" t="s">
        <v>213</v>
      </c>
      <c r="J62" s="5" t="s">
        <v>298</v>
      </c>
      <c r="K62" s="6" t="s">
        <v>582</v>
      </c>
      <c r="L62" s="6" t="s">
        <v>584</v>
      </c>
      <c r="M62" s="6" t="s">
        <v>584</v>
      </c>
      <c r="N62" s="5" t="s">
        <v>12</v>
      </c>
      <c r="O62" s="5" t="s">
        <v>300</v>
      </c>
      <c r="P62" s="5">
        <v>2.2</v>
      </c>
      <c r="Q62" s="5">
        <v>3</v>
      </c>
      <c r="R62" s="5">
        <v>3</v>
      </c>
      <c r="S62" s="5" t="s">
        <v>239</v>
      </c>
      <c r="T62" s="5"/>
    </row>
    <row r="63" spans="1:20" ht="25.5">
      <c r="A63" s="5" t="s">
        <v>124</v>
      </c>
      <c r="B63" s="5" t="s">
        <v>443</v>
      </c>
      <c r="C63" s="5" t="s">
        <v>124</v>
      </c>
      <c r="D63" s="5" t="s">
        <v>7</v>
      </c>
      <c r="E63" s="5" t="s">
        <v>516</v>
      </c>
      <c r="F63" s="5" t="s">
        <v>534</v>
      </c>
      <c r="G63" s="5" t="s">
        <v>535</v>
      </c>
      <c r="H63" s="5" t="s">
        <v>535</v>
      </c>
      <c r="I63" s="5" t="s">
        <v>12</v>
      </c>
      <c r="J63" s="5" t="s">
        <v>526</v>
      </c>
      <c r="K63" s="23" t="s">
        <v>15</v>
      </c>
      <c r="L63" s="23"/>
      <c r="M63" s="23"/>
      <c r="N63" s="5" t="s">
        <v>155</v>
      </c>
      <c r="O63" s="5" t="s">
        <v>515</v>
      </c>
      <c r="P63" s="5" t="s">
        <v>480</v>
      </c>
      <c r="Q63" s="5">
        <v>5</v>
      </c>
      <c r="R63" s="5">
        <v>5</v>
      </c>
      <c r="S63" s="5" t="s">
        <v>239</v>
      </c>
      <c r="T63" s="5"/>
    </row>
    <row r="64" spans="1:20" ht="38.25">
      <c r="A64" s="5" t="s">
        <v>106</v>
      </c>
      <c r="B64" s="5" t="s">
        <v>17</v>
      </c>
      <c r="C64" s="5" t="s">
        <v>7</v>
      </c>
      <c r="D64" s="5" t="s">
        <v>7</v>
      </c>
      <c r="E64" s="13" t="s">
        <v>711</v>
      </c>
      <c r="F64" s="13" t="s">
        <v>487</v>
      </c>
      <c r="G64" s="13" t="s">
        <v>480</v>
      </c>
      <c r="H64" s="13" t="s">
        <v>480</v>
      </c>
      <c r="I64" s="13" t="s">
        <v>636</v>
      </c>
      <c r="J64" s="13" t="s">
        <v>712</v>
      </c>
      <c r="K64" s="13" t="s">
        <v>620</v>
      </c>
      <c r="L64" s="13">
        <v>3</v>
      </c>
      <c r="M64" s="13">
        <v>3</v>
      </c>
      <c r="N64" s="13" t="s">
        <v>39</v>
      </c>
      <c r="O64" s="13" t="s">
        <v>713</v>
      </c>
      <c r="P64" s="13" t="s">
        <v>622</v>
      </c>
      <c r="Q64" s="13">
        <v>16</v>
      </c>
      <c r="R64" s="13">
        <v>15</v>
      </c>
      <c r="S64" s="13" t="s">
        <v>239</v>
      </c>
      <c r="T64" s="5"/>
    </row>
    <row r="65" spans="1:20" ht="38.25">
      <c r="A65" s="5" t="s">
        <v>126</v>
      </c>
      <c r="B65" s="5" t="s">
        <v>241</v>
      </c>
      <c r="C65" s="5" t="s">
        <v>124</v>
      </c>
      <c r="D65" s="5" t="s">
        <v>11</v>
      </c>
      <c r="E65" s="5">
        <v>101</v>
      </c>
      <c r="F65" s="5" t="s">
        <v>536</v>
      </c>
      <c r="G65" s="5" t="s">
        <v>484</v>
      </c>
      <c r="H65" s="5" t="s">
        <v>484</v>
      </c>
      <c r="I65" s="5" t="s">
        <v>7</v>
      </c>
      <c r="J65" s="5" t="s">
        <v>527</v>
      </c>
      <c r="K65" s="5" t="s">
        <v>480</v>
      </c>
      <c r="L65" s="23" t="s">
        <v>537</v>
      </c>
      <c r="M65" s="23"/>
      <c r="N65" s="5" t="s">
        <v>12</v>
      </c>
      <c r="O65" s="5" t="s">
        <v>532</v>
      </c>
      <c r="P65" s="23" t="s">
        <v>15</v>
      </c>
      <c r="Q65" s="23"/>
      <c r="R65" s="23"/>
      <c r="S65" s="5" t="s">
        <v>239</v>
      </c>
      <c r="T65" s="5"/>
    </row>
    <row r="66" spans="1:20" ht="51">
      <c r="A66" s="5" t="s">
        <v>107</v>
      </c>
      <c r="B66" s="5" t="s">
        <v>235</v>
      </c>
      <c r="C66" s="5" t="s">
        <v>7</v>
      </c>
      <c r="D66" s="13" t="s">
        <v>636</v>
      </c>
      <c r="E66" s="13" t="s">
        <v>714</v>
      </c>
      <c r="F66" s="13" t="s">
        <v>886</v>
      </c>
      <c r="G66" s="13">
        <v>0</v>
      </c>
      <c r="H66" s="13">
        <v>0</v>
      </c>
      <c r="I66" s="5" t="s">
        <v>7</v>
      </c>
      <c r="J66" s="13" t="s">
        <v>715</v>
      </c>
      <c r="K66" s="13" t="s">
        <v>887</v>
      </c>
      <c r="L66" s="13">
        <v>0</v>
      </c>
      <c r="M66" s="13">
        <v>0</v>
      </c>
      <c r="N66" s="13" t="s">
        <v>716</v>
      </c>
      <c r="O66" s="13" t="s">
        <v>717</v>
      </c>
      <c r="P66" s="13" t="s">
        <v>888</v>
      </c>
      <c r="Q66" s="13">
        <v>0</v>
      </c>
      <c r="R66" s="13">
        <v>0</v>
      </c>
      <c r="S66" s="13" t="s">
        <v>242</v>
      </c>
      <c r="T66" s="5"/>
    </row>
    <row r="67" spans="1:20" ht="12.75">
      <c r="A67" s="5" t="s">
        <v>108</v>
      </c>
      <c r="B67" s="5" t="s">
        <v>235</v>
      </c>
      <c r="C67" s="5" t="s">
        <v>7</v>
      </c>
      <c r="D67" s="5" t="s">
        <v>7</v>
      </c>
      <c r="E67" s="13">
        <v>270</v>
      </c>
      <c r="F67" s="13">
        <v>15</v>
      </c>
      <c r="G67" s="13">
        <v>8</v>
      </c>
      <c r="H67" s="13">
        <v>7</v>
      </c>
      <c r="I67" s="13" t="s">
        <v>636</v>
      </c>
      <c r="J67" s="13">
        <v>270</v>
      </c>
      <c r="K67" s="13">
        <v>14</v>
      </c>
      <c r="L67" s="13">
        <v>8</v>
      </c>
      <c r="M67" s="13">
        <v>7</v>
      </c>
      <c r="N67" s="13" t="s">
        <v>115</v>
      </c>
      <c r="O67" s="13">
        <v>270</v>
      </c>
      <c r="P67" s="13">
        <v>15</v>
      </c>
      <c r="Q67" s="13">
        <v>8</v>
      </c>
      <c r="R67" s="13">
        <v>7</v>
      </c>
      <c r="S67" s="13" t="s">
        <v>239</v>
      </c>
      <c r="T67" s="5"/>
    </row>
    <row r="68" spans="1:20" ht="25.5">
      <c r="A68" s="5" t="s">
        <v>159</v>
      </c>
      <c r="B68" s="7" t="s">
        <v>241</v>
      </c>
      <c r="C68" s="5" t="s">
        <v>155</v>
      </c>
      <c r="D68" s="5" t="s">
        <v>155</v>
      </c>
      <c r="E68" s="5">
        <v>341</v>
      </c>
      <c r="F68" s="6" t="s">
        <v>514</v>
      </c>
      <c r="G68" s="5">
        <v>5</v>
      </c>
      <c r="H68" s="5">
        <v>5</v>
      </c>
      <c r="I68" s="5" t="s">
        <v>7</v>
      </c>
      <c r="J68" s="5" t="s">
        <v>513</v>
      </c>
      <c r="K68" s="5">
        <v>15</v>
      </c>
      <c r="L68" s="5">
        <v>5</v>
      </c>
      <c r="M68" s="5">
        <v>5</v>
      </c>
      <c r="N68" s="5" t="s">
        <v>11</v>
      </c>
      <c r="O68" s="5">
        <v>341</v>
      </c>
      <c r="P68" s="5">
        <v>15</v>
      </c>
      <c r="Q68" s="5">
        <v>5</v>
      </c>
      <c r="R68" s="5">
        <v>5</v>
      </c>
      <c r="S68" s="5" t="s">
        <v>239</v>
      </c>
      <c r="T68" s="5"/>
    </row>
    <row r="69" spans="1:20" ht="63.75">
      <c r="A69" s="5" t="s">
        <v>109</v>
      </c>
      <c r="B69" s="5" t="s">
        <v>235</v>
      </c>
      <c r="C69" s="5" t="s">
        <v>7</v>
      </c>
      <c r="D69" s="5" t="s">
        <v>7</v>
      </c>
      <c r="E69" s="13" t="s">
        <v>718</v>
      </c>
      <c r="F69" s="13" t="s">
        <v>622</v>
      </c>
      <c r="G69" s="13" t="s">
        <v>620</v>
      </c>
      <c r="H69" s="13" t="s">
        <v>719</v>
      </c>
      <c r="I69" s="13" t="s">
        <v>100</v>
      </c>
      <c r="J69" s="13">
        <v>81</v>
      </c>
      <c r="K69" s="13">
        <v>5</v>
      </c>
      <c r="L69" s="13">
        <v>0</v>
      </c>
      <c r="M69" s="13">
        <v>0</v>
      </c>
      <c r="N69" s="13" t="s">
        <v>12</v>
      </c>
      <c r="O69" s="13" t="s">
        <v>720</v>
      </c>
      <c r="P69" s="13" t="s">
        <v>658</v>
      </c>
      <c r="Q69" s="13" t="s">
        <v>663</v>
      </c>
      <c r="R69" s="13" t="s">
        <v>663</v>
      </c>
      <c r="S69" s="13" t="s">
        <v>239</v>
      </c>
      <c r="T69" s="5"/>
    </row>
    <row r="70" spans="1:20" ht="38.25">
      <c r="A70" s="5" t="s">
        <v>198</v>
      </c>
      <c r="B70" s="5" t="s">
        <v>235</v>
      </c>
      <c r="C70" s="5" t="s">
        <v>191</v>
      </c>
      <c r="D70" s="5" t="s">
        <v>191</v>
      </c>
      <c r="E70" s="5" t="s">
        <v>302</v>
      </c>
      <c r="F70" s="5">
        <v>8</v>
      </c>
      <c r="G70" s="5">
        <v>4</v>
      </c>
      <c r="H70" s="5">
        <v>4</v>
      </c>
      <c r="I70" s="5" t="s">
        <v>210</v>
      </c>
      <c r="J70" s="5" t="s">
        <v>302</v>
      </c>
      <c r="K70" s="5">
        <v>8</v>
      </c>
      <c r="L70" s="5">
        <v>4</v>
      </c>
      <c r="M70" s="5">
        <v>4</v>
      </c>
      <c r="N70" s="5" t="s">
        <v>12</v>
      </c>
      <c r="O70" s="5" t="s">
        <v>301</v>
      </c>
      <c r="P70" s="5" t="s">
        <v>913</v>
      </c>
      <c r="Q70" s="5" t="s">
        <v>913</v>
      </c>
      <c r="R70" s="5" t="s">
        <v>914</v>
      </c>
      <c r="S70" s="5" t="s">
        <v>239</v>
      </c>
      <c r="T70" s="5"/>
    </row>
    <row r="71" spans="1:20" ht="25.5">
      <c r="A71" s="5" t="s">
        <v>219</v>
      </c>
      <c r="B71" s="5" t="s">
        <v>235</v>
      </c>
      <c r="C71" s="5" t="s">
        <v>213</v>
      </c>
      <c r="D71" s="5" t="s">
        <v>213</v>
      </c>
      <c r="E71" s="5" t="s">
        <v>305</v>
      </c>
      <c r="F71" s="5" t="s">
        <v>320</v>
      </c>
      <c r="G71" s="6" t="s">
        <v>306</v>
      </c>
      <c r="H71" s="6" t="s">
        <v>306</v>
      </c>
      <c r="I71" s="5" t="s">
        <v>226</v>
      </c>
      <c r="J71" s="5">
        <v>946</v>
      </c>
      <c r="K71" s="5">
        <v>6</v>
      </c>
      <c r="L71" s="5">
        <v>0</v>
      </c>
      <c r="M71" s="5">
        <v>0</v>
      </c>
      <c r="N71" s="5" t="s">
        <v>303</v>
      </c>
      <c r="O71" s="5" t="s">
        <v>304</v>
      </c>
      <c r="P71" s="6" t="s">
        <v>307</v>
      </c>
      <c r="Q71" s="6" t="s">
        <v>306</v>
      </c>
      <c r="R71" s="6" t="s">
        <v>306</v>
      </c>
      <c r="S71" s="5" t="s">
        <v>239</v>
      </c>
      <c r="T71" s="5" t="s">
        <v>324</v>
      </c>
    </row>
    <row r="72" spans="1:20" ht="25.5">
      <c r="A72" s="5" t="s">
        <v>51</v>
      </c>
      <c r="B72" s="5" t="s">
        <v>241</v>
      </c>
      <c r="C72" s="5" t="s">
        <v>39</v>
      </c>
      <c r="D72" s="14" t="s">
        <v>39</v>
      </c>
      <c r="E72" s="13" t="s">
        <v>721</v>
      </c>
      <c r="F72" s="13" t="s">
        <v>647</v>
      </c>
      <c r="G72" s="13">
        <v>5</v>
      </c>
      <c r="H72" s="13">
        <v>10</v>
      </c>
      <c r="I72" s="13" t="s">
        <v>345</v>
      </c>
      <c r="J72" s="13">
        <v>450</v>
      </c>
      <c r="K72" s="13">
        <v>3</v>
      </c>
      <c r="L72" s="13">
        <v>0</v>
      </c>
      <c r="M72" s="13">
        <v>1</v>
      </c>
      <c r="N72" s="13" t="s">
        <v>12</v>
      </c>
      <c r="O72" s="13">
        <v>490</v>
      </c>
      <c r="P72" s="13">
        <v>10</v>
      </c>
      <c r="Q72" s="13">
        <v>5</v>
      </c>
      <c r="R72" s="13">
        <v>10</v>
      </c>
      <c r="S72" s="13" t="s">
        <v>239</v>
      </c>
      <c r="T72" s="5"/>
    </row>
    <row r="73" spans="1:20" ht="76.5">
      <c r="A73" s="5" t="s">
        <v>213</v>
      </c>
      <c r="B73" s="5" t="s">
        <v>17</v>
      </c>
      <c r="C73" s="5" t="s">
        <v>213</v>
      </c>
      <c r="D73" s="5" t="s">
        <v>243</v>
      </c>
      <c r="E73" s="5" t="s">
        <v>907</v>
      </c>
      <c r="F73" s="5" t="s">
        <v>906</v>
      </c>
      <c r="G73" s="5" t="s">
        <v>580</v>
      </c>
      <c r="H73" s="5" t="s">
        <v>601</v>
      </c>
      <c r="I73" s="5" t="s">
        <v>12</v>
      </c>
      <c r="J73" s="5" t="s">
        <v>308</v>
      </c>
      <c r="K73" s="5" t="s">
        <v>569</v>
      </c>
      <c r="L73" s="5" t="s">
        <v>590</v>
      </c>
      <c r="M73" s="5" t="s">
        <v>580</v>
      </c>
      <c r="N73" s="5" t="s">
        <v>191</v>
      </c>
      <c r="O73" s="5" t="s">
        <v>908</v>
      </c>
      <c r="P73" s="5" t="s">
        <v>906</v>
      </c>
      <c r="Q73" s="5" t="s">
        <v>590</v>
      </c>
      <c r="R73" s="5" t="s">
        <v>590</v>
      </c>
      <c r="S73" s="5" t="s">
        <v>239</v>
      </c>
      <c r="T73" s="5"/>
    </row>
    <row r="74" spans="1:20" ht="12.75">
      <c r="A74" s="5" t="s">
        <v>145</v>
      </c>
      <c r="B74" s="5" t="s">
        <v>235</v>
      </c>
      <c r="C74" s="5" t="s">
        <v>144</v>
      </c>
      <c r="D74" s="5" t="s">
        <v>11</v>
      </c>
      <c r="E74" s="5">
        <v>851</v>
      </c>
      <c r="F74" s="5">
        <v>10</v>
      </c>
      <c r="G74" s="5">
        <v>3</v>
      </c>
      <c r="H74" s="5">
        <v>3</v>
      </c>
      <c r="I74" s="5" t="s">
        <v>152</v>
      </c>
      <c r="J74" s="5">
        <v>851</v>
      </c>
      <c r="K74" s="5">
        <v>10</v>
      </c>
      <c r="L74" s="5">
        <v>3</v>
      </c>
      <c r="M74" s="5">
        <v>3</v>
      </c>
      <c r="N74" s="5" t="s">
        <v>134</v>
      </c>
      <c r="O74" s="5">
        <v>853</v>
      </c>
      <c r="P74" s="5">
        <v>8</v>
      </c>
      <c r="Q74" s="5">
        <v>0</v>
      </c>
      <c r="R74" s="5">
        <v>0</v>
      </c>
      <c r="S74" s="5"/>
      <c r="T74" s="5"/>
    </row>
    <row r="75" spans="1:20" ht="25.5">
      <c r="A75" s="5" t="s">
        <v>88</v>
      </c>
      <c r="B75" s="5" t="s">
        <v>241</v>
      </c>
      <c r="C75" s="5" t="s">
        <v>16</v>
      </c>
      <c r="D75" s="5" t="s">
        <v>19</v>
      </c>
      <c r="E75" s="5" t="s">
        <v>274</v>
      </c>
      <c r="F75" s="5">
        <v>6</v>
      </c>
      <c r="G75" s="5">
        <v>6</v>
      </c>
      <c r="H75" s="5">
        <v>6</v>
      </c>
      <c r="I75" s="5" t="s">
        <v>7</v>
      </c>
      <c r="J75" s="5" t="s">
        <v>497</v>
      </c>
      <c r="K75" s="5">
        <v>12</v>
      </c>
      <c r="L75" s="5">
        <v>6</v>
      </c>
      <c r="M75" s="5">
        <v>6</v>
      </c>
      <c r="N75" s="5" t="s">
        <v>16</v>
      </c>
      <c r="O75" s="5" t="s">
        <v>504</v>
      </c>
      <c r="P75" s="5">
        <v>12</v>
      </c>
      <c r="Q75" s="5">
        <v>6</v>
      </c>
      <c r="R75" s="5">
        <v>6</v>
      </c>
      <c r="S75" s="5" t="s">
        <v>239</v>
      </c>
      <c r="T75" s="5"/>
    </row>
    <row r="76" spans="1:20" ht="12.75">
      <c r="A76" s="5" t="s">
        <v>137</v>
      </c>
      <c r="B76" s="5" t="s">
        <v>241</v>
      </c>
      <c r="C76" s="5" t="s">
        <v>134</v>
      </c>
      <c r="D76" s="5" t="s">
        <v>11</v>
      </c>
      <c r="E76" s="5" t="s">
        <v>518</v>
      </c>
      <c r="F76" s="5">
        <v>20</v>
      </c>
      <c r="G76" s="5">
        <v>16</v>
      </c>
      <c r="H76" s="5">
        <v>16</v>
      </c>
      <c r="I76" s="5" t="s">
        <v>134</v>
      </c>
      <c r="J76" s="5" t="s">
        <v>540</v>
      </c>
      <c r="K76" s="5" t="s">
        <v>480</v>
      </c>
      <c r="L76" s="5">
        <v>16</v>
      </c>
      <c r="M76" s="5">
        <v>16</v>
      </c>
      <c r="N76" s="5" t="s">
        <v>140</v>
      </c>
      <c r="O76" s="5" t="s">
        <v>528</v>
      </c>
      <c r="P76" s="5">
        <v>20</v>
      </c>
      <c r="Q76" s="5">
        <v>16</v>
      </c>
      <c r="R76" s="5">
        <v>16</v>
      </c>
      <c r="S76" s="5" t="s">
        <v>239</v>
      </c>
      <c r="T76" s="5"/>
    </row>
    <row r="77" spans="1:20" ht="38.25">
      <c r="A77" s="5" t="s">
        <v>127</v>
      </c>
      <c r="B77" s="5" t="s">
        <v>927</v>
      </c>
      <c r="C77" s="5" t="s">
        <v>124</v>
      </c>
      <c r="D77" s="5" t="s">
        <v>11</v>
      </c>
      <c r="E77" s="5" t="s">
        <v>518</v>
      </c>
      <c r="F77" s="5">
        <v>20</v>
      </c>
      <c r="G77" s="5">
        <v>16</v>
      </c>
      <c r="H77" s="5">
        <v>16</v>
      </c>
      <c r="I77" s="5" t="s">
        <v>7</v>
      </c>
      <c r="J77" s="5" t="s">
        <v>518</v>
      </c>
      <c r="K77" s="5">
        <v>20</v>
      </c>
      <c r="L77" s="5">
        <v>16</v>
      </c>
      <c r="M77" s="5">
        <v>16</v>
      </c>
      <c r="N77" s="5" t="s">
        <v>12</v>
      </c>
      <c r="O77" s="5" t="s">
        <v>532</v>
      </c>
      <c r="P77" s="23" t="s">
        <v>15</v>
      </c>
      <c r="Q77" s="23"/>
      <c r="R77" s="23"/>
      <c r="S77" s="5" t="s">
        <v>239</v>
      </c>
      <c r="T77" s="5"/>
    </row>
    <row r="78" spans="1:20" ht="25.5">
      <c r="A78" s="5" t="s">
        <v>160</v>
      </c>
      <c r="B78" s="5" t="s">
        <v>235</v>
      </c>
      <c r="C78" s="5" t="s">
        <v>155</v>
      </c>
      <c r="D78" s="5" t="s">
        <v>155</v>
      </c>
      <c r="E78" s="5" t="s">
        <v>309</v>
      </c>
      <c r="F78" s="5" t="s">
        <v>326</v>
      </c>
      <c r="G78" s="5" t="s">
        <v>310</v>
      </c>
      <c r="H78" s="5" t="s">
        <v>292</v>
      </c>
      <c r="I78" s="5" t="s">
        <v>12</v>
      </c>
      <c r="J78" s="5" t="s">
        <v>311</v>
      </c>
      <c r="K78" s="5" t="s">
        <v>913</v>
      </c>
      <c r="L78" s="5">
        <v>0</v>
      </c>
      <c r="M78" s="5">
        <v>0</v>
      </c>
      <c r="N78" s="5" t="s">
        <v>7</v>
      </c>
      <c r="O78" s="5" t="s">
        <v>311</v>
      </c>
      <c r="P78" s="5" t="s">
        <v>574</v>
      </c>
      <c r="Q78" s="5">
        <v>0</v>
      </c>
      <c r="R78" s="5">
        <v>0</v>
      </c>
      <c r="S78" s="5" t="s">
        <v>239</v>
      </c>
      <c r="T78" s="5"/>
    </row>
    <row r="79" spans="1:20" ht="38.25">
      <c r="A79" s="5" t="s">
        <v>25</v>
      </c>
      <c r="B79" s="5" t="s">
        <v>17</v>
      </c>
      <c r="C79" s="5" t="s">
        <v>23</v>
      </c>
      <c r="D79" s="14" t="s">
        <v>39</v>
      </c>
      <c r="E79" s="13" t="s">
        <v>722</v>
      </c>
      <c r="F79" s="13" t="s">
        <v>723</v>
      </c>
      <c r="G79" s="13" t="s">
        <v>724</v>
      </c>
      <c r="H79" s="13" t="s">
        <v>725</v>
      </c>
      <c r="I79" s="13" t="s">
        <v>23</v>
      </c>
      <c r="J79" s="13" t="s">
        <v>726</v>
      </c>
      <c r="K79" s="13" t="s">
        <v>674</v>
      </c>
      <c r="L79" s="13">
        <v>8</v>
      </c>
      <c r="M79" s="13">
        <v>7</v>
      </c>
      <c r="N79" s="13" t="s">
        <v>727</v>
      </c>
      <c r="O79" s="13" t="s">
        <v>728</v>
      </c>
      <c r="P79" s="13" t="s">
        <v>674</v>
      </c>
      <c r="Q79" s="13">
        <v>10</v>
      </c>
      <c r="R79" s="13">
        <v>9</v>
      </c>
      <c r="S79" s="13" t="s">
        <v>239</v>
      </c>
      <c r="T79" s="5"/>
    </row>
    <row r="80" spans="1:20" ht="38.25">
      <c r="A80" s="5" t="s">
        <v>161</v>
      </c>
      <c r="B80" s="5" t="s">
        <v>927</v>
      </c>
      <c r="C80" s="5" t="s">
        <v>155</v>
      </c>
      <c r="D80" s="5" t="s">
        <v>155</v>
      </c>
      <c r="E80" s="5" t="s">
        <v>312</v>
      </c>
      <c r="F80" s="6" t="s">
        <v>585</v>
      </c>
      <c r="G80" s="6" t="s">
        <v>589</v>
      </c>
      <c r="H80" s="6" t="s">
        <v>589</v>
      </c>
      <c r="I80" s="5" t="s">
        <v>7</v>
      </c>
      <c r="J80" s="5" t="s">
        <v>313</v>
      </c>
      <c r="K80" s="6" t="s">
        <v>582</v>
      </c>
      <c r="L80" s="6" t="s">
        <v>358</v>
      </c>
      <c r="M80" s="6" t="s">
        <v>358</v>
      </c>
      <c r="N80" s="5" t="s">
        <v>12</v>
      </c>
      <c r="O80" s="5" t="s">
        <v>315</v>
      </c>
      <c r="P80" s="5" t="s">
        <v>590</v>
      </c>
      <c r="Q80" s="5" t="s">
        <v>590</v>
      </c>
      <c r="R80" s="5" t="s">
        <v>590</v>
      </c>
      <c r="S80" s="5" t="s">
        <v>239</v>
      </c>
      <c r="T80" s="5"/>
    </row>
    <row r="81" spans="1:20" ht="25.5">
      <c r="A81" s="5" t="s">
        <v>162</v>
      </c>
      <c r="B81" s="5" t="s">
        <v>235</v>
      </c>
      <c r="C81" s="5" t="s">
        <v>155</v>
      </c>
      <c r="D81" s="5" t="s">
        <v>155</v>
      </c>
      <c r="E81" s="5" t="s">
        <v>316</v>
      </c>
      <c r="F81" s="5">
        <v>13</v>
      </c>
      <c r="G81" s="5">
        <v>3</v>
      </c>
      <c r="H81" s="5">
        <v>3</v>
      </c>
      <c r="I81" s="5" t="s">
        <v>7</v>
      </c>
      <c r="J81" s="5" t="s">
        <v>318</v>
      </c>
      <c r="K81" s="5" t="s">
        <v>590</v>
      </c>
      <c r="L81" s="5" t="s">
        <v>574</v>
      </c>
      <c r="M81" s="5" t="s">
        <v>574</v>
      </c>
      <c r="N81" s="5" t="s">
        <v>191</v>
      </c>
      <c r="O81" s="5" t="s">
        <v>319</v>
      </c>
      <c r="P81" s="5" t="s">
        <v>580</v>
      </c>
      <c r="Q81" s="5" t="s">
        <v>574</v>
      </c>
      <c r="R81" s="5" t="s">
        <v>574</v>
      </c>
      <c r="S81" s="5" t="s">
        <v>239</v>
      </c>
      <c r="T81" s="5" t="s">
        <v>317</v>
      </c>
    </row>
    <row r="82" spans="1:20" ht="25.5">
      <c r="A82" s="5" t="s">
        <v>146</v>
      </c>
      <c r="B82" s="5" t="s">
        <v>241</v>
      </c>
      <c r="C82" s="5" t="s">
        <v>144</v>
      </c>
      <c r="D82" s="5" t="s">
        <v>155</v>
      </c>
      <c r="E82" s="5" t="s">
        <v>323</v>
      </c>
      <c r="F82" s="5" t="s">
        <v>584</v>
      </c>
      <c r="G82" s="5" t="s">
        <v>321</v>
      </c>
      <c r="H82" s="5">
        <v>3</v>
      </c>
      <c r="I82" s="5" t="s">
        <v>144</v>
      </c>
      <c r="J82" s="5" t="s">
        <v>322</v>
      </c>
      <c r="K82" s="5" t="s">
        <v>584</v>
      </c>
      <c r="L82" s="5">
        <v>3</v>
      </c>
      <c r="M82" s="5">
        <v>3</v>
      </c>
      <c r="N82" s="5" t="s">
        <v>11</v>
      </c>
      <c r="O82" s="5" t="s">
        <v>325</v>
      </c>
      <c r="P82" s="5" t="s">
        <v>584</v>
      </c>
      <c r="Q82" s="5">
        <v>3</v>
      </c>
      <c r="R82" s="5">
        <v>3</v>
      </c>
      <c r="S82" s="5" t="s">
        <v>239</v>
      </c>
      <c r="T82" s="5"/>
    </row>
    <row r="83" spans="1:20" ht="51">
      <c r="A83" s="5" t="s">
        <v>163</v>
      </c>
      <c r="B83" s="5" t="s">
        <v>235</v>
      </c>
      <c r="C83" s="5" t="s">
        <v>155</v>
      </c>
      <c r="D83" s="5" t="s">
        <v>155</v>
      </c>
      <c r="E83" s="5" t="s">
        <v>328</v>
      </c>
      <c r="F83" s="6" t="s">
        <v>329</v>
      </c>
      <c r="G83" s="5">
        <v>0</v>
      </c>
      <c r="H83" s="5">
        <v>0</v>
      </c>
      <c r="I83" s="5" t="s">
        <v>7</v>
      </c>
      <c r="J83" s="5" t="s">
        <v>330</v>
      </c>
      <c r="K83" s="5" t="s">
        <v>584</v>
      </c>
      <c r="L83" s="5">
        <v>0</v>
      </c>
      <c r="M83" s="5">
        <v>0</v>
      </c>
      <c r="N83" s="5" t="s">
        <v>99</v>
      </c>
      <c r="O83" s="5">
        <v>362</v>
      </c>
      <c r="P83" s="5">
        <v>7</v>
      </c>
      <c r="Q83" s="5">
        <v>0</v>
      </c>
      <c r="R83" s="5">
        <v>0</v>
      </c>
      <c r="S83" s="5" t="s">
        <v>239</v>
      </c>
      <c r="T83" s="5"/>
    </row>
    <row r="84" spans="1:20" ht="25.5">
      <c r="A84" s="5" t="s">
        <v>138</v>
      </c>
      <c r="B84" s="5" t="s">
        <v>241</v>
      </c>
      <c r="C84" s="5" t="s">
        <v>134</v>
      </c>
      <c r="D84" s="5" t="s">
        <v>134</v>
      </c>
      <c r="E84" s="5" t="s">
        <v>541</v>
      </c>
      <c r="F84" s="5" t="s">
        <v>480</v>
      </c>
      <c r="G84" s="5" t="s">
        <v>484</v>
      </c>
      <c r="H84" s="5" t="s">
        <v>484</v>
      </c>
      <c r="I84" s="5" t="s">
        <v>136</v>
      </c>
      <c r="J84" s="5" t="s">
        <v>555</v>
      </c>
      <c r="K84" s="5">
        <v>10</v>
      </c>
      <c r="L84" s="5">
        <v>6</v>
      </c>
      <c r="M84" s="5">
        <v>6</v>
      </c>
      <c r="N84" s="5" t="s">
        <v>12</v>
      </c>
      <c r="O84" s="5" t="s">
        <v>542</v>
      </c>
      <c r="P84" s="5">
        <v>6</v>
      </c>
      <c r="Q84" s="5">
        <v>3</v>
      </c>
      <c r="R84" s="5">
        <v>3</v>
      </c>
      <c r="S84" s="5" t="s">
        <v>239</v>
      </c>
      <c r="T84" s="5"/>
    </row>
    <row r="85" spans="1:20" ht="38.25">
      <c r="A85" s="5" t="s">
        <v>199</v>
      </c>
      <c r="B85" s="5" t="s">
        <v>241</v>
      </c>
      <c r="C85" s="5" t="s">
        <v>191</v>
      </c>
      <c r="D85" s="5" t="s">
        <v>191</v>
      </c>
      <c r="E85" s="5" t="s">
        <v>331</v>
      </c>
      <c r="F85" s="6" t="s">
        <v>596</v>
      </c>
      <c r="G85" s="6" t="s">
        <v>592</v>
      </c>
      <c r="H85" s="6" t="s">
        <v>592</v>
      </c>
      <c r="I85" s="5" t="s">
        <v>200</v>
      </c>
      <c r="J85" s="5" t="s">
        <v>333</v>
      </c>
      <c r="K85" s="5">
        <v>13</v>
      </c>
      <c r="L85" s="6" t="s">
        <v>358</v>
      </c>
      <c r="M85" s="6" t="s">
        <v>358</v>
      </c>
      <c r="N85" s="5" t="s">
        <v>201</v>
      </c>
      <c r="O85" s="5" t="s">
        <v>356</v>
      </c>
      <c r="P85" s="5">
        <f>1+7+3</f>
        <v>11</v>
      </c>
      <c r="Q85" s="5">
        <v>8</v>
      </c>
      <c r="R85" s="5">
        <v>7</v>
      </c>
      <c r="S85" s="5" t="s">
        <v>239</v>
      </c>
      <c r="T85" s="5"/>
    </row>
    <row r="86" spans="1:20" ht="25.5">
      <c r="A86" s="5" t="s">
        <v>52</v>
      </c>
      <c r="B86" s="5" t="s">
        <v>235</v>
      </c>
      <c r="C86" s="5" t="s">
        <v>39</v>
      </c>
      <c r="D86" s="14" t="s">
        <v>39</v>
      </c>
      <c r="E86" s="13" t="s">
        <v>729</v>
      </c>
      <c r="F86" s="13">
        <v>8</v>
      </c>
      <c r="G86" s="13">
        <v>0</v>
      </c>
      <c r="H86" s="13">
        <v>1</v>
      </c>
      <c r="I86" s="13" t="s">
        <v>7</v>
      </c>
      <c r="J86" s="13" t="s">
        <v>730</v>
      </c>
      <c r="K86" s="13" t="s">
        <v>663</v>
      </c>
      <c r="L86" s="13">
        <v>0</v>
      </c>
      <c r="M86" s="13" t="s">
        <v>706</v>
      </c>
      <c r="N86" s="13" t="s">
        <v>345</v>
      </c>
      <c r="O86" s="13" t="s">
        <v>731</v>
      </c>
      <c r="P86" s="13" t="s">
        <v>663</v>
      </c>
      <c r="Q86" s="13">
        <v>0</v>
      </c>
      <c r="R86" s="13" t="s">
        <v>706</v>
      </c>
      <c r="S86" s="13" t="s">
        <v>239</v>
      </c>
      <c r="T86" s="5"/>
    </row>
    <row r="87" spans="1:20" ht="12.75">
      <c r="A87" s="5" t="s">
        <v>89</v>
      </c>
      <c r="B87" s="5" t="s">
        <v>235</v>
      </c>
      <c r="C87" s="5" t="s">
        <v>16</v>
      </c>
      <c r="D87" s="5" t="s">
        <v>16</v>
      </c>
      <c r="E87" s="5" t="s">
        <v>272</v>
      </c>
      <c r="F87" s="5" t="s">
        <v>480</v>
      </c>
      <c r="G87" s="5">
        <v>7</v>
      </c>
      <c r="H87" s="5">
        <v>7</v>
      </c>
      <c r="I87" s="5" t="s">
        <v>7</v>
      </c>
      <c r="J87" s="5" t="s">
        <v>498</v>
      </c>
      <c r="K87" s="5" t="s">
        <v>480</v>
      </c>
      <c r="L87" s="5">
        <v>6</v>
      </c>
      <c r="M87" s="5">
        <v>6</v>
      </c>
      <c r="N87" s="5" t="s">
        <v>18</v>
      </c>
      <c r="O87" s="5" t="s">
        <v>501</v>
      </c>
      <c r="P87" s="23" t="s">
        <v>502</v>
      </c>
      <c r="Q87" s="23"/>
      <c r="R87" s="23"/>
      <c r="S87" s="5" t="s">
        <v>239</v>
      </c>
      <c r="T87" s="5"/>
    </row>
    <row r="88" spans="1:20" ht="38.25">
      <c r="A88" s="5" t="s">
        <v>53</v>
      </c>
      <c r="B88" s="5" t="s">
        <v>241</v>
      </c>
      <c r="C88" s="5" t="s">
        <v>39</v>
      </c>
      <c r="D88" s="14" t="s">
        <v>39</v>
      </c>
      <c r="E88" s="13" t="s">
        <v>629</v>
      </c>
      <c r="F88" s="13">
        <v>15</v>
      </c>
      <c r="G88" s="13">
        <v>7</v>
      </c>
      <c r="H88" s="13">
        <v>7</v>
      </c>
      <c r="I88" s="13" t="s">
        <v>630</v>
      </c>
      <c r="J88" s="13" t="s">
        <v>631</v>
      </c>
      <c r="K88" s="13">
        <v>8</v>
      </c>
      <c r="L88" s="13">
        <v>7</v>
      </c>
      <c r="M88" s="13">
        <v>7</v>
      </c>
      <c r="N88" s="13" t="s">
        <v>12</v>
      </c>
      <c r="O88" s="13" t="s">
        <v>732</v>
      </c>
      <c r="P88" s="13" t="s">
        <v>658</v>
      </c>
      <c r="Q88" s="13" t="s">
        <v>733</v>
      </c>
      <c r="R88" s="13" t="s">
        <v>734</v>
      </c>
      <c r="S88" s="13" t="s">
        <v>239</v>
      </c>
      <c r="T88" s="5"/>
    </row>
    <row r="89" spans="1:20" ht="63.75">
      <c r="A89" s="5" t="s">
        <v>26</v>
      </c>
      <c r="B89" s="5" t="s">
        <v>235</v>
      </c>
      <c r="C89" s="5" t="s">
        <v>23</v>
      </c>
      <c r="D89" s="5" t="s">
        <v>22</v>
      </c>
      <c r="E89" s="13">
        <v>441</v>
      </c>
      <c r="F89" s="13">
        <v>7</v>
      </c>
      <c r="G89" s="13" t="s">
        <v>735</v>
      </c>
      <c r="H89" s="13" t="s">
        <v>736</v>
      </c>
      <c r="I89" s="13" t="s">
        <v>23</v>
      </c>
      <c r="J89" s="13">
        <v>441</v>
      </c>
      <c r="K89" s="13" t="s">
        <v>737</v>
      </c>
      <c r="L89" s="13" t="s">
        <v>735</v>
      </c>
      <c r="M89" s="13" t="s">
        <v>736</v>
      </c>
      <c r="N89" s="13" t="s">
        <v>44</v>
      </c>
      <c r="O89" s="13" t="s">
        <v>738</v>
      </c>
      <c r="P89" s="13" t="s">
        <v>739</v>
      </c>
      <c r="Q89" s="13" t="s">
        <v>740</v>
      </c>
      <c r="R89" s="13" t="s">
        <v>741</v>
      </c>
      <c r="S89" s="13" t="s">
        <v>239</v>
      </c>
      <c r="T89" s="5"/>
    </row>
    <row r="90" spans="1:20" ht="25.5">
      <c r="A90" s="5" t="s">
        <v>220</v>
      </c>
      <c r="B90" s="5" t="s">
        <v>235</v>
      </c>
      <c r="C90" s="5" t="s">
        <v>213</v>
      </c>
      <c r="D90" s="5" t="s">
        <v>213</v>
      </c>
      <c r="E90" s="5">
        <v>968</v>
      </c>
      <c r="F90" s="5">
        <v>5</v>
      </c>
      <c r="G90" s="5">
        <v>0</v>
      </c>
      <c r="H90" s="5">
        <v>0</v>
      </c>
      <c r="I90" s="5" t="s">
        <v>228</v>
      </c>
      <c r="J90" s="5">
        <v>968</v>
      </c>
      <c r="K90" s="5">
        <v>5</v>
      </c>
      <c r="L90" s="5">
        <v>0</v>
      </c>
      <c r="M90" s="5">
        <v>0</v>
      </c>
      <c r="N90" s="5" t="s">
        <v>245</v>
      </c>
      <c r="O90" s="5" t="s">
        <v>334</v>
      </c>
      <c r="P90" s="5" t="s">
        <v>913</v>
      </c>
      <c r="Q90" s="5">
        <v>0</v>
      </c>
      <c r="R90" s="5">
        <v>0</v>
      </c>
      <c r="S90" s="5" t="s">
        <v>239</v>
      </c>
      <c r="T90" s="5"/>
    </row>
    <row r="91" spans="1:20" ht="38.25">
      <c r="A91" s="5" t="s">
        <v>110</v>
      </c>
      <c r="B91" s="5" t="s">
        <v>235</v>
      </c>
      <c r="C91" s="5" t="s">
        <v>7</v>
      </c>
      <c r="D91" s="5" t="s">
        <v>7</v>
      </c>
      <c r="E91" s="13" t="s">
        <v>742</v>
      </c>
      <c r="F91" s="13">
        <v>13</v>
      </c>
      <c r="G91" s="13">
        <v>10</v>
      </c>
      <c r="H91" s="13">
        <v>9</v>
      </c>
      <c r="I91" s="13" t="s">
        <v>105</v>
      </c>
      <c r="J91" s="13" t="s">
        <v>905</v>
      </c>
      <c r="K91" s="13" t="s">
        <v>743</v>
      </c>
      <c r="L91" s="13" t="s">
        <v>744</v>
      </c>
      <c r="M91" s="13" t="s">
        <v>745</v>
      </c>
      <c r="N91" s="13" t="s">
        <v>12</v>
      </c>
      <c r="O91" s="13" t="s">
        <v>746</v>
      </c>
      <c r="P91" s="13" t="s">
        <v>743</v>
      </c>
      <c r="Q91" s="13" t="s">
        <v>744</v>
      </c>
      <c r="R91" s="13" t="s">
        <v>745</v>
      </c>
      <c r="S91" s="13" t="s">
        <v>239</v>
      </c>
      <c r="T91" s="5"/>
    </row>
    <row r="92" spans="1:20" ht="76.5">
      <c r="A92" s="5" t="s">
        <v>111</v>
      </c>
      <c r="B92" s="5" t="s">
        <v>241</v>
      </c>
      <c r="C92" s="5" t="s">
        <v>7</v>
      </c>
      <c r="D92" s="5" t="s">
        <v>7</v>
      </c>
      <c r="E92" s="13" t="s">
        <v>747</v>
      </c>
      <c r="F92" s="13" t="s">
        <v>748</v>
      </c>
      <c r="G92" s="13" t="s">
        <v>749</v>
      </c>
      <c r="H92" s="13" t="s">
        <v>750</v>
      </c>
      <c r="I92" s="13" t="s">
        <v>115</v>
      </c>
      <c r="J92" s="13">
        <v>276</v>
      </c>
      <c r="K92" s="13">
        <v>4</v>
      </c>
      <c r="L92" s="13">
        <v>0</v>
      </c>
      <c r="M92" s="13">
        <v>0</v>
      </c>
      <c r="N92" s="13" t="s">
        <v>636</v>
      </c>
      <c r="O92" s="13" t="s">
        <v>751</v>
      </c>
      <c r="P92" s="13" t="s">
        <v>752</v>
      </c>
      <c r="Q92" s="13">
        <v>3</v>
      </c>
      <c r="R92" s="13">
        <v>3</v>
      </c>
      <c r="S92" s="13" t="s">
        <v>239</v>
      </c>
      <c r="T92" s="5"/>
    </row>
    <row r="93" spans="1:20" ht="38.25">
      <c r="A93" s="5" t="s">
        <v>164</v>
      </c>
      <c r="B93" s="5" t="s">
        <v>235</v>
      </c>
      <c r="C93" s="5" t="s">
        <v>155</v>
      </c>
      <c r="D93" s="5" t="s">
        <v>155</v>
      </c>
      <c r="E93" s="5" t="s">
        <v>336</v>
      </c>
      <c r="F93" s="6" t="s">
        <v>337</v>
      </c>
      <c r="G93" s="6" t="s">
        <v>338</v>
      </c>
      <c r="H93" s="6" t="s">
        <v>332</v>
      </c>
      <c r="I93" s="5" t="s">
        <v>7</v>
      </c>
      <c r="J93" s="5" t="s">
        <v>341</v>
      </c>
      <c r="K93" s="6" t="s">
        <v>314</v>
      </c>
      <c r="L93" s="6" t="s">
        <v>339</v>
      </c>
      <c r="M93" s="6" t="s">
        <v>340</v>
      </c>
      <c r="N93" s="5" t="s">
        <v>335</v>
      </c>
      <c r="O93" s="6" t="s">
        <v>342</v>
      </c>
      <c r="P93" s="6" t="s">
        <v>343</v>
      </c>
      <c r="Q93" s="6" t="s">
        <v>344</v>
      </c>
      <c r="R93" s="6" t="s">
        <v>344</v>
      </c>
      <c r="S93" s="5" t="s">
        <v>239</v>
      </c>
      <c r="T93" s="5"/>
    </row>
    <row r="94" spans="1:20" ht="25.5">
      <c r="A94" s="5" t="s">
        <v>90</v>
      </c>
      <c r="B94" s="5" t="s">
        <v>235</v>
      </c>
      <c r="C94" s="5" t="s">
        <v>16</v>
      </c>
      <c r="D94" s="5" t="s">
        <v>16</v>
      </c>
      <c r="E94" s="5" t="s">
        <v>273</v>
      </c>
      <c r="F94" s="5">
        <v>10</v>
      </c>
      <c r="G94" s="5" t="s">
        <v>476</v>
      </c>
      <c r="H94" s="5" t="s">
        <v>476</v>
      </c>
      <c r="I94" s="5" t="s">
        <v>7</v>
      </c>
      <c r="J94" s="5" t="s">
        <v>496</v>
      </c>
      <c r="K94" s="5" t="s">
        <v>475</v>
      </c>
      <c r="L94" s="5" t="s">
        <v>476</v>
      </c>
      <c r="M94" s="5" t="s">
        <v>476</v>
      </c>
      <c r="N94" s="5" t="s">
        <v>105</v>
      </c>
      <c r="O94" s="5" t="s">
        <v>505</v>
      </c>
      <c r="P94" s="5">
        <v>6</v>
      </c>
      <c r="Q94" s="5">
        <v>3</v>
      </c>
      <c r="R94" s="5">
        <v>3</v>
      </c>
      <c r="S94" s="5" t="s">
        <v>239</v>
      </c>
      <c r="T94" s="5"/>
    </row>
    <row r="95" spans="1:20" ht="38.25">
      <c r="A95" s="5" t="s">
        <v>27</v>
      </c>
      <c r="B95" s="5" t="s">
        <v>241</v>
      </c>
      <c r="C95" s="5" t="s">
        <v>23</v>
      </c>
      <c r="D95" s="5" t="s">
        <v>22</v>
      </c>
      <c r="E95" s="13" t="s">
        <v>753</v>
      </c>
      <c r="F95" s="13" t="s">
        <v>622</v>
      </c>
      <c r="G95" s="13">
        <v>6</v>
      </c>
      <c r="H95" s="13">
        <v>7</v>
      </c>
      <c r="I95" s="17" t="s">
        <v>39</v>
      </c>
      <c r="J95" s="13" t="s">
        <v>754</v>
      </c>
      <c r="K95" s="13" t="s">
        <v>755</v>
      </c>
      <c r="L95" s="13" t="s">
        <v>666</v>
      </c>
      <c r="M95" s="13" t="s">
        <v>663</v>
      </c>
      <c r="N95" s="13" t="s">
        <v>23</v>
      </c>
      <c r="O95" s="13" t="s">
        <v>753</v>
      </c>
      <c r="P95" s="13" t="s">
        <v>622</v>
      </c>
      <c r="Q95" s="13">
        <v>6</v>
      </c>
      <c r="R95" s="13">
        <v>7</v>
      </c>
      <c r="S95" s="13" t="s">
        <v>239</v>
      </c>
      <c r="T95" s="5"/>
    </row>
    <row r="96" spans="1:20" ht="25.5">
      <c r="A96" s="5" t="s">
        <v>54</v>
      </c>
      <c r="B96" s="5" t="s">
        <v>235</v>
      </c>
      <c r="C96" s="5" t="s">
        <v>39</v>
      </c>
      <c r="D96" s="14" t="s">
        <v>39</v>
      </c>
      <c r="E96" s="13" t="s">
        <v>729</v>
      </c>
      <c r="F96" s="13">
        <v>8</v>
      </c>
      <c r="G96" s="13">
        <v>0</v>
      </c>
      <c r="H96" s="13">
        <v>1</v>
      </c>
      <c r="I96" s="13" t="s">
        <v>345</v>
      </c>
      <c r="J96" s="13" t="s">
        <v>731</v>
      </c>
      <c r="K96" s="13" t="s">
        <v>663</v>
      </c>
      <c r="L96" s="13">
        <v>0</v>
      </c>
      <c r="M96" s="13" t="s">
        <v>706</v>
      </c>
      <c r="N96" s="13" t="s">
        <v>756</v>
      </c>
      <c r="O96" s="13" t="s">
        <v>757</v>
      </c>
      <c r="P96" s="13" t="s">
        <v>663</v>
      </c>
      <c r="Q96" s="13">
        <v>0</v>
      </c>
      <c r="R96" s="13" t="s">
        <v>706</v>
      </c>
      <c r="S96" s="13" t="s">
        <v>239</v>
      </c>
      <c r="T96" s="5"/>
    </row>
    <row r="97" spans="1:20" ht="25.5">
      <c r="A97" s="5" t="s">
        <v>91</v>
      </c>
      <c r="B97" s="5" t="s">
        <v>235</v>
      </c>
      <c r="C97" s="5" t="s">
        <v>16</v>
      </c>
      <c r="D97" s="5" t="s">
        <v>18</v>
      </c>
      <c r="E97" s="5" t="s">
        <v>275</v>
      </c>
      <c r="F97" s="5">
        <v>12</v>
      </c>
      <c r="G97" s="5">
        <v>5</v>
      </c>
      <c r="H97" s="5">
        <v>4</v>
      </c>
      <c r="I97" s="5" t="s">
        <v>7</v>
      </c>
      <c r="J97" s="5" t="s">
        <v>509</v>
      </c>
      <c r="K97" s="5">
        <v>12</v>
      </c>
      <c r="L97" s="5">
        <v>5</v>
      </c>
      <c r="M97" s="5">
        <v>4</v>
      </c>
      <c r="N97" s="5" t="s">
        <v>16</v>
      </c>
      <c r="O97" s="5">
        <v>651</v>
      </c>
      <c r="P97" s="5">
        <v>12</v>
      </c>
      <c r="Q97" s="5">
        <v>5</v>
      </c>
      <c r="R97" s="5">
        <v>4</v>
      </c>
      <c r="S97" s="5" t="s">
        <v>239</v>
      </c>
      <c r="T97" s="5"/>
    </row>
    <row r="98" spans="1:20" ht="25.5">
      <c r="A98" s="5" t="s">
        <v>165</v>
      </c>
      <c r="B98" s="5" t="s">
        <v>235</v>
      </c>
      <c r="C98" s="5" t="s">
        <v>155</v>
      </c>
      <c r="D98" s="5" t="s">
        <v>155</v>
      </c>
      <c r="E98" s="5" t="s">
        <v>346</v>
      </c>
      <c r="F98" s="6" t="s">
        <v>347</v>
      </c>
      <c r="G98" s="6" t="s">
        <v>344</v>
      </c>
      <c r="H98" s="6" t="s">
        <v>344</v>
      </c>
      <c r="I98" s="5" t="s">
        <v>7</v>
      </c>
      <c r="J98" s="5" t="s">
        <v>348</v>
      </c>
      <c r="K98" s="5" t="s">
        <v>580</v>
      </c>
      <c r="L98" s="5">
        <v>0</v>
      </c>
      <c r="M98" s="5">
        <v>0</v>
      </c>
      <c r="N98" s="5" t="s">
        <v>345</v>
      </c>
      <c r="O98" s="5" t="s">
        <v>349</v>
      </c>
      <c r="P98" s="5" t="s">
        <v>604</v>
      </c>
      <c r="Q98" s="5">
        <v>0</v>
      </c>
      <c r="R98" s="5">
        <v>0</v>
      </c>
      <c r="S98" s="5" t="s">
        <v>239</v>
      </c>
      <c r="T98" s="5"/>
    </row>
    <row r="99" spans="1:20" ht="51">
      <c r="A99" s="5" t="s">
        <v>221</v>
      </c>
      <c r="B99" s="5" t="s">
        <v>235</v>
      </c>
      <c r="C99" s="5" t="s">
        <v>213</v>
      </c>
      <c r="D99" s="5" t="s">
        <v>236</v>
      </c>
      <c r="E99" s="5" t="s">
        <v>351</v>
      </c>
      <c r="F99" s="5" t="s">
        <v>603</v>
      </c>
      <c r="G99" s="5" t="s">
        <v>604</v>
      </c>
      <c r="H99" s="5" t="s">
        <v>604</v>
      </c>
      <c r="I99" s="5" t="s">
        <v>229</v>
      </c>
      <c r="J99" s="5" t="s">
        <v>352</v>
      </c>
      <c r="K99" s="5" t="s">
        <v>580</v>
      </c>
      <c r="L99" s="5">
        <v>0</v>
      </c>
      <c r="M99" s="5">
        <v>0</v>
      </c>
      <c r="N99" s="5" t="s">
        <v>350</v>
      </c>
      <c r="O99" s="5" t="s">
        <v>353</v>
      </c>
      <c r="P99" s="5" t="s">
        <v>355</v>
      </c>
      <c r="Q99" s="6" t="s">
        <v>354</v>
      </c>
      <c r="R99" s="6" t="s">
        <v>354</v>
      </c>
      <c r="S99" s="5" t="s">
        <v>239</v>
      </c>
      <c r="T99" s="5"/>
    </row>
    <row r="100" spans="1:20" ht="38.25">
      <c r="A100" s="5" t="s">
        <v>7</v>
      </c>
      <c r="B100" s="5" t="s">
        <v>8</v>
      </c>
      <c r="C100" s="5" t="s">
        <v>7</v>
      </c>
      <c r="D100" s="5" t="s">
        <v>7</v>
      </c>
      <c r="E100" s="5" t="s">
        <v>9</v>
      </c>
      <c r="F100" s="23" t="s">
        <v>10</v>
      </c>
      <c r="G100" s="23"/>
      <c r="H100" s="23"/>
      <c r="I100" s="5" t="s">
        <v>11</v>
      </c>
      <c r="J100" s="5" t="s">
        <v>13</v>
      </c>
      <c r="K100" s="5"/>
      <c r="L100" s="5"/>
      <c r="M100" s="5"/>
      <c r="N100" s="5" t="s">
        <v>12</v>
      </c>
      <c r="O100" s="5" t="s">
        <v>14</v>
      </c>
      <c r="P100" s="23" t="s">
        <v>15</v>
      </c>
      <c r="Q100" s="23"/>
      <c r="R100" s="23"/>
      <c r="S100" s="5" t="s">
        <v>239</v>
      </c>
      <c r="T100" s="5"/>
    </row>
    <row r="101" spans="1:20" ht="38.25">
      <c r="A101" s="5" t="s">
        <v>200</v>
      </c>
      <c r="B101" s="5" t="s">
        <v>241</v>
      </c>
      <c r="C101" s="5" t="s">
        <v>191</v>
      </c>
      <c r="D101" s="5" t="s">
        <v>191</v>
      </c>
      <c r="E101" s="5" t="s">
        <v>333</v>
      </c>
      <c r="F101" s="5">
        <v>13</v>
      </c>
      <c r="G101" s="6" t="s">
        <v>592</v>
      </c>
      <c r="H101" s="6" t="s">
        <v>592</v>
      </c>
      <c r="I101" s="5" t="s">
        <v>238</v>
      </c>
      <c r="J101" s="5" t="s">
        <v>593</v>
      </c>
      <c r="K101" s="5">
        <v>11</v>
      </c>
      <c r="L101" s="5">
        <v>8</v>
      </c>
      <c r="M101" s="5">
        <v>7</v>
      </c>
      <c r="N101" s="5" t="s">
        <v>7</v>
      </c>
      <c r="O101" s="5" t="s">
        <v>357</v>
      </c>
      <c r="P101" s="6" t="s">
        <v>358</v>
      </c>
      <c r="Q101" s="6" t="s">
        <v>592</v>
      </c>
      <c r="R101" s="6" t="s">
        <v>592</v>
      </c>
      <c r="S101" s="5" t="s">
        <v>239</v>
      </c>
      <c r="T101" s="5"/>
    </row>
    <row r="102" spans="1:20" ht="12.75">
      <c r="A102" s="5" t="s">
        <v>147</v>
      </c>
      <c r="B102" s="5" t="s">
        <v>235</v>
      </c>
      <c r="C102" s="5" t="s">
        <v>144</v>
      </c>
      <c r="D102" s="5" t="s">
        <v>167</v>
      </c>
      <c r="E102" s="5" t="s">
        <v>357</v>
      </c>
      <c r="F102" s="5" t="s">
        <v>475</v>
      </c>
      <c r="G102" s="5" t="s">
        <v>475</v>
      </c>
      <c r="H102" s="5" t="s">
        <v>475</v>
      </c>
      <c r="I102" s="5" t="s">
        <v>155</v>
      </c>
      <c r="J102" s="5" t="s">
        <v>357</v>
      </c>
      <c r="K102" s="5" t="s">
        <v>475</v>
      </c>
      <c r="L102" s="5" t="s">
        <v>475</v>
      </c>
      <c r="M102" s="5" t="s">
        <v>475</v>
      </c>
      <c r="N102" s="5" t="s">
        <v>7</v>
      </c>
      <c r="O102" s="5" t="s">
        <v>357</v>
      </c>
      <c r="P102" s="5" t="s">
        <v>475</v>
      </c>
      <c r="Q102" s="5" t="s">
        <v>475</v>
      </c>
      <c r="R102" s="5" t="s">
        <v>475</v>
      </c>
      <c r="S102" s="5" t="s">
        <v>239</v>
      </c>
      <c r="T102" s="5"/>
    </row>
    <row r="103" spans="1:20" ht="38.25">
      <c r="A103" s="5" t="s">
        <v>201</v>
      </c>
      <c r="B103" s="5" t="s">
        <v>17</v>
      </c>
      <c r="C103" s="5" t="s">
        <v>191</v>
      </c>
      <c r="D103" s="5" t="s">
        <v>245</v>
      </c>
      <c r="E103" s="5" t="s">
        <v>359</v>
      </c>
      <c r="F103" s="5">
        <v>23</v>
      </c>
      <c r="G103" s="5">
        <v>8</v>
      </c>
      <c r="H103" s="5">
        <v>7</v>
      </c>
      <c r="I103" s="5" t="s">
        <v>191</v>
      </c>
      <c r="J103" s="5" t="s">
        <v>381</v>
      </c>
      <c r="K103" s="5">
        <v>22</v>
      </c>
      <c r="L103" s="5">
        <v>3.5</v>
      </c>
      <c r="M103" s="5">
        <v>3.5</v>
      </c>
      <c r="N103" s="5" t="s">
        <v>12</v>
      </c>
      <c r="O103" s="5" t="s">
        <v>568</v>
      </c>
      <c r="P103" s="5" t="s">
        <v>582</v>
      </c>
      <c r="Q103" s="5" t="s">
        <v>580</v>
      </c>
      <c r="R103" s="5" t="s">
        <v>579</v>
      </c>
      <c r="S103" s="5" t="s">
        <v>239</v>
      </c>
      <c r="T103" s="5"/>
    </row>
    <row r="104" spans="1:20" ht="25.5">
      <c r="A104" s="5" t="s">
        <v>166</v>
      </c>
      <c r="B104" s="5" t="s">
        <v>235</v>
      </c>
      <c r="C104" s="5" t="s">
        <v>155</v>
      </c>
      <c r="D104" s="5" t="s">
        <v>155</v>
      </c>
      <c r="E104" s="5" t="s">
        <v>360</v>
      </c>
      <c r="F104" s="6" t="s">
        <v>250</v>
      </c>
      <c r="G104" s="5">
        <v>3</v>
      </c>
      <c r="H104" s="5">
        <v>3</v>
      </c>
      <c r="I104" s="5" t="s">
        <v>144</v>
      </c>
      <c r="J104" s="5" t="s">
        <v>360</v>
      </c>
      <c r="K104" s="5">
        <v>13</v>
      </c>
      <c r="L104" s="5">
        <v>3</v>
      </c>
      <c r="M104" s="5">
        <v>3</v>
      </c>
      <c r="N104" s="5" t="s">
        <v>191</v>
      </c>
      <c r="O104" s="5" t="s">
        <v>361</v>
      </c>
      <c r="P104" s="5" t="s">
        <v>580</v>
      </c>
      <c r="Q104" s="5" t="s">
        <v>574</v>
      </c>
      <c r="R104" s="5" t="s">
        <v>574</v>
      </c>
      <c r="S104" s="5" t="s">
        <v>239</v>
      </c>
      <c r="T104" s="5"/>
    </row>
    <row r="105" spans="1:20" ht="38.25">
      <c r="A105" s="5" t="s">
        <v>148</v>
      </c>
      <c r="B105" s="5" t="s">
        <v>235</v>
      </c>
      <c r="C105" s="5" t="s">
        <v>144</v>
      </c>
      <c r="D105" s="5" t="s">
        <v>11</v>
      </c>
      <c r="E105" s="5">
        <v>851</v>
      </c>
      <c r="F105" s="5">
        <v>10</v>
      </c>
      <c r="G105" s="5">
        <v>3</v>
      </c>
      <c r="H105" s="5">
        <v>3</v>
      </c>
      <c r="I105" s="5" t="s">
        <v>152</v>
      </c>
      <c r="J105" s="5">
        <v>851</v>
      </c>
      <c r="K105" s="5">
        <v>10</v>
      </c>
      <c r="L105" s="5">
        <v>3</v>
      </c>
      <c r="M105" s="5">
        <v>3</v>
      </c>
      <c r="N105" s="5" t="s">
        <v>12</v>
      </c>
      <c r="O105" s="5" t="s">
        <v>532</v>
      </c>
      <c r="P105" s="23" t="s">
        <v>15</v>
      </c>
      <c r="Q105" s="23"/>
      <c r="R105" s="23"/>
      <c r="S105" s="5" t="s">
        <v>239</v>
      </c>
      <c r="T105" s="5"/>
    </row>
    <row r="106" spans="1:20" ht="38.25">
      <c r="A106" s="5" t="s">
        <v>128</v>
      </c>
      <c r="B106" s="5" t="s">
        <v>241</v>
      </c>
      <c r="C106" s="5" t="s">
        <v>124</v>
      </c>
      <c r="D106" s="5" t="s">
        <v>11</v>
      </c>
      <c r="E106" s="5" t="s">
        <v>519</v>
      </c>
      <c r="F106" s="5" t="s">
        <v>479</v>
      </c>
      <c r="G106" s="5" t="s">
        <v>536</v>
      </c>
      <c r="H106" s="5" t="s">
        <v>536</v>
      </c>
      <c r="I106" s="5" t="s">
        <v>7</v>
      </c>
      <c r="J106" s="5" t="s">
        <v>528</v>
      </c>
      <c r="K106" s="5" t="s">
        <v>480</v>
      </c>
      <c r="L106" s="5" t="s">
        <v>480</v>
      </c>
      <c r="M106" s="5" t="s">
        <v>480</v>
      </c>
      <c r="N106" s="5" t="s">
        <v>12</v>
      </c>
      <c r="O106" s="5" t="s">
        <v>532</v>
      </c>
      <c r="P106" s="23" t="s">
        <v>15</v>
      </c>
      <c r="Q106" s="23"/>
      <c r="R106" s="23"/>
      <c r="S106" s="5" t="s">
        <v>539</v>
      </c>
      <c r="T106" s="5"/>
    </row>
    <row r="107" spans="1:20" ht="25.5">
      <c r="A107" s="5" t="s">
        <v>56</v>
      </c>
      <c r="B107" s="5" t="s">
        <v>235</v>
      </c>
      <c r="C107" s="5" t="s">
        <v>39</v>
      </c>
      <c r="D107" s="5" t="s">
        <v>345</v>
      </c>
      <c r="E107" s="13" t="s">
        <v>758</v>
      </c>
      <c r="F107" s="13" t="s">
        <v>759</v>
      </c>
      <c r="G107" s="13">
        <v>0</v>
      </c>
      <c r="H107" s="13">
        <v>0</v>
      </c>
      <c r="I107" s="13" t="s">
        <v>12</v>
      </c>
      <c r="J107" s="13" t="s">
        <v>760</v>
      </c>
      <c r="K107" s="13" t="s">
        <v>685</v>
      </c>
      <c r="L107" s="13">
        <v>0</v>
      </c>
      <c r="M107" s="13">
        <v>0</v>
      </c>
      <c r="N107" s="17" t="s">
        <v>39</v>
      </c>
      <c r="O107" s="13" t="s">
        <v>761</v>
      </c>
      <c r="P107" s="13" t="s">
        <v>762</v>
      </c>
      <c r="Q107" s="13">
        <v>0</v>
      </c>
      <c r="R107" s="13">
        <v>0</v>
      </c>
      <c r="S107" s="13" t="s">
        <v>239</v>
      </c>
      <c r="T107" s="5"/>
    </row>
    <row r="108" spans="1:20" ht="51">
      <c r="A108" s="5" t="s">
        <v>167</v>
      </c>
      <c r="B108" s="18" t="s">
        <v>927</v>
      </c>
      <c r="C108" s="5" t="s">
        <v>155</v>
      </c>
      <c r="D108" s="5" t="s">
        <v>155</v>
      </c>
      <c r="E108" s="5" t="s">
        <v>367</v>
      </c>
      <c r="F108" s="5" t="s">
        <v>479</v>
      </c>
      <c r="G108" s="5" t="s">
        <v>480</v>
      </c>
      <c r="H108" s="5" t="s">
        <v>480</v>
      </c>
      <c r="I108" s="5" t="s">
        <v>365</v>
      </c>
      <c r="J108" s="5" t="s">
        <v>366</v>
      </c>
      <c r="K108" s="5">
        <v>7</v>
      </c>
      <c r="L108" s="5" t="s">
        <v>369</v>
      </c>
      <c r="M108" s="5" t="s">
        <v>310</v>
      </c>
      <c r="N108" s="5" t="s">
        <v>7</v>
      </c>
      <c r="O108" s="5" t="s">
        <v>368</v>
      </c>
      <c r="P108" s="5">
        <v>19</v>
      </c>
      <c r="Q108" s="5">
        <v>18</v>
      </c>
      <c r="R108" s="5">
        <v>18</v>
      </c>
      <c r="S108" s="5" t="s">
        <v>239</v>
      </c>
      <c r="T108" s="5" t="s">
        <v>285</v>
      </c>
    </row>
    <row r="109" spans="1:20" ht="38.25">
      <c r="A109" s="5" t="s">
        <v>129</v>
      </c>
      <c r="B109" s="18" t="s">
        <v>927</v>
      </c>
      <c r="C109" s="5" t="s">
        <v>124</v>
      </c>
      <c r="D109" s="5" t="s">
        <v>11</v>
      </c>
      <c r="E109" s="5" t="s">
        <v>520</v>
      </c>
      <c r="F109" s="5" t="s">
        <v>480</v>
      </c>
      <c r="G109" s="5">
        <v>10</v>
      </c>
      <c r="H109" s="5">
        <v>10</v>
      </c>
      <c r="I109" s="5" t="s">
        <v>7</v>
      </c>
      <c r="J109" s="5" t="s">
        <v>530</v>
      </c>
      <c r="K109" s="5" t="s">
        <v>480</v>
      </c>
      <c r="L109" s="5">
        <v>10</v>
      </c>
      <c r="M109" s="5">
        <v>10</v>
      </c>
      <c r="N109" s="5" t="s">
        <v>12</v>
      </c>
      <c r="O109" s="5" t="s">
        <v>532</v>
      </c>
      <c r="P109" s="23" t="s">
        <v>15</v>
      </c>
      <c r="Q109" s="23"/>
      <c r="R109" s="23"/>
      <c r="S109" s="5" t="s">
        <v>239</v>
      </c>
      <c r="T109" s="5"/>
    </row>
    <row r="110" spans="1:20" ht="38.25">
      <c r="A110" s="5" t="s">
        <v>222</v>
      </c>
      <c r="B110" s="5" t="s">
        <v>241</v>
      </c>
      <c r="C110" s="5" t="s">
        <v>213</v>
      </c>
      <c r="D110" s="5" t="s">
        <v>213</v>
      </c>
      <c r="E110" s="5" t="s">
        <v>362</v>
      </c>
      <c r="F110" s="5">
        <f>8+9+3+2</f>
        <v>22</v>
      </c>
      <c r="G110" s="5">
        <v>8</v>
      </c>
      <c r="H110" s="5">
        <v>8</v>
      </c>
      <c r="I110" s="5" t="s">
        <v>243</v>
      </c>
      <c r="J110" s="5" t="s">
        <v>363</v>
      </c>
      <c r="K110" s="5" t="s">
        <v>582</v>
      </c>
      <c r="L110" s="5">
        <v>10</v>
      </c>
      <c r="M110" s="5">
        <v>8</v>
      </c>
      <c r="N110" s="5" t="s">
        <v>12</v>
      </c>
      <c r="O110" s="5" t="s">
        <v>364</v>
      </c>
      <c r="P110" s="5">
        <v>8</v>
      </c>
      <c r="Q110" s="5">
        <v>8</v>
      </c>
      <c r="R110" s="5">
        <v>7</v>
      </c>
      <c r="S110" s="5" t="s">
        <v>239</v>
      </c>
      <c r="T110" s="5"/>
    </row>
    <row r="111" spans="1:20" ht="63.75">
      <c r="A111" s="5" t="s">
        <v>28</v>
      </c>
      <c r="B111" s="5" t="s">
        <v>235</v>
      </c>
      <c r="C111" s="5" t="s">
        <v>23</v>
      </c>
      <c r="D111" s="5" t="s">
        <v>22</v>
      </c>
      <c r="E111" s="13">
        <v>441</v>
      </c>
      <c r="F111" s="13">
        <v>7</v>
      </c>
      <c r="G111" s="13" t="s">
        <v>735</v>
      </c>
      <c r="H111" s="13" t="s">
        <v>736</v>
      </c>
      <c r="I111" s="17" t="s">
        <v>39</v>
      </c>
      <c r="J111" s="13" t="s">
        <v>763</v>
      </c>
      <c r="K111" s="13" t="s">
        <v>764</v>
      </c>
      <c r="L111" s="13" t="s">
        <v>765</v>
      </c>
      <c r="M111" s="13" t="s">
        <v>766</v>
      </c>
      <c r="N111" s="13" t="s">
        <v>7</v>
      </c>
      <c r="O111" s="13" t="s">
        <v>767</v>
      </c>
      <c r="P111" s="13" t="s">
        <v>739</v>
      </c>
      <c r="Q111" s="13" t="s">
        <v>740</v>
      </c>
      <c r="R111" s="13" t="s">
        <v>741</v>
      </c>
      <c r="S111" s="13" t="s">
        <v>239</v>
      </c>
      <c r="T111" s="5"/>
    </row>
    <row r="112" spans="1:20" ht="25.5">
      <c r="A112" s="5" t="s">
        <v>57</v>
      </c>
      <c r="B112" s="5" t="s">
        <v>17</v>
      </c>
      <c r="C112" s="5" t="s">
        <v>39</v>
      </c>
      <c r="D112" s="14" t="s">
        <v>39</v>
      </c>
      <c r="E112" s="13" t="s">
        <v>768</v>
      </c>
      <c r="F112" s="13" t="s">
        <v>769</v>
      </c>
      <c r="G112" s="13" t="s">
        <v>622</v>
      </c>
      <c r="H112" s="13" t="s">
        <v>622</v>
      </c>
      <c r="I112" s="13" t="s">
        <v>636</v>
      </c>
      <c r="J112" s="13" t="s">
        <v>634</v>
      </c>
      <c r="K112" s="13">
        <v>20</v>
      </c>
      <c r="L112" s="13">
        <v>10</v>
      </c>
      <c r="M112" s="13">
        <v>10</v>
      </c>
      <c r="N112" s="13" t="s">
        <v>345</v>
      </c>
      <c r="O112" s="13">
        <v>260005</v>
      </c>
      <c r="P112" s="13">
        <v>3</v>
      </c>
      <c r="Q112" s="13">
        <v>0</v>
      </c>
      <c r="R112" s="13">
        <v>1</v>
      </c>
      <c r="S112" s="13" t="s">
        <v>239</v>
      </c>
      <c r="T112" s="5"/>
    </row>
    <row r="113" spans="1:20" ht="63.75">
      <c r="A113" s="5" t="s">
        <v>168</v>
      </c>
      <c r="B113" s="5" t="s">
        <v>927</v>
      </c>
      <c r="C113" s="5" t="s">
        <v>155</v>
      </c>
      <c r="D113" s="5" t="s">
        <v>155</v>
      </c>
      <c r="E113" s="5" t="s">
        <v>370</v>
      </c>
      <c r="F113" s="5" t="s">
        <v>612</v>
      </c>
      <c r="G113" s="5" t="s">
        <v>371</v>
      </c>
      <c r="H113" s="5" t="s">
        <v>372</v>
      </c>
      <c r="I113" s="5" t="s">
        <v>7</v>
      </c>
      <c r="J113" s="5" t="s">
        <v>373</v>
      </c>
      <c r="K113" s="5" t="s">
        <v>613</v>
      </c>
      <c r="L113" s="5" t="s">
        <v>569</v>
      </c>
      <c r="M113" s="5" t="s">
        <v>569</v>
      </c>
      <c r="N113" s="5" t="s">
        <v>12</v>
      </c>
      <c r="O113" s="5" t="s">
        <v>614</v>
      </c>
      <c r="P113" s="5" t="s">
        <v>613</v>
      </c>
      <c r="Q113" s="5" t="s">
        <v>569</v>
      </c>
      <c r="R113" s="5" t="s">
        <v>569</v>
      </c>
      <c r="S113" s="5" t="s">
        <v>239</v>
      </c>
      <c r="T113" s="5"/>
    </row>
    <row r="114" spans="1:20" ht="51">
      <c r="A114" s="5" t="s">
        <v>112</v>
      </c>
      <c r="B114" s="7" t="s">
        <v>241</v>
      </c>
      <c r="C114" s="5" t="s">
        <v>7</v>
      </c>
      <c r="D114" s="5" t="s">
        <v>7</v>
      </c>
      <c r="E114" s="5" t="s">
        <v>474</v>
      </c>
      <c r="F114" s="5" t="s">
        <v>479</v>
      </c>
      <c r="G114" s="5" t="s">
        <v>480</v>
      </c>
      <c r="H114" s="5" t="s">
        <v>480</v>
      </c>
      <c r="I114" s="5" t="s">
        <v>105</v>
      </c>
      <c r="J114" s="5" t="s">
        <v>477</v>
      </c>
      <c r="K114" s="19" t="s">
        <v>475</v>
      </c>
      <c r="L114" s="5" t="s">
        <v>476</v>
      </c>
      <c r="M114" s="5" t="s">
        <v>476</v>
      </c>
      <c r="N114" s="5" t="s">
        <v>12</v>
      </c>
      <c r="O114" s="5" t="s">
        <v>478</v>
      </c>
      <c r="P114" s="23" t="s">
        <v>15</v>
      </c>
      <c r="Q114" s="23"/>
      <c r="R114" s="23"/>
      <c r="S114" s="5" t="s">
        <v>239</v>
      </c>
      <c r="T114" s="5"/>
    </row>
    <row r="115" spans="1:20" ht="38.25">
      <c r="A115" s="5" t="s">
        <v>169</v>
      </c>
      <c r="B115" s="5" t="s">
        <v>235</v>
      </c>
      <c r="C115" s="5" t="s">
        <v>155</v>
      </c>
      <c r="D115" s="5" t="s">
        <v>155</v>
      </c>
      <c r="E115" s="5" t="s">
        <v>374</v>
      </c>
      <c r="F115" s="5" t="s">
        <v>375</v>
      </c>
      <c r="G115" s="5" t="s">
        <v>376</v>
      </c>
      <c r="H115" s="5">
        <v>2</v>
      </c>
      <c r="I115" s="5" t="s">
        <v>7</v>
      </c>
      <c r="J115" s="5" t="s">
        <v>311</v>
      </c>
      <c r="K115" s="5" t="s">
        <v>609</v>
      </c>
      <c r="L115" s="5">
        <v>0</v>
      </c>
      <c r="M115" s="5" t="s">
        <v>913</v>
      </c>
      <c r="N115" s="5" t="s">
        <v>12</v>
      </c>
      <c r="O115" s="5" t="s">
        <v>377</v>
      </c>
      <c r="P115" s="5" t="s">
        <v>590</v>
      </c>
      <c r="Q115" s="5">
        <v>0</v>
      </c>
      <c r="R115" s="5" t="s">
        <v>914</v>
      </c>
      <c r="S115" s="5" t="s">
        <v>239</v>
      </c>
      <c r="T115" s="5"/>
    </row>
    <row r="116" spans="1:20" ht="76.5">
      <c r="A116" s="5" t="s">
        <v>223</v>
      </c>
      <c r="B116" s="5" t="s">
        <v>241</v>
      </c>
      <c r="C116" s="5" t="s">
        <v>213</v>
      </c>
      <c r="D116" s="5" t="s">
        <v>213</v>
      </c>
      <c r="E116" s="5" t="s">
        <v>378</v>
      </c>
      <c r="F116" s="5">
        <f>10+1+1+9</f>
        <v>21</v>
      </c>
      <c r="G116" s="5">
        <f>1+2</f>
        <v>3</v>
      </c>
      <c r="H116" s="5">
        <v>3</v>
      </c>
      <c r="I116" s="5" t="s">
        <v>191</v>
      </c>
      <c r="J116" s="5" t="s">
        <v>379</v>
      </c>
      <c r="K116" s="5">
        <v>10</v>
      </c>
      <c r="L116" s="5" t="s">
        <v>574</v>
      </c>
      <c r="M116" s="5" t="s">
        <v>574</v>
      </c>
      <c r="N116" s="5" t="s">
        <v>12</v>
      </c>
      <c r="O116" s="5" t="s">
        <v>611</v>
      </c>
      <c r="P116" s="5" t="s">
        <v>580</v>
      </c>
      <c r="Q116" s="5" t="s">
        <v>574</v>
      </c>
      <c r="R116" s="5" t="s">
        <v>574</v>
      </c>
      <c r="S116" s="5" t="s">
        <v>239</v>
      </c>
      <c r="T116" s="5"/>
    </row>
    <row r="117" spans="1:20" ht="38.25">
      <c r="A117" s="5" t="s">
        <v>113</v>
      </c>
      <c r="B117" s="7" t="s">
        <v>241</v>
      </c>
      <c r="C117" s="5" t="s">
        <v>7</v>
      </c>
      <c r="D117" s="5" t="s">
        <v>7</v>
      </c>
      <c r="E117" s="5" t="s">
        <v>482</v>
      </c>
      <c r="F117" s="5" t="s">
        <v>889</v>
      </c>
      <c r="G117" s="5" t="s">
        <v>476</v>
      </c>
      <c r="H117" s="5" t="s">
        <v>476</v>
      </c>
      <c r="I117" s="5" t="s">
        <v>105</v>
      </c>
      <c r="J117" s="5" t="s">
        <v>477</v>
      </c>
      <c r="K117" s="19" t="s">
        <v>475</v>
      </c>
      <c r="L117" s="5" t="s">
        <v>476</v>
      </c>
      <c r="M117" s="5" t="s">
        <v>476</v>
      </c>
      <c r="N117" s="5" t="s">
        <v>481</v>
      </c>
      <c r="O117" s="5" t="s">
        <v>482</v>
      </c>
      <c r="P117" s="5" t="s">
        <v>889</v>
      </c>
      <c r="Q117" s="5" t="s">
        <v>476</v>
      </c>
      <c r="R117" s="5" t="s">
        <v>476</v>
      </c>
      <c r="S117" s="5" t="s">
        <v>239</v>
      </c>
      <c r="T117" s="5"/>
    </row>
    <row r="118" spans="1:20" ht="25.5">
      <c r="A118" s="5" t="s">
        <v>130</v>
      </c>
      <c r="B118" s="5" t="s">
        <v>241</v>
      </c>
      <c r="C118" s="5" t="s">
        <v>124</v>
      </c>
      <c r="D118" s="5" t="s">
        <v>11</v>
      </c>
      <c r="E118" s="5" t="s">
        <v>521</v>
      </c>
      <c r="F118" s="20" t="s">
        <v>538</v>
      </c>
      <c r="G118" s="5">
        <v>6</v>
      </c>
      <c r="H118" s="5">
        <v>6</v>
      </c>
      <c r="I118" s="5" t="s">
        <v>7</v>
      </c>
      <c r="J118" s="5" t="s">
        <v>529</v>
      </c>
      <c r="K118" s="5" t="s">
        <v>538</v>
      </c>
      <c r="L118" s="5">
        <v>6</v>
      </c>
      <c r="M118" s="5">
        <v>6</v>
      </c>
      <c r="N118" s="5" t="s">
        <v>140</v>
      </c>
      <c r="O118" s="5" t="s">
        <v>521</v>
      </c>
      <c r="P118" s="5">
        <v>13</v>
      </c>
      <c r="Q118" s="5">
        <v>6</v>
      </c>
      <c r="R118" s="5">
        <v>6</v>
      </c>
      <c r="S118" s="5" t="s">
        <v>239</v>
      </c>
      <c r="T118" s="5"/>
    </row>
    <row r="119" spans="1:20" ht="38.25">
      <c r="A119" s="5" t="s">
        <v>202</v>
      </c>
      <c r="B119" s="5" t="s">
        <v>241</v>
      </c>
      <c r="C119" s="5" t="s">
        <v>191</v>
      </c>
      <c r="D119" s="5" t="s">
        <v>238</v>
      </c>
      <c r="E119" s="5" t="s">
        <v>380</v>
      </c>
      <c r="F119" s="5">
        <f>1+6.2+8</f>
        <v>15.2</v>
      </c>
      <c r="G119" s="5">
        <v>6.5</v>
      </c>
      <c r="H119" s="5">
        <v>6.5</v>
      </c>
      <c r="I119" s="5" t="s">
        <v>245</v>
      </c>
      <c r="J119" s="5" t="s">
        <v>607</v>
      </c>
      <c r="K119" s="5" t="s">
        <v>603</v>
      </c>
      <c r="L119" s="5" t="s">
        <v>569</v>
      </c>
      <c r="M119" s="5" t="s">
        <v>604</v>
      </c>
      <c r="N119" s="5" t="s">
        <v>191</v>
      </c>
      <c r="O119" s="5" t="s">
        <v>606</v>
      </c>
      <c r="P119" s="5" t="s">
        <v>605</v>
      </c>
      <c r="Q119" s="5">
        <v>9</v>
      </c>
      <c r="R119" s="5">
        <v>8</v>
      </c>
      <c r="S119" s="5" t="s">
        <v>239</v>
      </c>
      <c r="T119" s="5"/>
    </row>
    <row r="120" spans="1:20" ht="25.5">
      <c r="A120" s="5" t="s">
        <v>92</v>
      </c>
      <c r="B120" s="5" t="s">
        <v>17</v>
      </c>
      <c r="C120" s="5" t="s">
        <v>16</v>
      </c>
      <c r="D120" s="5" t="s">
        <v>7</v>
      </c>
      <c r="E120" s="5" t="s">
        <v>510</v>
      </c>
      <c r="F120" s="5" t="s">
        <v>484</v>
      </c>
      <c r="G120" s="5">
        <v>7</v>
      </c>
      <c r="H120" s="5">
        <v>7</v>
      </c>
      <c r="I120" s="5" t="s">
        <v>16</v>
      </c>
      <c r="J120" s="5" t="s">
        <v>511</v>
      </c>
      <c r="K120" s="5">
        <v>12</v>
      </c>
      <c r="L120" s="5">
        <v>7</v>
      </c>
      <c r="M120" s="5">
        <v>7</v>
      </c>
      <c r="N120" s="5" t="s">
        <v>18</v>
      </c>
      <c r="O120" s="5">
        <v>651</v>
      </c>
      <c r="P120" s="5">
        <v>12</v>
      </c>
      <c r="Q120" s="5">
        <v>5</v>
      </c>
      <c r="R120" s="5">
        <v>4</v>
      </c>
      <c r="S120" s="5" t="s">
        <v>239</v>
      </c>
      <c r="T120" s="5"/>
    </row>
    <row r="121" spans="1:20" ht="12.75">
      <c r="A121" s="5" t="s">
        <v>58</v>
      </c>
      <c r="B121" s="5" t="s">
        <v>235</v>
      </c>
      <c r="C121" s="5" t="s">
        <v>39</v>
      </c>
      <c r="D121" s="5" t="s">
        <v>636</v>
      </c>
      <c r="E121" s="13" t="s">
        <v>634</v>
      </c>
      <c r="F121" s="13">
        <v>20</v>
      </c>
      <c r="G121" s="13">
        <v>10</v>
      </c>
      <c r="H121" s="13">
        <v>10</v>
      </c>
      <c r="I121" s="17" t="s">
        <v>39</v>
      </c>
      <c r="J121" s="13" t="s">
        <v>770</v>
      </c>
      <c r="K121" s="13">
        <v>20</v>
      </c>
      <c r="L121" s="13">
        <v>10</v>
      </c>
      <c r="M121" s="13">
        <v>10</v>
      </c>
      <c r="N121" s="13" t="s">
        <v>57</v>
      </c>
      <c r="O121" s="13" t="s">
        <v>634</v>
      </c>
      <c r="P121" s="13">
        <v>20</v>
      </c>
      <c r="Q121" s="13">
        <v>10</v>
      </c>
      <c r="R121" s="13">
        <v>10</v>
      </c>
      <c r="S121" s="13" t="s">
        <v>239</v>
      </c>
      <c r="T121" s="5"/>
    </row>
    <row r="122" spans="1:20" ht="25.5">
      <c r="A122" s="5" t="s">
        <v>23</v>
      </c>
      <c r="B122" s="5" t="s">
        <v>17</v>
      </c>
      <c r="C122" s="5" t="s">
        <v>23</v>
      </c>
      <c r="D122" s="14" t="s">
        <v>39</v>
      </c>
      <c r="E122" s="13" t="s">
        <v>771</v>
      </c>
      <c r="F122" s="13" t="s">
        <v>772</v>
      </c>
      <c r="G122" s="13" t="s">
        <v>647</v>
      </c>
      <c r="H122" s="13" t="s">
        <v>668</v>
      </c>
      <c r="I122" s="13" t="s">
        <v>12</v>
      </c>
      <c r="J122" s="13">
        <v>490</v>
      </c>
      <c r="K122" s="13">
        <v>10</v>
      </c>
      <c r="L122" s="13">
        <v>5</v>
      </c>
      <c r="M122" s="13">
        <v>10</v>
      </c>
      <c r="N122" s="13" t="s">
        <v>7</v>
      </c>
      <c r="O122" s="13" t="s">
        <v>773</v>
      </c>
      <c r="P122" s="13">
        <v>16</v>
      </c>
      <c r="Q122" s="13">
        <v>6</v>
      </c>
      <c r="R122" s="13">
        <v>7</v>
      </c>
      <c r="S122" s="13" t="s">
        <v>239</v>
      </c>
      <c r="T122" s="5"/>
    </row>
    <row r="123" spans="1:20" ht="38.25">
      <c r="A123" s="5" t="s">
        <v>59</v>
      </c>
      <c r="B123" s="18" t="s">
        <v>927</v>
      </c>
      <c r="C123" s="5" t="s">
        <v>39</v>
      </c>
      <c r="D123" s="14" t="s">
        <v>39</v>
      </c>
      <c r="E123" s="13">
        <v>462</v>
      </c>
      <c r="F123" s="13">
        <v>14</v>
      </c>
      <c r="G123" s="13">
        <v>8</v>
      </c>
      <c r="H123" s="13">
        <v>7</v>
      </c>
      <c r="I123" s="13" t="s">
        <v>25</v>
      </c>
      <c r="J123" s="13">
        <v>462</v>
      </c>
      <c r="K123" s="13">
        <v>14</v>
      </c>
      <c r="L123" s="13">
        <v>8</v>
      </c>
      <c r="M123" s="13">
        <v>7</v>
      </c>
      <c r="N123" s="13" t="s">
        <v>23</v>
      </c>
      <c r="O123" s="13" t="s">
        <v>774</v>
      </c>
      <c r="P123" s="13" t="s">
        <v>658</v>
      </c>
      <c r="Q123" s="13" t="s">
        <v>659</v>
      </c>
      <c r="R123" s="13" t="s">
        <v>663</v>
      </c>
      <c r="S123" s="13" t="s">
        <v>239</v>
      </c>
      <c r="T123" s="5"/>
    </row>
    <row r="124" spans="1:20" ht="63.75">
      <c r="A124" s="5" t="s">
        <v>170</v>
      </c>
      <c r="B124" s="5" t="s">
        <v>241</v>
      </c>
      <c r="C124" s="5" t="s">
        <v>155</v>
      </c>
      <c r="D124" s="5" t="s">
        <v>155</v>
      </c>
      <c r="E124" s="5" t="s">
        <v>382</v>
      </c>
      <c r="F124" s="5" t="s">
        <v>608</v>
      </c>
      <c r="G124" s="5">
        <f>4+9</f>
        <v>13</v>
      </c>
      <c r="H124" s="5">
        <f>3+0.5+9+0.5+0.5</f>
        <v>13.5</v>
      </c>
      <c r="I124" s="5" t="s">
        <v>7</v>
      </c>
      <c r="J124" s="5" t="s">
        <v>383</v>
      </c>
      <c r="K124" s="5" t="s">
        <v>603</v>
      </c>
      <c r="L124" s="5" t="s">
        <v>609</v>
      </c>
      <c r="M124" s="5" t="s">
        <v>609</v>
      </c>
      <c r="N124" s="5" t="s">
        <v>12</v>
      </c>
      <c r="O124" s="5" t="s">
        <v>610</v>
      </c>
      <c r="P124" s="5" t="s">
        <v>585</v>
      </c>
      <c r="Q124" s="5" t="s">
        <v>574</v>
      </c>
      <c r="R124" s="5" t="s">
        <v>569</v>
      </c>
      <c r="S124" s="5" t="s">
        <v>239</v>
      </c>
      <c r="T124" s="5"/>
    </row>
    <row r="125" spans="1:20" ht="38.25">
      <c r="A125" s="5" t="s">
        <v>60</v>
      </c>
      <c r="B125" s="5" t="s">
        <v>235</v>
      </c>
      <c r="C125" s="5" t="s">
        <v>39</v>
      </c>
      <c r="D125" s="5" t="s">
        <v>12</v>
      </c>
      <c r="E125" s="13" t="s">
        <v>775</v>
      </c>
      <c r="F125" s="13" t="s">
        <v>685</v>
      </c>
      <c r="G125" s="13" t="s">
        <v>685</v>
      </c>
      <c r="H125" s="13" t="s">
        <v>685</v>
      </c>
      <c r="I125" s="13" t="s">
        <v>39</v>
      </c>
      <c r="J125" s="13" t="s">
        <v>776</v>
      </c>
      <c r="K125" s="13" t="s">
        <v>777</v>
      </c>
      <c r="L125" s="13">
        <v>9</v>
      </c>
      <c r="M125" s="13">
        <v>8</v>
      </c>
      <c r="N125" s="13" t="s">
        <v>44</v>
      </c>
      <c r="O125" s="13" t="s">
        <v>778</v>
      </c>
      <c r="P125" s="13">
        <v>13</v>
      </c>
      <c r="Q125" s="13">
        <v>9</v>
      </c>
      <c r="R125" s="13">
        <v>8</v>
      </c>
      <c r="S125" s="13" t="s">
        <v>239</v>
      </c>
      <c r="T125" s="5"/>
    </row>
    <row r="126" spans="1:20" ht="38.25">
      <c r="A126" s="5" t="s">
        <v>29</v>
      </c>
      <c r="B126" s="5" t="s">
        <v>241</v>
      </c>
      <c r="C126" s="5" t="s">
        <v>23</v>
      </c>
      <c r="D126" s="5" t="s">
        <v>23</v>
      </c>
      <c r="E126" s="13">
        <v>481</v>
      </c>
      <c r="F126" s="13">
        <v>8</v>
      </c>
      <c r="G126" s="13">
        <v>0</v>
      </c>
      <c r="H126" s="13">
        <v>0</v>
      </c>
      <c r="I126" s="13" t="s">
        <v>39</v>
      </c>
      <c r="J126" s="13" t="s">
        <v>779</v>
      </c>
      <c r="K126" s="13" t="s">
        <v>780</v>
      </c>
      <c r="L126" s="13">
        <v>0</v>
      </c>
      <c r="M126" s="13">
        <v>0</v>
      </c>
      <c r="N126" s="13" t="s">
        <v>12</v>
      </c>
      <c r="O126" s="13" t="s">
        <v>781</v>
      </c>
      <c r="P126" s="13" t="s">
        <v>684</v>
      </c>
      <c r="Q126" s="13">
        <v>0</v>
      </c>
      <c r="R126" s="13">
        <v>0</v>
      </c>
      <c r="S126" s="13" t="s">
        <v>239</v>
      </c>
      <c r="T126" s="5"/>
    </row>
    <row r="127" spans="1:20" ht="51">
      <c r="A127" s="5" t="s">
        <v>114</v>
      </c>
      <c r="B127" s="7" t="s">
        <v>241</v>
      </c>
      <c r="C127" s="5" t="s">
        <v>7</v>
      </c>
      <c r="D127" s="5" t="s">
        <v>7</v>
      </c>
      <c r="E127" s="5" t="s">
        <v>483</v>
      </c>
      <c r="F127" s="5" t="s">
        <v>480</v>
      </c>
      <c r="G127" s="5" t="s">
        <v>484</v>
      </c>
      <c r="H127" s="5" t="s">
        <v>484</v>
      </c>
      <c r="I127" s="5" t="s">
        <v>481</v>
      </c>
      <c r="J127" s="5" t="s">
        <v>483</v>
      </c>
      <c r="K127" s="5" t="s">
        <v>480</v>
      </c>
      <c r="L127" s="5" t="s">
        <v>484</v>
      </c>
      <c r="M127" s="5" t="s">
        <v>484</v>
      </c>
      <c r="N127" s="5" t="s">
        <v>12</v>
      </c>
      <c r="O127" s="5" t="s">
        <v>478</v>
      </c>
      <c r="P127" s="23" t="s">
        <v>15</v>
      </c>
      <c r="Q127" s="23"/>
      <c r="R127" s="23"/>
      <c r="S127" s="5"/>
      <c r="T127" s="5"/>
    </row>
    <row r="128" spans="1:20" ht="38.25">
      <c r="A128" s="5" t="s">
        <v>171</v>
      </c>
      <c r="B128" s="5" t="s">
        <v>235</v>
      </c>
      <c r="C128" s="5" t="s">
        <v>155</v>
      </c>
      <c r="D128" s="5" t="s">
        <v>155</v>
      </c>
      <c r="E128" s="5" t="s">
        <v>385</v>
      </c>
      <c r="F128" s="5" t="s">
        <v>386</v>
      </c>
      <c r="G128" s="5" t="s">
        <v>321</v>
      </c>
      <c r="H128" s="5">
        <v>3</v>
      </c>
      <c r="I128" s="5" t="s">
        <v>345</v>
      </c>
      <c r="J128" s="5" t="s">
        <v>387</v>
      </c>
      <c r="K128" s="5" t="s">
        <v>569</v>
      </c>
      <c r="L128" s="5">
        <v>0</v>
      </c>
      <c r="M128" s="5" t="s">
        <v>914</v>
      </c>
      <c r="N128" s="5" t="s">
        <v>174</v>
      </c>
      <c r="O128" s="5" t="s">
        <v>387</v>
      </c>
      <c r="P128" s="5" t="s">
        <v>580</v>
      </c>
      <c r="Q128" s="5">
        <v>0</v>
      </c>
      <c r="R128" s="5" t="s">
        <v>913</v>
      </c>
      <c r="S128" s="5" t="s">
        <v>239</v>
      </c>
      <c r="T128" s="5"/>
    </row>
    <row r="129" spans="1:20" ht="25.5">
      <c r="A129" s="5" t="s">
        <v>115</v>
      </c>
      <c r="B129" s="5" t="s">
        <v>241</v>
      </c>
      <c r="C129" s="5" t="s">
        <v>7</v>
      </c>
      <c r="D129" s="5" t="s">
        <v>7</v>
      </c>
      <c r="E129" s="13">
        <v>270</v>
      </c>
      <c r="F129" s="13">
        <v>15</v>
      </c>
      <c r="G129" s="13">
        <v>8</v>
      </c>
      <c r="H129" s="13">
        <v>7</v>
      </c>
      <c r="I129" s="13" t="s">
        <v>636</v>
      </c>
      <c r="J129" s="13">
        <v>270</v>
      </c>
      <c r="K129" s="13">
        <v>14</v>
      </c>
      <c r="L129" s="13">
        <v>8</v>
      </c>
      <c r="M129" s="13">
        <v>7</v>
      </c>
      <c r="N129" s="13" t="s">
        <v>99</v>
      </c>
      <c r="O129" s="13" t="s">
        <v>782</v>
      </c>
      <c r="P129" s="13">
        <v>11</v>
      </c>
      <c r="Q129" s="13">
        <v>0</v>
      </c>
      <c r="R129" s="13">
        <v>1</v>
      </c>
      <c r="S129" s="13" t="s">
        <v>239</v>
      </c>
      <c r="T129" s="5"/>
    </row>
    <row r="130" spans="1:20" ht="25.5">
      <c r="A130" s="5" t="s">
        <v>172</v>
      </c>
      <c r="B130" s="7" t="s">
        <v>235</v>
      </c>
      <c r="C130" s="5" t="s">
        <v>155</v>
      </c>
      <c r="D130" s="5" t="s">
        <v>155</v>
      </c>
      <c r="E130" s="13">
        <v>340</v>
      </c>
      <c r="F130" s="13">
        <v>13</v>
      </c>
      <c r="G130" s="13">
        <v>4</v>
      </c>
      <c r="H130" s="13">
        <v>3</v>
      </c>
      <c r="I130" s="13" t="s">
        <v>7</v>
      </c>
      <c r="J130" s="13">
        <v>340</v>
      </c>
      <c r="K130" s="13">
        <v>11</v>
      </c>
      <c r="L130" s="13">
        <v>3</v>
      </c>
      <c r="M130" s="13">
        <v>3</v>
      </c>
      <c r="N130" s="13" t="s">
        <v>159</v>
      </c>
      <c r="O130" s="13" t="s">
        <v>783</v>
      </c>
      <c r="P130" s="13" t="s">
        <v>733</v>
      </c>
      <c r="Q130" s="13">
        <v>0</v>
      </c>
      <c r="R130" s="13">
        <v>0</v>
      </c>
      <c r="S130" s="13" t="s">
        <v>239</v>
      </c>
      <c r="T130" s="5"/>
    </row>
    <row r="131" spans="1:20" ht="63.75">
      <c r="A131" s="5" t="s">
        <v>224</v>
      </c>
      <c r="B131" s="5" t="s">
        <v>235</v>
      </c>
      <c r="C131" s="5" t="s">
        <v>213</v>
      </c>
      <c r="D131" s="5" t="s">
        <v>213</v>
      </c>
      <c r="E131" s="5" t="s">
        <v>388</v>
      </c>
      <c r="F131" s="5" t="s">
        <v>574</v>
      </c>
      <c r="G131" s="5">
        <v>0</v>
      </c>
      <c r="H131" s="5">
        <v>0</v>
      </c>
      <c r="I131" s="5" t="s">
        <v>297</v>
      </c>
      <c r="J131" s="5" t="s">
        <v>389</v>
      </c>
      <c r="K131" s="5">
        <v>3.2</v>
      </c>
      <c r="L131" s="5">
        <v>0</v>
      </c>
      <c r="M131" s="5">
        <v>0</v>
      </c>
      <c r="N131" s="5" t="s">
        <v>12</v>
      </c>
      <c r="O131" s="5" t="s">
        <v>390</v>
      </c>
      <c r="P131" s="5" t="s">
        <v>574</v>
      </c>
      <c r="Q131" s="5">
        <v>0</v>
      </c>
      <c r="R131" s="5">
        <v>0</v>
      </c>
      <c r="S131" s="5" t="s">
        <v>239</v>
      </c>
      <c r="T131" s="5" t="s">
        <v>575</v>
      </c>
    </row>
    <row r="132" spans="1:20" ht="38.25">
      <c r="A132" s="5" t="s">
        <v>149</v>
      </c>
      <c r="B132" s="5" t="s">
        <v>927</v>
      </c>
      <c r="C132" s="5" t="s">
        <v>144</v>
      </c>
      <c r="D132" s="5" t="s">
        <v>11</v>
      </c>
      <c r="E132" s="5" t="s">
        <v>543</v>
      </c>
      <c r="F132" s="5" t="s">
        <v>536</v>
      </c>
      <c r="G132" s="5">
        <v>8</v>
      </c>
      <c r="H132" s="5">
        <v>8</v>
      </c>
      <c r="I132" s="5" t="s">
        <v>7</v>
      </c>
      <c r="J132" s="5" t="s">
        <v>559</v>
      </c>
      <c r="K132" s="5" t="s">
        <v>536</v>
      </c>
      <c r="L132" s="5">
        <v>8</v>
      </c>
      <c r="M132" s="5">
        <v>8</v>
      </c>
      <c r="N132" s="5" t="s">
        <v>144</v>
      </c>
      <c r="O132" s="5" t="s">
        <v>543</v>
      </c>
      <c r="P132" s="5" t="s">
        <v>536</v>
      </c>
      <c r="Q132" s="5">
        <v>8</v>
      </c>
      <c r="R132" s="5">
        <v>8</v>
      </c>
      <c r="S132" s="5" t="s">
        <v>239</v>
      </c>
      <c r="T132" s="5"/>
    </row>
    <row r="133" spans="1:20" ht="38.25">
      <c r="A133" s="5" t="s">
        <v>149</v>
      </c>
      <c r="B133" s="5" t="s">
        <v>235</v>
      </c>
      <c r="C133" s="5" t="s">
        <v>155</v>
      </c>
      <c r="D133" s="5" t="s">
        <v>155</v>
      </c>
      <c r="E133" s="5">
        <v>362</v>
      </c>
      <c r="F133" s="5">
        <v>11</v>
      </c>
      <c r="G133" s="5">
        <v>0</v>
      </c>
      <c r="H133" s="5">
        <v>0</v>
      </c>
      <c r="I133" s="5" t="s">
        <v>7</v>
      </c>
      <c r="J133" s="5" t="s">
        <v>391</v>
      </c>
      <c r="K133" s="5" t="s">
        <v>584</v>
      </c>
      <c r="L133" s="5">
        <v>0</v>
      </c>
      <c r="M133" s="5">
        <v>0</v>
      </c>
      <c r="N133" s="5" t="s">
        <v>174</v>
      </c>
      <c r="O133" s="5" t="s">
        <v>384</v>
      </c>
      <c r="P133" s="5" t="s">
        <v>584</v>
      </c>
      <c r="Q133" s="5">
        <v>0</v>
      </c>
      <c r="R133" s="5">
        <v>0</v>
      </c>
      <c r="S133" s="5" t="s">
        <v>239</v>
      </c>
      <c r="T133" s="5"/>
    </row>
    <row r="134" spans="1:20" ht="51">
      <c r="A134" s="5" t="s">
        <v>93</v>
      </c>
      <c r="B134" s="5" t="s">
        <v>235</v>
      </c>
      <c r="C134" s="5" t="s">
        <v>16</v>
      </c>
      <c r="D134" s="5" t="s">
        <v>16</v>
      </c>
      <c r="E134" s="5" t="s">
        <v>271</v>
      </c>
      <c r="F134" s="5">
        <v>12</v>
      </c>
      <c r="G134" s="5" t="s">
        <v>476</v>
      </c>
      <c r="H134" s="5" t="s">
        <v>476</v>
      </c>
      <c r="I134" s="5" t="s">
        <v>7</v>
      </c>
      <c r="J134" s="5" t="s">
        <v>271</v>
      </c>
      <c r="K134" s="5">
        <v>12</v>
      </c>
      <c r="L134" s="5" t="s">
        <v>476</v>
      </c>
      <c r="M134" s="5" t="s">
        <v>476</v>
      </c>
      <c r="N134" s="5" t="s">
        <v>105</v>
      </c>
      <c r="O134" s="5" t="s">
        <v>506</v>
      </c>
      <c r="P134" s="23" t="s">
        <v>260</v>
      </c>
      <c r="Q134" s="23"/>
      <c r="R134" s="23"/>
      <c r="S134" s="5" t="s">
        <v>239</v>
      </c>
      <c r="T134" s="5"/>
    </row>
    <row r="135" spans="1:20" ht="51">
      <c r="A135" s="5" t="s">
        <v>61</v>
      </c>
      <c r="B135" s="5" t="s">
        <v>235</v>
      </c>
      <c r="C135" s="5" t="s">
        <v>39</v>
      </c>
      <c r="D135" s="5" t="s">
        <v>57</v>
      </c>
      <c r="E135" s="13" t="s">
        <v>784</v>
      </c>
      <c r="F135" s="13">
        <v>18</v>
      </c>
      <c r="G135" s="13">
        <v>11</v>
      </c>
      <c r="H135" s="13">
        <v>11</v>
      </c>
      <c r="I135" s="17" t="s">
        <v>39</v>
      </c>
      <c r="J135" s="13" t="s">
        <v>785</v>
      </c>
      <c r="K135" s="13" t="s">
        <v>786</v>
      </c>
      <c r="L135" s="13">
        <v>10</v>
      </c>
      <c r="M135" s="13">
        <v>10</v>
      </c>
      <c r="N135" s="13" t="s">
        <v>76</v>
      </c>
      <c r="O135" s="13" t="s">
        <v>787</v>
      </c>
      <c r="P135" s="13">
        <v>17</v>
      </c>
      <c r="Q135" s="13">
        <v>11</v>
      </c>
      <c r="R135" s="13">
        <v>11</v>
      </c>
      <c r="S135" s="13" t="s">
        <v>239</v>
      </c>
      <c r="T135" s="5"/>
    </row>
    <row r="136" spans="1:20" ht="25.5">
      <c r="A136" s="5" t="s">
        <v>225</v>
      </c>
      <c r="B136" s="5" t="s">
        <v>235</v>
      </c>
      <c r="C136" s="5" t="s">
        <v>213</v>
      </c>
      <c r="D136" s="5" t="s">
        <v>213</v>
      </c>
      <c r="E136" s="5">
        <v>960</v>
      </c>
      <c r="F136" s="5">
        <v>10</v>
      </c>
      <c r="G136" s="5">
        <v>2</v>
      </c>
      <c r="H136" s="5">
        <v>2</v>
      </c>
      <c r="I136" s="5" t="s">
        <v>243</v>
      </c>
      <c r="J136" s="5" t="s">
        <v>392</v>
      </c>
      <c r="K136" s="5" t="s">
        <v>569</v>
      </c>
      <c r="L136" s="5" t="s">
        <v>913</v>
      </c>
      <c r="M136" s="5" t="s">
        <v>913</v>
      </c>
      <c r="N136" s="5" t="s">
        <v>12</v>
      </c>
      <c r="O136" s="5" t="s">
        <v>393</v>
      </c>
      <c r="P136" s="5" t="s">
        <v>604</v>
      </c>
      <c r="Q136" s="5">
        <v>0</v>
      </c>
      <c r="R136" s="5" t="s">
        <v>914</v>
      </c>
      <c r="S136" s="5" t="s">
        <v>239</v>
      </c>
      <c r="T136" s="5"/>
    </row>
    <row r="137" spans="1:20" ht="25.5">
      <c r="A137" s="5" t="s">
        <v>139</v>
      </c>
      <c r="B137" s="5" t="s">
        <v>241</v>
      </c>
      <c r="C137" s="5" t="s">
        <v>134</v>
      </c>
      <c r="D137" s="5" t="s">
        <v>134</v>
      </c>
      <c r="E137" s="5" t="s">
        <v>562</v>
      </c>
      <c r="F137" s="5" t="s">
        <v>536</v>
      </c>
      <c r="G137" s="5" t="s">
        <v>500</v>
      </c>
      <c r="H137" s="5" t="s">
        <v>500</v>
      </c>
      <c r="I137" s="5" t="s">
        <v>141</v>
      </c>
      <c r="J137" s="5" t="s">
        <v>562</v>
      </c>
      <c r="K137" s="5" t="s">
        <v>536</v>
      </c>
      <c r="L137" s="5" t="s">
        <v>500</v>
      </c>
      <c r="M137" s="5" t="s">
        <v>500</v>
      </c>
      <c r="N137" s="5" t="s">
        <v>11</v>
      </c>
      <c r="O137" s="5" t="s">
        <v>558</v>
      </c>
      <c r="P137" s="5" t="s">
        <v>536</v>
      </c>
      <c r="Q137" s="5" t="s">
        <v>500</v>
      </c>
      <c r="R137" s="5" t="s">
        <v>500</v>
      </c>
      <c r="S137" s="5" t="s">
        <v>239</v>
      </c>
      <c r="T137" s="5"/>
    </row>
    <row r="138" spans="1:20" ht="38.25">
      <c r="A138" s="5" t="s">
        <v>30</v>
      </c>
      <c r="B138" s="5" t="s">
        <v>235</v>
      </c>
      <c r="C138" s="5" t="s">
        <v>23</v>
      </c>
      <c r="D138" s="5" t="s">
        <v>23</v>
      </c>
      <c r="E138" s="13">
        <v>482</v>
      </c>
      <c r="F138" s="13">
        <v>10</v>
      </c>
      <c r="G138" s="13">
        <v>0</v>
      </c>
      <c r="H138" s="13">
        <v>0</v>
      </c>
      <c r="I138" s="17" t="s">
        <v>39</v>
      </c>
      <c r="J138" s="13" t="s">
        <v>788</v>
      </c>
      <c r="K138" s="13" t="s">
        <v>744</v>
      </c>
      <c r="L138" s="13">
        <v>0</v>
      </c>
      <c r="M138" s="13">
        <v>0</v>
      </c>
      <c r="N138" s="13" t="s">
        <v>12</v>
      </c>
      <c r="O138" s="13" t="s">
        <v>789</v>
      </c>
      <c r="P138" s="13" t="s">
        <v>739</v>
      </c>
      <c r="Q138" s="13">
        <v>0</v>
      </c>
      <c r="R138" s="13">
        <v>0</v>
      </c>
      <c r="S138" s="13" t="s">
        <v>239</v>
      </c>
      <c r="T138" s="5"/>
    </row>
    <row r="139" spans="1:20" ht="51">
      <c r="A139" s="5" t="s">
        <v>226</v>
      </c>
      <c r="B139" s="5" t="s">
        <v>241</v>
      </c>
      <c r="C139" s="5" t="s">
        <v>213</v>
      </c>
      <c r="D139" s="5" t="s">
        <v>213</v>
      </c>
      <c r="E139" s="5" t="s">
        <v>413</v>
      </c>
      <c r="F139" s="5">
        <f>8+1.4+6.5+8+0.5+1+4.4</f>
        <v>29.799999999999997</v>
      </c>
      <c r="G139" s="5">
        <f>7+2+1+1+1</f>
        <v>12</v>
      </c>
      <c r="H139" s="5">
        <v>13</v>
      </c>
      <c r="I139" s="5" t="s">
        <v>243</v>
      </c>
      <c r="J139" s="5" t="s">
        <v>412</v>
      </c>
      <c r="K139" s="5" t="s">
        <v>609</v>
      </c>
      <c r="L139" s="5" t="s">
        <v>914</v>
      </c>
      <c r="M139" s="5" t="s">
        <v>574</v>
      </c>
      <c r="N139" s="5" t="s">
        <v>12</v>
      </c>
      <c r="O139" s="5" t="s">
        <v>394</v>
      </c>
      <c r="P139" s="5" t="s">
        <v>604</v>
      </c>
      <c r="Q139" s="5" t="s">
        <v>914</v>
      </c>
      <c r="R139" s="5" t="s">
        <v>569</v>
      </c>
      <c r="S139" s="5" t="s">
        <v>239</v>
      </c>
      <c r="T139" s="5"/>
    </row>
    <row r="140" spans="1:20" ht="51">
      <c r="A140" s="5" t="s">
        <v>116</v>
      </c>
      <c r="B140" s="5" t="s">
        <v>235</v>
      </c>
      <c r="C140" s="5" t="s">
        <v>7</v>
      </c>
      <c r="D140" s="5" t="s">
        <v>7</v>
      </c>
      <c r="E140" s="13">
        <v>81</v>
      </c>
      <c r="F140" s="13" t="s">
        <v>890</v>
      </c>
      <c r="G140" s="21" t="s">
        <v>476</v>
      </c>
      <c r="H140" s="13" t="s">
        <v>886</v>
      </c>
      <c r="I140" s="13" t="s">
        <v>99</v>
      </c>
      <c r="J140" s="13">
        <v>81</v>
      </c>
      <c r="K140" s="13" t="s">
        <v>890</v>
      </c>
      <c r="L140" s="21" t="s">
        <v>476</v>
      </c>
      <c r="M140" s="13" t="s">
        <v>886</v>
      </c>
      <c r="N140" s="13" t="s">
        <v>12</v>
      </c>
      <c r="O140" s="13" t="s">
        <v>657</v>
      </c>
      <c r="P140" s="13" t="s">
        <v>663</v>
      </c>
      <c r="Q140" s="13" t="s">
        <v>790</v>
      </c>
      <c r="R140" s="13" t="s">
        <v>791</v>
      </c>
      <c r="S140" s="13" t="s">
        <v>239</v>
      </c>
      <c r="T140" s="5"/>
    </row>
    <row r="141" spans="1:20" ht="12.75">
      <c r="A141" s="5" t="s">
        <v>62</v>
      </c>
      <c r="B141" s="5" t="s">
        <v>241</v>
      </c>
      <c r="C141" s="5" t="s">
        <v>39</v>
      </c>
      <c r="D141" s="14" t="s">
        <v>39</v>
      </c>
      <c r="E141" s="13" t="s">
        <v>792</v>
      </c>
      <c r="F141" s="13" t="s">
        <v>622</v>
      </c>
      <c r="G141" s="13" t="s">
        <v>620</v>
      </c>
      <c r="H141" s="13" t="s">
        <v>719</v>
      </c>
      <c r="I141" s="13" t="s">
        <v>51</v>
      </c>
      <c r="J141" s="13" t="s">
        <v>793</v>
      </c>
      <c r="K141" s="13">
        <v>6</v>
      </c>
      <c r="L141" s="13">
        <v>0</v>
      </c>
      <c r="M141" s="13">
        <v>0</v>
      </c>
      <c r="N141" s="13" t="s">
        <v>44</v>
      </c>
      <c r="O141" s="13" t="s">
        <v>794</v>
      </c>
      <c r="P141" s="13" t="s">
        <v>795</v>
      </c>
      <c r="Q141" s="13" t="s">
        <v>620</v>
      </c>
      <c r="R141" s="13" t="s">
        <v>719</v>
      </c>
      <c r="S141" s="13" t="s">
        <v>239</v>
      </c>
      <c r="T141" s="5"/>
    </row>
    <row r="142" spans="1:20" ht="51">
      <c r="A142" s="5" t="s">
        <v>31</v>
      </c>
      <c r="B142" s="5" t="s">
        <v>235</v>
      </c>
      <c r="C142" s="5" t="s">
        <v>23</v>
      </c>
      <c r="D142" s="5" t="s">
        <v>727</v>
      </c>
      <c r="E142" s="13" t="s">
        <v>796</v>
      </c>
      <c r="F142" s="13" t="s">
        <v>622</v>
      </c>
      <c r="G142" s="13">
        <v>8</v>
      </c>
      <c r="H142" s="13">
        <v>7</v>
      </c>
      <c r="I142" s="17" t="s">
        <v>39</v>
      </c>
      <c r="J142" s="13" t="s">
        <v>797</v>
      </c>
      <c r="K142" s="13" t="s">
        <v>798</v>
      </c>
      <c r="L142" s="13" t="s">
        <v>799</v>
      </c>
      <c r="M142" s="13" t="s">
        <v>656</v>
      </c>
      <c r="N142" s="13" t="s">
        <v>23</v>
      </c>
      <c r="O142" s="13">
        <v>461</v>
      </c>
      <c r="P142" s="13" t="s">
        <v>708</v>
      </c>
      <c r="Q142" s="13" t="s">
        <v>655</v>
      </c>
      <c r="R142" s="13" t="s">
        <v>800</v>
      </c>
      <c r="S142" s="13" t="s">
        <v>239</v>
      </c>
      <c r="T142" s="5"/>
    </row>
    <row r="143" spans="1:20" ht="38.25">
      <c r="A143" s="5" t="s">
        <v>173</v>
      </c>
      <c r="B143" s="5" t="s">
        <v>241</v>
      </c>
      <c r="C143" s="5" t="s">
        <v>155</v>
      </c>
      <c r="D143" s="5" t="s">
        <v>155</v>
      </c>
      <c r="E143" s="5" t="s">
        <v>395</v>
      </c>
      <c r="F143" s="5">
        <f>4+7.5+4+1+2.1</f>
        <v>18.6</v>
      </c>
      <c r="G143" s="5">
        <v>3</v>
      </c>
      <c r="H143" s="5">
        <v>4</v>
      </c>
      <c r="I143" s="5" t="s">
        <v>7</v>
      </c>
      <c r="J143" s="5" t="s">
        <v>384</v>
      </c>
      <c r="K143" s="5" t="s">
        <v>603</v>
      </c>
      <c r="L143" s="5">
        <v>0</v>
      </c>
      <c r="M143" s="5">
        <v>1</v>
      </c>
      <c r="N143" s="5" t="s">
        <v>12</v>
      </c>
      <c r="O143" s="5" t="s">
        <v>917</v>
      </c>
      <c r="P143" s="5" t="s">
        <v>601</v>
      </c>
      <c r="Q143" s="5">
        <v>0</v>
      </c>
      <c r="R143" s="5" t="s">
        <v>604</v>
      </c>
      <c r="S143" s="5" t="s">
        <v>239</v>
      </c>
      <c r="T143" s="5"/>
    </row>
    <row r="144" spans="1:20" ht="25.5">
      <c r="A144" s="5" t="s">
        <v>203</v>
      </c>
      <c r="B144" s="5" t="s">
        <v>235</v>
      </c>
      <c r="C144" s="5" t="s">
        <v>191</v>
      </c>
      <c r="D144" s="5" t="s">
        <v>191</v>
      </c>
      <c r="E144" s="5" t="s">
        <v>396</v>
      </c>
      <c r="F144" s="5">
        <f>0.5+1.2+7.2</f>
        <v>8.9</v>
      </c>
      <c r="G144" s="5">
        <v>0</v>
      </c>
      <c r="H144" s="5">
        <v>2</v>
      </c>
      <c r="I144" s="5" t="s">
        <v>210</v>
      </c>
      <c r="J144" s="5" t="s">
        <v>397</v>
      </c>
      <c r="K144" s="5">
        <f>7.2+1.2</f>
        <v>8.4</v>
      </c>
      <c r="L144" s="5">
        <v>0</v>
      </c>
      <c r="M144" s="5">
        <v>2</v>
      </c>
      <c r="N144" s="5" t="s">
        <v>7</v>
      </c>
      <c r="O144" s="5" t="s">
        <v>398</v>
      </c>
      <c r="P144" s="5" t="s">
        <v>590</v>
      </c>
      <c r="Q144" s="5">
        <v>0</v>
      </c>
      <c r="R144" s="5" t="s">
        <v>913</v>
      </c>
      <c r="S144" s="5" t="s">
        <v>239</v>
      </c>
      <c r="T144" s="5"/>
    </row>
    <row r="145" spans="1:20" ht="51">
      <c r="A145" s="5" t="s">
        <v>174</v>
      </c>
      <c r="B145" s="5" t="s">
        <v>241</v>
      </c>
      <c r="C145" s="5" t="s">
        <v>155</v>
      </c>
      <c r="D145" s="5" t="s">
        <v>155</v>
      </c>
      <c r="E145" s="5" t="s">
        <v>399</v>
      </c>
      <c r="F145" s="5">
        <f>4+7.5+4+1+2.1+11+6</f>
        <v>35.6</v>
      </c>
      <c r="G145" s="5">
        <v>11</v>
      </c>
      <c r="H145" s="5">
        <v>9</v>
      </c>
      <c r="I145" s="5" t="s">
        <v>345</v>
      </c>
      <c r="J145" s="5" t="s">
        <v>400</v>
      </c>
      <c r="K145" s="5">
        <v>22</v>
      </c>
      <c r="L145" s="5">
        <v>13</v>
      </c>
      <c r="M145" s="5">
        <v>13.5</v>
      </c>
      <c r="N145" s="5" t="s">
        <v>7</v>
      </c>
      <c r="O145" s="5" t="s">
        <v>401</v>
      </c>
      <c r="P145" s="5" t="s">
        <v>918</v>
      </c>
      <c r="Q145" s="5" t="s">
        <v>912</v>
      </c>
      <c r="R145" s="5" t="s">
        <v>603</v>
      </c>
      <c r="S145" s="5" t="s">
        <v>239</v>
      </c>
      <c r="T145" s="5"/>
    </row>
    <row r="146" spans="1:20" ht="25.5">
      <c r="A146" s="5" t="s">
        <v>131</v>
      </c>
      <c r="B146" s="5" t="s">
        <v>235</v>
      </c>
      <c r="C146" s="5" t="s">
        <v>124</v>
      </c>
      <c r="D146" s="5" t="s">
        <v>11</v>
      </c>
      <c r="E146" s="5">
        <v>101</v>
      </c>
      <c r="F146" s="5">
        <v>28</v>
      </c>
      <c r="G146" s="5">
        <v>18</v>
      </c>
      <c r="H146" s="5">
        <v>18</v>
      </c>
      <c r="I146" s="5" t="s">
        <v>269</v>
      </c>
      <c r="J146" s="5">
        <v>101</v>
      </c>
      <c r="K146" s="5">
        <v>28</v>
      </c>
      <c r="L146" s="5">
        <v>18</v>
      </c>
      <c r="M146" s="5">
        <v>18</v>
      </c>
      <c r="N146" s="5" t="s">
        <v>7</v>
      </c>
      <c r="O146" s="5" t="s">
        <v>523</v>
      </c>
      <c r="P146" s="5">
        <v>28</v>
      </c>
      <c r="Q146" s="5">
        <v>18</v>
      </c>
      <c r="R146" s="5">
        <v>18</v>
      </c>
      <c r="S146" s="5" t="s">
        <v>239</v>
      </c>
      <c r="T146" s="5"/>
    </row>
    <row r="147" spans="1:20" ht="38.25">
      <c r="A147" s="5" t="s">
        <v>150</v>
      </c>
      <c r="B147" s="5" t="s">
        <v>235</v>
      </c>
      <c r="C147" s="5" t="s">
        <v>144</v>
      </c>
      <c r="D147" s="5" t="s">
        <v>11</v>
      </c>
      <c r="E147" s="5">
        <v>851</v>
      </c>
      <c r="F147" s="5">
        <v>10</v>
      </c>
      <c r="G147" s="5">
        <v>3</v>
      </c>
      <c r="H147" s="5">
        <v>3</v>
      </c>
      <c r="I147" s="5" t="s">
        <v>144</v>
      </c>
      <c r="J147" s="5">
        <v>851</v>
      </c>
      <c r="K147" s="5">
        <v>10</v>
      </c>
      <c r="L147" s="5">
        <v>3</v>
      </c>
      <c r="M147" s="5">
        <v>3</v>
      </c>
      <c r="N147" s="5" t="s">
        <v>12</v>
      </c>
      <c r="O147" s="5" t="s">
        <v>556</v>
      </c>
      <c r="P147" s="23" t="s">
        <v>260</v>
      </c>
      <c r="Q147" s="23"/>
      <c r="R147" s="23"/>
      <c r="S147" s="5" t="s">
        <v>239</v>
      </c>
      <c r="T147" s="5"/>
    </row>
    <row r="148" spans="1:20" ht="38.25">
      <c r="A148" s="5" t="s">
        <v>175</v>
      </c>
      <c r="B148" s="5" t="s">
        <v>235</v>
      </c>
      <c r="C148" s="5" t="s">
        <v>155</v>
      </c>
      <c r="D148" s="5" t="s">
        <v>155</v>
      </c>
      <c r="E148" s="5" t="s">
        <v>402</v>
      </c>
      <c r="F148" s="5">
        <f>10+5+1</f>
        <v>16</v>
      </c>
      <c r="G148" s="5">
        <v>8</v>
      </c>
      <c r="H148" s="5">
        <v>8</v>
      </c>
      <c r="I148" s="5" t="s">
        <v>7</v>
      </c>
      <c r="J148" s="5" t="s">
        <v>357</v>
      </c>
      <c r="K148" s="5">
        <v>10</v>
      </c>
      <c r="L148" s="5">
        <v>8</v>
      </c>
      <c r="M148" s="5">
        <v>8</v>
      </c>
      <c r="N148" s="5" t="s">
        <v>182</v>
      </c>
      <c r="O148" s="5" t="s">
        <v>403</v>
      </c>
      <c r="P148" s="5">
        <v>6</v>
      </c>
      <c r="Q148" s="5">
        <v>0</v>
      </c>
      <c r="R148" s="5">
        <v>0</v>
      </c>
      <c r="S148" s="5" t="s">
        <v>239</v>
      </c>
      <c r="T148" s="5"/>
    </row>
    <row r="149" spans="1:20" ht="38.25">
      <c r="A149" s="5" t="s">
        <v>132</v>
      </c>
      <c r="B149" s="5" t="s">
        <v>241</v>
      </c>
      <c r="C149" s="5" t="s">
        <v>124</v>
      </c>
      <c r="D149" s="5" t="s">
        <v>11</v>
      </c>
      <c r="E149" s="5">
        <v>151</v>
      </c>
      <c r="F149" s="5" t="s">
        <v>475</v>
      </c>
      <c r="G149" s="5" t="s">
        <v>476</v>
      </c>
      <c r="H149" s="5" t="s">
        <v>476</v>
      </c>
      <c r="I149" s="5" t="s">
        <v>7</v>
      </c>
      <c r="J149" s="5" t="s">
        <v>357</v>
      </c>
      <c r="K149" s="5" t="s">
        <v>475</v>
      </c>
      <c r="L149" s="5" t="s">
        <v>475</v>
      </c>
      <c r="M149" s="5" t="s">
        <v>475</v>
      </c>
      <c r="N149" s="5" t="s">
        <v>12</v>
      </c>
      <c r="O149" s="5" t="s">
        <v>532</v>
      </c>
      <c r="P149" s="23" t="s">
        <v>15</v>
      </c>
      <c r="Q149" s="23"/>
      <c r="R149" s="23"/>
      <c r="S149" s="5" t="s">
        <v>239</v>
      </c>
      <c r="T149" s="5"/>
    </row>
    <row r="150" spans="1:20" ht="38.25">
      <c r="A150" s="5" t="s">
        <v>176</v>
      </c>
      <c r="B150" s="5" t="s">
        <v>235</v>
      </c>
      <c r="C150" s="5" t="s">
        <v>155</v>
      </c>
      <c r="D150" s="5" t="s">
        <v>155</v>
      </c>
      <c r="E150" s="5" t="s">
        <v>405</v>
      </c>
      <c r="F150" s="5" t="s">
        <v>404</v>
      </c>
      <c r="G150" s="5" t="s">
        <v>321</v>
      </c>
      <c r="H150" s="5">
        <f>0.5+3.5</f>
        <v>4</v>
      </c>
      <c r="I150" s="5" t="s">
        <v>7</v>
      </c>
      <c r="J150" s="5" t="s">
        <v>373</v>
      </c>
      <c r="K150" s="5" t="s">
        <v>603</v>
      </c>
      <c r="L150" s="5" t="s">
        <v>914</v>
      </c>
      <c r="M150" s="5" t="s">
        <v>574</v>
      </c>
      <c r="N150" s="5" t="s">
        <v>12</v>
      </c>
      <c r="O150" s="5" t="s">
        <v>384</v>
      </c>
      <c r="P150" s="5" t="s">
        <v>579</v>
      </c>
      <c r="Q150" s="5" t="s">
        <v>914</v>
      </c>
      <c r="R150" s="5" t="s">
        <v>574</v>
      </c>
      <c r="S150" s="5" t="s">
        <v>239</v>
      </c>
      <c r="T150" s="5"/>
    </row>
    <row r="151" spans="1:20" ht="63.75">
      <c r="A151" s="5" t="s">
        <v>32</v>
      </c>
      <c r="B151" s="5" t="s">
        <v>235</v>
      </c>
      <c r="C151" s="5" t="s">
        <v>23</v>
      </c>
      <c r="D151" s="14" t="s">
        <v>39</v>
      </c>
      <c r="E151" s="13" t="s">
        <v>801</v>
      </c>
      <c r="F151" s="13" t="s">
        <v>802</v>
      </c>
      <c r="G151" s="13">
        <v>0</v>
      </c>
      <c r="H151" s="13">
        <v>1</v>
      </c>
      <c r="I151" s="13" t="s">
        <v>23</v>
      </c>
      <c r="J151" s="13" t="s">
        <v>803</v>
      </c>
      <c r="K151" s="13" t="s">
        <v>620</v>
      </c>
      <c r="L151" s="13">
        <v>0</v>
      </c>
      <c r="M151" s="13">
        <v>0</v>
      </c>
      <c r="N151" s="13" t="s">
        <v>12</v>
      </c>
      <c r="O151" s="13" t="s">
        <v>804</v>
      </c>
      <c r="P151" s="13" t="s">
        <v>659</v>
      </c>
      <c r="Q151" s="13">
        <v>0</v>
      </c>
      <c r="R151" s="13">
        <v>0</v>
      </c>
      <c r="S151" s="13" t="s">
        <v>239</v>
      </c>
      <c r="T151" s="5"/>
    </row>
    <row r="152" spans="1:20" ht="25.5">
      <c r="A152" s="5" t="s">
        <v>177</v>
      </c>
      <c r="B152" s="5" t="s">
        <v>235</v>
      </c>
      <c r="C152" s="5" t="s">
        <v>155</v>
      </c>
      <c r="D152" s="5" t="s">
        <v>155</v>
      </c>
      <c r="E152" s="5" t="s">
        <v>406</v>
      </c>
      <c r="F152" s="5" t="s">
        <v>407</v>
      </c>
      <c r="G152" s="5" t="s">
        <v>408</v>
      </c>
      <c r="H152" s="5" t="s">
        <v>310</v>
      </c>
      <c r="I152" s="5" t="s">
        <v>167</v>
      </c>
      <c r="J152" s="5" t="s">
        <v>406</v>
      </c>
      <c r="K152" s="5" t="s">
        <v>407</v>
      </c>
      <c r="L152" s="5" t="s">
        <v>408</v>
      </c>
      <c r="M152" s="5" t="s">
        <v>310</v>
      </c>
      <c r="N152" s="5" t="s">
        <v>268</v>
      </c>
      <c r="O152" s="5" t="s">
        <v>409</v>
      </c>
      <c r="P152" s="5" t="s">
        <v>260</v>
      </c>
      <c r="Q152" s="5" t="s">
        <v>260</v>
      </c>
      <c r="R152" s="5" t="s">
        <v>260</v>
      </c>
      <c r="S152" s="5" t="s">
        <v>239</v>
      </c>
      <c r="T152" s="5"/>
    </row>
    <row r="153" spans="1:20" ht="38.25">
      <c r="A153" s="5" t="s">
        <v>63</v>
      </c>
      <c r="B153" s="5" t="s">
        <v>241</v>
      </c>
      <c r="C153" s="5" t="s">
        <v>39</v>
      </c>
      <c r="D153" s="5" t="s">
        <v>345</v>
      </c>
      <c r="E153" s="13" t="s">
        <v>805</v>
      </c>
      <c r="F153" s="13" t="s">
        <v>679</v>
      </c>
      <c r="G153" s="13" t="s">
        <v>690</v>
      </c>
      <c r="H153" s="13" t="s">
        <v>690</v>
      </c>
      <c r="I153" s="13" t="s">
        <v>57</v>
      </c>
      <c r="J153" s="13" t="s">
        <v>806</v>
      </c>
      <c r="K153" s="13" t="s">
        <v>795</v>
      </c>
      <c r="L153" s="13">
        <v>3</v>
      </c>
      <c r="M153" s="13">
        <v>4</v>
      </c>
      <c r="N153" s="13" t="s">
        <v>807</v>
      </c>
      <c r="O153" s="13" t="s">
        <v>808</v>
      </c>
      <c r="P153" s="13" t="s">
        <v>681</v>
      </c>
      <c r="Q153" s="13">
        <v>0</v>
      </c>
      <c r="R153" s="13">
        <v>0</v>
      </c>
      <c r="S153" s="13" t="s">
        <v>239</v>
      </c>
      <c r="T153" s="5"/>
    </row>
    <row r="154" spans="1:20" ht="25.5">
      <c r="A154" s="5" t="s">
        <v>94</v>
      </c>
      <c r="B154" s="5" t="s">
        <v>17</v>
      </c>
      <c r="C154" s="5" t="s">
        <v>16</v>
      </c>
      <c r="D154" s="5" t="s">
        <v>7</v>
      </c>
      <c r="E154" s="5" t="s">
        <v>276</v>
      </c>
      <c r="F154" s="5" t="s">
        <v>487</v>
      </c>
      <c r="G154" s="5" t="s">
        <v>484</v>
      </c>
      <c r="H154" s="5" t="s">
        <v>484</v>
      </c>
      <c r="I154" s="5" t="s">
        <v>16</v>
      </c>
      <c r="J154" s="5" t="s">
        <v>488</v>
      </c>
      <c r="K154" s="5" t="s">
        <v>487</v>
      </c>
      <c r="L154" s="5" t="s">
        <v>484</v>
      </c>
      <c r="M154" s="5" t="s">
        <v>484</v>
      </c>
      <c r="N154" s="5" t="s">
        <v>18</v>
      </c>
      <c r="O154" s="5" t="s">
        <v>495</v>
      </c>
      <c r="P154" s="5" t="s">
        <v>480</v>
      </c>
      <c r="Q154" s="5" t="s">
        <v>500</v>
      </c>
      <c r="R154" s="5" t="s">
        <v>500</v>
      </c>
      <c r="S154" s="5" t="s">
        <v>239</v>
      </c>
      <c r="T154" s="5"/>
    </row>
    <row r="155" spans="1:20" ht="51">
      <c r="A155" s="5" t="s">
        <v>227</v>
      </c>
      <c r="B155" s="5" t="s">
        <v>928</v>
      </c>
      <c r="C155" s="5" t="s">
        <v>213</v>
      </c>
      <c r="D155" s="5" t="s">
        <v>12</v>
      </c>
      <c r="E155" s="5" t="s">
        <v>411</v>
      </c>
      <c r="F155" s="5" t="s">
        <v>579</v>
      </c>
      <c r="G155" s="5" t="s">
        <v>579</v>
      </c>
      <c r="H155" s="5" t="s">
        <v>584</v>
      </c>
      <c r="I155" s="5" t="s">
        <v>7</v>
      </c>
      <c r="J155" s="5" t="s">
        <v>410</v>
      </c>
      <c r="K155" s="5" t="s">
        <v>604</v>
      </c>
      <c r="L155" s="5" t="s">
        <v>910</v>
      </c>
      <c r="M155" s="5" t="s">
        <v>909</v>
      </c>
      <c r="N155" s="5" t="s">
        <v>213</v>
      </c>
      <c r="O155" s="5" t="s">
        <v>414</v>
      </c>
      <c r="P155" s="5" t="s">
        <v>911</v>
      </c>
      <c r="Q155" s="5" t="s">
        <v>609</v>
      </c>
      <c r="R155" s="5" t="s">
        <v>609</v>
      </c>
      <c r="S155" s="5" t="s">
        <v>239</v>
      </c>
      <c r="T155" s="5"/>
    </row>
    <row r="156" spans="1:20" ht="25.5">
      <c r="A156" s="5" t="s">
        <v>205</v>
      </c>
      <c r="B156" s="5" t="s">
        <v>235</v>
      </c>
      <c r="C156" s="5" t="s">
        <v>191</v>
      </c>
      <c r="D156" s="5" t="s">
        <v>210</v>
      </c>
      <c r="E156" s="5" t="s">
        <v>415</v>
      </c>
      <c r="F156" s="5">
        <f>7.2+1.2+8</f>
        <v>16.4</v>
      </c>
      <c r="G156" s="5">
        <v>1</v>
      </c>
      <c r="H156" s="5">
        <v>4</v>
      </c>
      <c r="I156" s="5" t="s">
        <v>213</v>
      </c>
      <c r="J156" s="5" t="s">
        <v>416</v>
      </c>
      <c r="K156" s="5">
        <v>8</v>
      </c>
      <c r="L156" s="5">
        <v>1</v>
      </c>
      <c r="M156" s="5">
        <v>2</v>
      </c>
      <c r="N156" s="5" t="s">
        <v>191</v>
      </c>
      <c r="O156" s="5" t="s">
        <v>417</v>
      </c>
      <c r="P156" s="5" t="s">
        <v>609</v>
      </c>
      <c r="Q156" s="5">
        <v>0</v>
      </c>
      <c r="R156" s="5">
        <v>0</v>
      </c>
      <c r="S156" s="5" t="s">
        <v>239</v>
      </c>
      <c r="T156" s="5"/>
    </row>
    <row r="157" spans="1:20" ht="25.5">
      <c r="A157" s="5" t="s">
        <v>178</v>
      </c>
      <c r="B157" s="5" t="s">
        <v>241</v>
      </c>
      <c r="C157" s="5" t="s">
        <v>155</v>
      </c>
      <c r="D157" s="5" t="s">
        <v>155</v>
      </c>
      <c r="E157" s="5" t="s">
        <v>418</v>
      </c>
      <c r="F157" s="5">
        <v>14</v>
      </c>
      <c r="G157" s="5">
        <v>9</v>
      </c>
      <c r="H157" s="5">
        <v>9</v>
      </c>
      <c r="I157" s="5" t="s">
        <v>7</v>
      </c>
      <c r="J157" s="5" t="s">
        <v>419</v>
      </c>
      <c r="K157" s="5" t="s">
        <v>603</v>
      </c>
      <c r="L157" s="5" t="s">
        <v>338</v>
      </c>
      <c r="M157" s="5" t="s">
        <v>338</v>
      </c>
      <c r="N157" s="5" t="s">
        <v>245</v>
      </c>
      <c r="O157" s="5" t="s">
        <v>418</v>
      </c>
      <c r="P157" s="5">
        <v>14</v>
      </c>
      <c r="Q157" s="5">
        <v>9</v>
      </c>
      <c r="R157" s="5">
        <v>9</v>
      </c>
      <c r="S157" s="5" t="s">
        <v>239</v>
      </c>
      <c r="T157" s="5"/>
    </row>
    <row r="158" spans="1:20" ht="38.25">
      <c r="A158" s="5" t="s">
        <v>228</v>
      </c>
      <c r="B158" s="5" t="s">
        <v>241</v>
      </c>
      <c r="C158" s="5" t="s">
        <v>213</v>
      </c>
      <c r="D158" s="5" t="s">
        <v>213</v>
      </c>
      <c r="E158" s="5" t="s">
        <v>421</v>
      </c>
      <c r="F158" s="5">
        <v>12</v>
      </c>
      <c r="G158" s="5">
        <v>8</v>
      </c>
      <c r="H158" s="5">
        <v>7</v>
      </c>
      <c r="I158" s="5" t="s">
        <v>243</v>
      </c>
      <c r="J158" s="5" t="s">
        <v>422</v>
      </c>
      <c r="K158" s="5">
        <v>12</v>
      </c>
      <c r="L158" s="5">
        <v>8</v>
      </c>
      <c r="M158" s="5">
        <v>7</v>
      </c>
      <c r="N158" s="5" t="s">
        <v>12</v>
      </c>
      <c r="O158" s="5" t="s">
        <v>420</v>
      </c>
      <c r="P158" s="5" t="s">
        <v>579</v>
      </c>
      <c r="Q158" s="5" t="s">
        <v>579</v>
      </c>
      <c r="R158" s="5" t="s">
        <v>580</v>
      </c>
      <c r="S158" s="5" t="s">
        <v>239</v>
      </c>
      <c r="T158" s="5"/>
    </row>
    <row r="159" spans="1:20" ht="12.75">
      <c r="A159" s="5" t="s">
        <v>204</v>
      </c>
      <c r="B159" s="5" t="s">
        <v>235</v>
      </c>
      <c r="C159" s="5" t="s">
        <v>191</v>
      </c>
      <c r="D159" s="5" t="s">
        <v>198</v>
      </c>
      <c r="E159" s="5" t="s">
        <v>302</v>
      </c>
      <c r="F159" s="5">
        <v>8</v>
      </c>
      <c r="G159" s="5">
        <v>4</v>
      </c>
      <c r="H159" s="5">
        <v>4</v>
      </c>
      <c r="I159" s="5" t="s">
        <v>191</v>
      </c>
      <c r="J159" s="5" t="s">
        <v>302</v>
      </c>
      <c r="K159" s="5">
        <v>8</v>
      </c>
      <c r="L159" s="5">
        <v>4</v>
      </c>
      <c r="M159" s="5">
        <v>4</v>
      </c>
      <c r="N159" s="5" t="s">
        <v>210</v>
      </c>
      <c r="O159" s="5" t="s">
        <v>302</v>
      </c>
      <c r="P159" s="5">
        <v>8</v>
      </c>
      <c r="Q159" s="5">
        <v>4</v>
      </c>
      <c r="R159" s="5">
        <v>4</v>
      </c>
      <c r="S159" s="5" t="s">
        <v>239</v>
      </c>
      <c r="T159" s="5"/>
    </row>
    <row r="160" spans="1:20" ht="25.5">
      <c r="A160" s="5" t="s">
        <v>133</v>
      </c>
      <c r="B160" s="5" t="s">
        <v>17</v>
      </c>
      <c r="C160" s="5" t="s">
        <v>124</v>
      </c>
      <c r="D160" s="5" t="s">
        <v>11</v>
      </c>
      <c r="E160" s="5" t="s">
        <v>522</v>
      </c>
      <c r="F160" s="5">
        <v>40</v>
      </c>
      <c r="G160" s="5">
        <v>18</v>
      </c>
      <c r="H160" s="5">
        <v>18</v>
      </c>
      <c r="I160" s="5" t="s">
        <v>7</v>
      </c>
      <c r="J160" s="5" t="s">
        <v>531</v>
      </c>
      <c r="K160" s="5">
        <v>40</v>
      </c>
      <c r="L160" s="5">
        <v>18</v>
      </c>
      <c r="M160" s="5">
        <v>18</v>
      </c>
      <c r="N160" s="5" t="s">
        <v>12</v>
      </c>
      <c r="O160" s="5" t="s">
        <v>526</v>
      </c>
      <c r="P160" s="23" t="s">
        <v>15</v>
      </c>
      <c r="Q160" s="23"/>
      <c r="R160" s="23"/>
      <c r="S160" s="5" t="s">
        <v>239</v>
      </c>
      <c r="T160" s="5"/>
    </row>
    <row r="161" spans="1:20" ht="25.5">
      <c r="A161" s="5" t="s">
        <v>117</v>
      </c>
      <c r="B161" s="5" t="s">
        <v>241</v>
      </c>
      <c r="C161" s="5" t="s">
        <v>7</v>
      </c>
      <c r="D161" s="5" t="s">
        <v>7</v>
      </c>
      <c r="E161" s="13" t="s">
        <v>809</v>
      </c>
      <c r="F161" s="13" t="s">
        <v>536</v>
      </c>
      <c r="G161" s="13">
        <v>15</v>
      </c>
      <c r="H161" s="13">
        <v>15</v>
      </c>
      <c r="I161" s="13" t="s">
        <v>623</v>
      </c>
      <c r="J161" s="13" t="s">
        <v>810</v>
      </c>
      <c r="K161" s="13">
        <v>6</v>
      </c>
      <c r="L161" s="13">
        <v>0</v>
      </c>
      <c r="M161" s="13">
        <v>0</v>
      </c>
      <c r="N161" s="13" t="s">
        <v>105</v>
      </c>
      <c r="O161" s="13">
        <v>440</v>
      </c>
      <c r="P161" s="13">
        <v>9</v>
      </c>
      <c r="Q161" s="13">
        <v>5</v>
      </c>
      <c r="R161" s="13">
        <v>5</v>
      </c>
      <c r="S161" s="13" t="s">
        <v>239</v>
      </c>
      <c r="T161" s="5"/>
    </row>
    <row r="162" spans="1:20" ht="63.75">
      <c r="A162" s="5" t="s">
        <v>191</v>
      </c>
      <c r="B162" s="5" t="s">
        <v>17</v>
      </c>
      <c r="C162" s="5" t="s">
        <v>191</v>
      </c>
      <c r="D162" s="5" t="s">
        <v>155</v>
      </c>
      <c r="E162" s="5" t="s">
        <v>424</v>
      </c>
      <c r="F162" s="5" t="s">
        <v>612</v>
      </c>
      <c r="G162" s="5" t="s">
        <v>605</v>
      </c>
      <c r="H162" s="5" t="s">
        <v>585</v>
      </c>
      <c r="I162" s="5" t="s">
        <v>12</v>
      </c>
      <c r="J162" s="5" t="s">
        <v>425</v>
      </c>
      <c r="K162" s="5" t="s">
        <v>906</v>
      </c>
      <c r="L162" s="5" t="s">
        <v>609</v>
      </c>
      <c r="M162" s="5" t="s">
        <v>912</v>
      </c>
      <c r="N162" s="5" t="s">
        <v>7</v>
      </c>
      <c r="O162" s="5" t="s">
        <v>423</v>
      </c>
      <c r="P162" s="5">
        <f>10+9+7</f>
        <v>26</v>
      </c>
      <c r="Q162" s="5">
        <f>8+9+0.5</f>
        <v>17.5</v>
      </c>
      <c r="R162" s="5">
        <f>8+9+0.5</f>
        <v>17.5</v>
      </c>
      <c r="S162" s="5" t="s">
        <v>239</v>
      </c>
      <c r="T162" s="5"/>
    </row>
    <row r="163" spans="1:20" ht="25.5">
      <c r="A163" s="5" t="s">
        <v>33</v>
      </c>
      <c r="B163" s="5" t="s">
        <v>241</v>
      </c>
      <c r="C163" s="5" t="s">
        <v>23</v>
      </c>
      <c r="D163" s="14" t="s">
        <v>39</v>
      </c>
      <c r="E163" s="13" t="s">
        <v>811</v>
      </c>
      <c r="F163" s="13" t="s">
        <v>622</v>
      </c>
      <c r="G163" s="13">
        <v>9</v>
      </c>
      <c r="H163" s="13">
        <v>9</v>
      </c>
      <c r="I163" s="13" t="s">
        <v>23</v>
      </c>
      <c r="J163" s="13" t="s">
        <v>812</v>
      </c>
      <c r="K163" s="13" t="s">
        <v>813</v>
      </c>
      <c r="L163" s="13">
        <v>9</v>
      </c>
      <c r="M163" s="13">
        <v>9</v>
      </c>
      <c r="N163" s="13" t="s">
        <v>12</v>
      </c>
      <c r="O163" s="13" t="s">
        <v>814</v>
      </c>
      <c r="P163" s="13" t="s">
        <v>659</v>
      </c>
      <c r="Q163" s="13" t="s">
        <v>696</v>
      </c>
      <c r="R163" s="13" t="s">
        <v>659</v>
      </c>
      <c r="S163" s="13" t="s">
        <v>239</v>
      </c>
      <c r="T163" s="5"/>
    </row>
    <row r="164" spans="1:20" ht="102">
      <c r="A164" s="5" t="s">
        <v>64</v>
      </c>
      <c r="B164" s="5" t="s">
        <v>235</v>
      </c>
      <c r="C164" s="5" t="s">
        <v>39</v>
      </c>
      <c r="D164" s="5" t="s">
        <v>44</v>
      </c>
      <c r="E164" s="13" t="s">
        <v>815</v>
      </c>
      <c r="F164" s="13">
        <v>9</v>
      </c>
      <c r="G164" s="13">
        <v>2</v>
      </c>
      <c r="H164" s="13">
        <v>2</v>
      </c>
      <c r="I164" s="13" t="s">
        <v>345</v>
      </c>
      <c r="J164" s="13" t="s">
        <v>816</v>
      </c>
      <c r="K164" s="13" t="s">
        <v>663</v>
      </c>
      <c r="L164" s="13" t="s">
        <v>685</v>
      </c>
      <c r="M164" s="13" t="s">
        <v>685</v>
      </c>
      <c r="N164" s="17" t="s">
        <v>39</v>
      </c>
      <c r="O164" s="13" t="s">
        <v>817</v>
      </c>
      <c r="P164" s="13" t="s">
        <v>733</v>
      </c>
      <c r="Q164" s="13" t="s">
        <v>685</v>
      </c>
      <c r="R164" s="13" t="s">
        <v>685</v>
      </c>
      <c r="S164" s="13" t="s">
        <v>239</v>
      </c>
      <c r="T164" s="5"/>
    </row>
    <row r="165" spans="1:20" ht="25.5">
      <c r="A165" s="5" t="s">
        <v>151</v>
      </c>
      <c r="B165" s="18" t="s">
        <v>927</v>
      </c>
      <c r="C165" s="5" t="s">
        <v>144</v>
      </c>
      <c r="D165" s="5" t="s">
        <v>11</v>
      </c>
      <c r="E165" s="5">
        <v>842</v>
      </c>
      <c r="F165" s="5">
        <v>8</v>
      </c>
      <c r="G165" s="5">
        <v>2</v>
      </c>
      <c r="H165" s="5">
        <v>2</v>
      </c>
      <c r="I165" s="5" t="s">
        <v>7</v>
      </c>
      <c r="J165" s="5" t="s">
        <v>545</v>
      </c>
      <c r="K165" s="5">
        <v>8</v>
      </c>
      <c r="L165" s="5">
        <v>2</v>
      </c>
      <c r="M165" s="5">
        <v>2</v>
      </c>
      <c r="N165" s="5" t="s">
        <v>144</v>
      </c>
      <c r="O165" s="5">
        <v>842</v>
      </c>
      <c r="P165" s="5">
        <v>8</v>
      </c>
      <c r="Q165" s="5">
        <v>2</v>
      </c>
      <c r="R165" s="5">
        <v>2</v>
      </c>
      <c r="S165" s="5" t="s">
        <v>566</v>
      </c>
      <c r="T165" s="5"/>
    </row>
    <row r="166" spans="1:20" ht="51">
      <c r="A166" s="5" t="s">
        <v>206</v>
      </c>
      <c r="B166" s="18" t="s">
        <v>927</v>
      </c>
      <c r="C166" s="5" t="s">
        <v>191</v>
      </c>
      <c r="D166" s="5" t="s">
        <v>191</v>
      </c>
      <c r="E166" s="5" t="s">
        <v>426</v>
      </c>
      <c r="F166" s="5" t="s">
        <v>612</v>
      </c>
      <c r="G166" s="5">
        <v>11.5</v>
      </c>
      <c r="H166" s="5">
        <v>11.5</v>
      </c>
      <c r="I166" s="5" t="s">
        <v>155</v>
      </c>
      <c r="J166" s="5" t="s">
        <v>919</v>
      </c>
      <c r="K166" s="5" t="s">
        <v>584</v>
      </c>
      <c r="L166" s="5">
        <v>8</v>
      </c>
      <c r="M166" s="5">
        <v>8</v>
      </c>
      <c r="N166" s="5" t="s">
        <v>7</v>
      </c>
      <c r="O166" s="5" t="s">
        <v>920</v>
      </c>
      <c r="P166" s="5" t="s">
        <v>601</v>
      </c>
      <c r="Q166" s="5">
        <v>7.5</v>
      </c>
      <c r="R166" s="5">
        <v>7.5</v>
      </c>
      <c r="S166" s="5" t="s">
        <v>239</v>
      </c>
      <c r="T166" s="5"/>
    </row>
    <row r="167" spans="1:20" ht="38.25">
      <c r="A167" s="5" t="s">
        <v>34</v>
      </c>
      <c r="B167" s="5" t="s">
        <v>241</v>
      </c>
      <c r="C167" s="5" t="s">
        <v>23</v>
      </c>
      <c r="D167" s="14" t="s">
        <v>39</v>
      </c>
      <c r="E167" s="13" t="s">
        <v>818</v>
      </c>
      <c r="F167" s="13" t="s">
        <v>622</v>
      </c>
      <c r="G167" s="13" t="s">
        <v>819</v>
      </c>
      <c r="H167" s="13" t="s">
        <v>819</v>
      </c>
      <c r="I167" s="13" t="s">
        <v>23</v>
      </c>
      <c r="J167" s="13" t="s">
        <v>820</v>
      </c>
      <c r="K167" s="13" t="s">
        <v>622</v>
      </c>
      <c r="L167" s="13" t="s">
        <v>819</v>
      </c>
      <c r="M167" s="13" t="s">
        <v>819</v>
      </c>
      <c r="N167" s="13" t="s">
        <v>12</v>
      </c>
      <c r="O167" s="13" t="s">
        <v>821</v>
      </c>
      <c r="P167" s="13" t="s">
        <v>695</v>
      </c>
      <c r="Q167" s="13" t="s">
        <v>696</v>
      </c>
      <c r="R167" s="13" t="s">
        <v>695</v>
      </c>
      <c r="S167" s="13" t="s">
        <v>239</v>
      </c>
      <c r="T167" s="5"/>
    </row>
    <row r="168" spans="1:20" ht="38.25">
      <c r="A168" s="5" t="s">
        <v>35</v>
      </c>
      <c r="B168" s="5" t="s">
        <v>235</v>
      </c>
      <c r="C168" s="5" t="s">
        <v>23</v>
      </c>
      <c r="D168" s="14" t="s">
        <v>39</v>
      </c>
      <c r="E168" s="13" t="s">
        <v>822</v>
      </c>
      <c r="F168" s="13" t="s">
        <v>825</v>
      </c>
      <c r="G168" s="13">
        <v>0</v>
      </c>
      <c r="H168" s="13">
        <v>0</v>
      </c>
      <c r="I168" s="13" t="s">
        <v>55</v>
      </c>
      <c r="J168" s="13" t="s">
        <v>823</v>
      </c>
      <c r="K168" s="22" t="s">
        <v>824</v>
      </c>
      <c r="L168" s="13">
        <v>0</v>
      </c>
      <c r="M168" s="13">
        <v>0</v>
      </c>
      <c r="N168" s="13" t="s">
        <v>23</v>
      </c>
      <c r="O168" s="13">
        <v>457</v>
      </c>
      <c r="P168" s="21" t="s">
        <v>476</v>
      </c>
      <c r="Q168" s="13">
        <v>0</v>
      </c>
      <c r="R168" s="13">
        <v>0</v>
      </c>
      <c r="S168" s="13" t="s">
        <v>239</v>
      </c>
      <c r="T168" s="5"/>
    </row>
    <row r="169" spans="1:20" ht="25.5">
      <c r="A169" s="5" t="s">
        <v>140</v>
      </c>
      <c r="B169" s="5" t="s">
        <v>17</v>
      </c>
      <c r="C169" s="5" t="s">
        <v>134</v>
      </c>
      <c r="D169" s="5" t="s">
        <v>11</v>
      </c>
      <c r="E169" s="5" t="s">
        <v>546</v>
      </c>
      <c r="F169" s="5" t="s">
        <v>479</v>
      </c>
      <c r="G169" s="5" t="s">
        <v>536</v>
      </c>
      <c r="H169" s="5" t="s">
        <v>536</v>
      </c>
      <c r="I169" s="5" t="s">
        <v>7</v>
      </c>
      <c r="J169" s="5" t="s">
        <v>528</v>
      </c>
      <c r="K169" s="5" t="s">
        <v>536</v>
      </c>
      <c r="L169" s="5" t="s">
        <v>484</v>
      </c>
      <c r="M169" s="5" t="s">
        <v>484</v>
      </c>
      <c r="N169" s="5" t="s">
        <v>134</v>
      </c>
      <c r="O169" s="5" t="s">
        <v>546</v>
      </c>
      <c r="P169" s="5" t="s">
        <v>479</v>
      </c>
      <c r="Q169" s="5" t="s">
        <v>536</v>
      </c>
      <c r="R169" s="5" t="s">
        <v>536</v>
      </c>
      <c r="S169" s="5" t="s">
        <v>239</v>
      </c>
      <c r="T169" s="5"/>
    </row>
    <row r="170" spans="1:20" ht="38.25">
      <c r="A170" s="5" t="s">
        <v>179</v>
      </c>
      <c r="B170" s="5" t="s">
        <v>235</v>
      </c>
      <c r="C170" s="5" t="s">
        <v>155</v>
      </c>
      <c r="D170" s="5" t="s">
        <v>155</v>
      </c>
      <c r="E170" s="5" t="s">
        <v>328</v>
      </c>
      <c r="F170" s="5">
        <f>1+2.5+1</f>
        <v>4.5</v>
      </c>
      <c r="G170" s="5">
        <v>0</v>
      </c>
      <c r="H170" s="5">
        <v>0</v>
      </c>
      <c r="I170" s="5" t="s">
        <v>163</v>
      </c>
      <c r="J170" s="5" t="s">
        <v>328</v>
      </c>
      <c r="K170" s="5">
        <f>0.5+1.5+0.5</f>
        <v>2.5</v>
      </c>
      <c r="L170" s="5">
        <v>0</v>
      </c>
      <c r="M170" s="5">
        <v>0</v>
      </c>
      <c r="N170" s="5" t="s">
        <v>252</v>
      </c>
      <c r="O170" s="5" t="s">
        <v>427</v>
      </c>
      <c r="P170" s="5" t="s">
        <v>590</v>
      </c>
      <c r="Q170" s="5">
        <v>0</v>
      </c>
      <c r="R170" s="5">
        <v>0</v>
      </c>
      <c r="S170" s="5" t="s">
        <v>239</v>
      </c>
      <c r="T170" s="5"/>
    </row>
    <row r="171" spans="1:20" ht="63.75">
      <c r="A171" s="5" t="s">
        <v>65</v>
      </c>
      <c r="B171" s="5" t="s">
        <v>241</v>
      </c>
      <c r="C171" s="5" t="s">
        <v>39</v>
      </c>
      <c r="D171" s="14" t="s">
        <v>39</v>
      </c>
      <c r="E171" s="13" t="s">
        <v>826</v>
      </c>
      <c r="F171" s="13" t="s">
        <v>827</v>
      </c>
      <c r="G171" s="13" t="s">
        <v>828</v>
      </c>
      <c r="H171" s="13" t="s">
        <v>829</v>
      </c>
      <c r="I171" s="13" t="s">
        <v>12</v>
      </c>
      <c r="J171" s="21" t="s">
        <v>884</v>
      </c>
      <c r="K171" s="21" t="s">
        <v>896</v>
      </c>
      <c r="L171" s="13">
        <v>4</v>
      </c>
      <c r="M171" s="13" t="s">
        <v>897</v>
      </c>
      <c r="N171" s="13" t="s">
        <v>76</v>
      </c>
      <c r="O171" s="13" t="s">
        <v>830</v>
      </c>
      <c r="P171" s="13" t="s">
        <v>831</v>
      </c>
      <c r="Q171" s="13" t="s">
        <v>658</v>
      </c>
      <c r="R171" s="13" t="s">
        <v>658</v>
      </c>
      <c r="S171" s="13" t="s">
        <v>239</v>
      </c>
      <c r="T171" s="5"/>
    </row>
    <row r="172" spans="1:20" ht="38.25">
      <c r="A172" s="5" t="s">
        <v>118</v>
      </c>
      <c r="B172" s="5" t="s">
        <v>241</v>
      </c>
      <c r="C172" s="5" t="s">
        <v>7</v>
      </c>
      <c r="D172" s="5" t="s">
        <v>7</v>
      </c>
      <c r="E172" s="13" t="s">
        <v>832</v>
      </c>
      <c r="F172" s="13" t="s">
        <v>535</v>
      </c>
      <c r="G172" s="13" t="s">
        <v>536</v>
      </c>
      <c r="H172" s="13" t="s">
        <v>536</v>
      </c>
      <c r="I172" s="13" t="s">
        <v>12</v>
      </c>
      <c r="J172" s="13" t="s">
        <v>833</v>
      </c>
      <c r="K172" s="13" t="s">
        <v>834</v>
      </c>
      <c r="L172" s="13" t="s">
        <v>835</v>
      </c>
      <c r="M172" s="13" t="s">
        <v>835</v>
      </c>
      <c r="N172" s="13" t="s">
        <v>11</v>
      </c>
      <c r="O172" s="13" t="s">
        <v>836</v>
      </c>
      <c r="P172" s="13" t="s">
        <v>837</v>
      </c>
      <c r="Q172" s="13" t="s">
        <v>834</v>
      </c>
      <c r="R172" s="13" t="s">
        <v>834</v>
      </c>
      <c r="S172" s="13" t="s">
        <v>239</v>
      </c>
      <c r="T172" s="5"/>
    </row>
    <row r="173" spans="1:20" ht="38.25">
      <c r="A173" s="5" t="s">
        <v>66</v>
      </c>
      <c r="B173" s="5" t="s">
        <v>17</v>
      </c>
      <c r="C173" s="5" t="s">
        <v>39</v>
      </c>
      <c r="D173" s="5" t="s">
        <v>7</v>
      </c>
      <c r="E173" s="13">
        <v>270</v>
      </c>
      <c r="F173" s="13">
        <v>14</v>
      </c>
      <c r="G173" s="13">
        <v>9</v>
      </c>
      <c r="H173" s="13">
        <v>7</v>
      </c>
      <c r="I173" s="13" t="s">
        <v>39</v>
      </c>
      <c r="J173" s="13">
        <v>260</v>
      </c>
      <c r="K173" s="13" t="s">
        <v>622</v>
      </c>
      <c r="L173" s="13">
        <v>7</v>
      </c>
      <c r="M173" s="13">
        <v>7</v>
      </c>
      <c r="N173" s="13" t="s">
        <v>345</v>
      </c>
      <c r="O173" s="13" t="s">
        <v>838</v>
      </c>
      <c r="P173" s="13" t="s">
        <v>663</v>
      </c>
      <c r="Q173" s="13" t="s">
        <v>696</v>
      </c>
      <c r="R173" s="13" t="s">
        <v>666</v>
      </c>
      <c r="S173" s="13" t="s">
        <v>239</v>
      </c>
      <c r="T173" s="5"/>
    </row>
    <row r="174" spans="1:20" ht="25.5">
      <c r="A174" s="5" t="s">
        <v>207</v>
      </c>
      <c r="B174" s="5" t="s">
        <v>241</v>
      </c>
      <c r="C174" s="5" t="s">
        <v>191</v>
      </c>
      <c r="D174" s="5" t="s">
        <v>238</v>
      </c>
      <c r="E174" s="5" t="s">
        <v>428</v>
      </c>
      <c r="F174" s="5" t="s">
        <v>921</v>
      </c>
      <c r="G174" s="5">
        <f>3+3+0.5</f>
        <v>6.5</v>
      </c>
      <c r="H174" s="5">
        <f>3+0.5+3.5</f>
        <v>7</v>
      </c>
      <c r="I174" s="5" t="s">
        <v>191</v>
      </c>
      <c r="J174" s="5" t="s">
        <v>429</v>
      </c>
      <c r="K174" s="5">
        <f>19</f>
        <v>19</v>
      </c>
      <c r="L174" s="5">
        <v>3.5</v>
      </c>
      <c r="M174" s="5">
        <v>3.5</v>
      </c>
      <c r="N174" s="5" t="s">
        <v>155</v>
      </c>
      <c r="O174" s="5">
        <v>550</v>
      </c>
      <c r="P174" s="5">
        <v>12</v>
      </c>
      <c r="Q174" s="5">
        <v>3</v>
      </c>
      <c r="R174" s="5">
        <v>3.5</v>
      </c>
      <c r="S174" s="5" t="s">
        <v>239</v>
      </c>
      <c r="T174" s="5"/>
    </row>
    <row r="175" spans="1:20" ht="25.5">
      <c r="A175" s="5" t="s">
        <v>67</v>
      </c>
      <c r="B175" s="5" t="s">
        <v>241</v>
      </c>
      <c r="C175" s="5" t="s">
        <v>39</v>
      </c>
      <c r="D175" s="14" t="s">
        <v>39</v>
      </c>
      <c r="E175" s="13" t="s">
        <v>697</v>
      </c>
      <c r="F175" s="13" t="s">
        <v>674</v>
      </c>
      <c r="G175" s="13">
        <v>11</v>
      </c>
      <c r="H175" s="13">
        <v>11</v>
      </c>
      <c r="I175" s="13" t="s">
        <v>12</v>
      </c>
      <c r="J175" s="13" t="s">
        <v>839</v>
      </c>
      <c r="K175" s="13" t="s">
        <v>658</v>
      </c>
      <c r="L175" s="13" t="s">
        <v>733</v>
      </c>
      <c r="M175" s="13" t="s">
        <v>658</v>
      </c>
      <c r="N175" s="13" t="s">
        <v>756</v>
      </c>
      <c r="O175" s="13" t="s">
        <v>840</v>
      </c>
      <c r="P175" s="13" t="s">
        <v>679</v>
      </c>
      <c r="Q175" s="13" t="s">
        <v>695</v>
      </c>
      <c r="R175" s="13" t="s">
        <v>695</v>
      </c>
      <c r="S175" s="13" t="s">
        <v>239</v>
      </c>
      <c r="T175" s="5"/>
    </row>
    <row r="176" spans="1:20" ht="51">
      <c r="A176" s="5" t="s">
        <v>229</v>
      </c>
      <c r="B176" s="5" t="s">
        <v>241</v>
      </c>
      <c r="C176" s="5" t="s">
        <v>213</v>
      </c>
      <c r="D176" s="5" t="s">
        <v>213</v>
      </c>
      <c r="E176" s="5" t="s">
        <v>923</v>
      </c>
      <c r="F176" s="5">
        <f>9+2+3</f>
        <v>14</v>
      </c>
      <c r="G176" s="5" t="s">
        <v>922</v>
      </c>
      <c r="H176" s="5" t="s">
        <v>922</v>
      </c>
      <c r="I176" s="5" t="s">
        <v>243</v>
      </c>
      <c r="J176" s="5" t="s">
        <v>431</v>
      </c>
      <c r="K176" s="5" t="s">
        <v>584</v>
      </c>
      <c r="L176" s="5" t="s">
        <v>569</v>
      </c>
      <c r="M176" s="5" t="s">
        <v>569</v>
      </c>
      <c r="N176" s="5" t="s">
        <v>12</v>
      </c>
      <c r="O176" s="5" t="s">
        <v>430</v>
      </c>
      <c r="P176" s="5" t="s">
        <v>569</v>
      </c>
      <c r="Q176" s="5" t="s">
        <v>569</v>
      </c>
      <c r="R176" s="5" t="s">
        <v>569</v>
      </c>
      <c r="S176" s="5" t="s">
        <v>239</v>
      </c>
      <c r="T176" s="5"/>
    </row>
    <row r="177" spans="1:20" ht="25.5">
      <c r="A177" s="5" t="s">
        <v>68</v>
      </c>
      <c r="B177" s="5" t="s">
        <v>235</v>
      </c>
      <c r="C177" s="5" t="s">
        <v>39</v>
      </c>
      <c r="D177" s="14" t="s">
        <v>39</v>
      </c>
      <c r="E177" s="13" t="s">
        <v>629</v>
      </c>
      <c r="F177" s="13">
        <v>15</v>
      </c>
      <c r="G177" s="13">
        <v>7</v>
      </c>
      <c r="H177" s="13">
        <v>7</v>
      </c>
      <c r="I177" s="13" t="s">
        <v>53</v>
      </c>
      <c r="J177" s="13" t="s">
        <v>629</v>
      </c>
      <c r="K177" s="13">
        <v>15</v>
      </c>
      <c r="L177" s="13">
        <v>7</v>
      </c>
      <c r="M177" s="13">
        <v>7</v>
      </c>
      <c r="N177" s="13" t="s">
        <v>756</v>
      </c>
      <c r="O177" s="13" t="s">
        <v>841</v>
      </c>
      <c r="P177" s="13" t="s">
        <v>780</v>
      </c>
      <c r="Q177" s="13" t="s">
        <v>739</v>
      </c>
      <c r="R177" s="13" t="s">
        <v>739</v>
      </c>
      <c r="S177" s="13" t="s">
        <v>239</v>
      </c>
      <c r="T177" s="5"/>
    </row>
    <row r="178" spans="1:20" ht="25.5">
      <c r="A178" s="5" t="s">
        <v>119</v>
      </c>
      <c r="B178" s="5" t="s">
        <v>241</v>
      </c>
      <c r="C178" s="5" t="s">
        <v>7</v>
      </c>
      <c r="D178" s="5" t="s">
        <v>7</v>
      </c>
      <c r="E178" s="13" t="s">
        <v>842</v>
      </c>
      <c r="F178" s="13" t="s">
        <v>480</v>
      </c>
      <c r="G178" s="13">
        <v>8</v>
      </c>
      <c r="H178" s="13">
        <v>7</v>
      </c>
      <c r="I178" s="13" t="s">
        <v>99</v>
      </c>
      <c r="J178" s="13">
        <v>80</v>
      </c>
      <c r="K178" s="13" t="s">
        <v>708</v>
      </c>
      <c r="L178" s="13" t="s">
        <v>884</v>
      </c>
      <c r="M178" s="13" t="s">
        <v>891</v>
      </c>
      <c r="N178" s="13" t="s">
        <v>12</v>
      </c>
      <c r="O178" s="13" t="s">
        <v>843</v>
      </c>
      <c r="P178" s="13" t="s">
        <v>658</v>
      </c>
      <c r="Q178" s="13" t="s">
        <v>892</v>
      </c>
      <c r="R178" s="13" t="s">
        <v>893</v>
      </c>
      <c r="S178" s="13" t="s">
        <v>239</v>
      </c>
      <c r="T178" s="5"/>
    </row>
    <row r="179" spans="1:20" ht="12.75">
      <c r="A179" s="5" t="s">
        <v>180</v>
      </c>
      <c r="B179" s="5" t="s">
        <v>235</v>
      </c>
      <c r="C179" s="5" t="s">
        <v>155</v>
      </c>
      <c r="D179" s="5" t="s">
        <v>155</v>
      </c>
      <c r="E179" s="5" t="s">
        <v>432</v>
      </c>
      <c r="F179" s="5">
        <v>9</v>
      </c>
      <c r="G179" s="5">
        <v>0</v>
      </c>
      <c r="H179" s="5">
        <v>0</v>
      </c>
      <c r="I179" s="5" t="s">
        <v>163</v>
      </c>
      <c r="J179" s="5" t="s">
        <v>432</v>
      </c>
      <c r="K179" s="5">
        <v>9</v>
      </c>
      <c r="L179" s="5">
        <v>0</v>
      </c>
      <c r="M179" s="5">
        <v>0</v>
      </c>
      <c r="N179" s="5" t="s">
        <v>345</v>
      </c>
      <c r="O179" s="5" t="s">
        <v>384</v>
      </c>
      <c r="P179" s="5" t="s">
        <v>590</v>
      </c>
      <c r="Q179" s="5">
        <v>0</v>
      </c>
      <c r="R179" s="5">
        <v>0</v>
      </c>
      <c r="S179" s="5" t="s">
        <v>239</v>
      </c>
      <c r="T179" s="5"/>
    </row>
    <row r="180" spans="1:20" ht="63.75">
      <c r="A180" s="5" t="s">
        <v>181</v>
      </c>
      <c r="B180" s="5" t="s">
        <v>235</v>
      </c>
      <c r="C180" s="5" t="s">
        <v>155</v>
      </c>
      <c r="D180" s="5" t="s">
        <v>155</v>
      </c>
      <c r="E180" s="5" t="s">
        <v>583</v>
      </c>
      <c r="F180" s="5" t="s">
        <v>582</v>
      </c>
      <c r="G180" s="5">
        <v>11</v>
      </c>
      <c r="H180" s="5">
        <v>9</v>
      </c>
      <c r="I180" s="5" t="s">
        <v>7</v>
      </c>
      <c r="J180" s="5" t="s">
        <v>401</v>
      </c>
      <c r="K180" s="5" t="s">
        <v>582</v>
      </c>
      <c r="L180" s="5">
        <v>13</v>
      </c>
      <c r="M180" s="5">
        <v>12</v>
      </c>
      <c r="N180" s="5" t="s">
        <v>174</v>
      </c>
      <c r="O180" s="5" t="s">
        <v>433</v>
      </c>
      <c r="P180" s="5" t="s">
        <v>582</v>
      </c>
      <c r="Q180" s="5">
        <v>0</v>
      </c>
      <c r="R180" s="5">
        <v>0</v>
      </c>
      <c r="S180" s="5" t="s">
        <v>239</v>
      </c>
      <c r="T180" s="5" t="s">
        <v>434</v>
      </c>
    </row>
    <row r="181" spans="1:20" ht="63.75">
      <c r="A181" s="5" t="s">
        <v>230</v>
      </c>
      <c r="B181" s="5" t="s">
        <v>235</v>
      </c>
      <c r="C181" s="5" t="s">
        <v>213</v>
      </c>
      <c r="D181" s="5" t="s">
        <v>12</v>
      </c>
      <c r="E181" s="5" t="s">
        <v>578</v>
      </c>
      <c r="F181" s="5" t="s">
        <v>579</v>
      </c>
      <c r="G181" s="5" t="s">
        <v>579</v>
      </c>
      <c r="H181" s="5" t="s">
        <v>580</v>
      </c>
      <c r="I181" s="5" t="s">
        <v>200</v>
      </c>
      <c r="J181" s="5" t="s">
        <v>435</v>
      </c>
      <c r="K181" s="5">
        <v>10</v>
      </c>
      <c r="L181" s="5">
        <v>8</v>
      </c>
      <c r="M181" s="5">
        <v>7</v>
      </c>
      <c r="N181" s="5" t="s">
        <v>213</v>
      </c>
      <c r="O181" s="5" t="s">
        <v>581</v>
      </c>
      <c r="P181" s="5">
        <v>11</v>
      </c>
      <c r="Q181" s="5">
        <v>8</v>
      </c>
      <c r="R181" s="5">
        <v>7</v>
      </c>
      <c r="S181" s="5" t="s">
        <v>239</v>
      </c>
      <c r="T181" s="5"/>
    </row>
    <row r="182" spans="1:20" ht="25.5">
      <c r="A182" s="5" t="s">
        <v>36</v>
      </c>
      <c r="B182" s="5" t="s">
        <v>235</v>
      </c>
      <c r="C182" s="5" t="s">
        <v>23</v>
      </c>
      <c r="D182" s="14" t="s">
        <v>39</v>
      </c>
      <c r="E182" s="13" t="s">
        <v>844</v>
      </c>
      <c r="F182" s="13" t="s">
        <v>892</v>
      </c>
      <c r="G182" s="13">
        <v>0</v>
      </c>
      <c r="H182" s="13">
        <v>0</v>
      </c>
      <c r="I182" s="13" t="s">
        <v>23</v>
      </c>
      <c r="J182" s="13">
        <v>474</v>
      </c>
      <c r="K182" s="13" t="s">
        <v>884</v>
      </c>
      <c r="L182" s="13">
        <v>0</v>
      </c>
      <c r="M182" s="13">
        <v>0</v>
      </c>
      <c r="N182" s="13" t="s">
        <v>12</v>
      </c>
      <c r="O182" s="13" t="s">
        <v>845</v>
      </c>
      <c r="P182" s="13" t="s">
        <v>681</v>
      </c>
      <c r="Q182" s="13">
        <v>0</v>
      </c>
      <c r="R182" s="13">
        <v>0</v>
      </c>
      <c r="S182" s="13" t="s">
        <v>239</v>
      </c>
      <c r="T182" s="5"/>
    </row>
    <row r="183" spans="1:20" ht="63.75">
      <c r="A183" s="5" t="s">
        <v>37</v>
      </c>
      <c r="B183" s="5" t="s">
        <v>241</v>
      </c>
      <c r="C183" s="5" t="s">
        <v>23</v>
      </c>
      <c r="D183" s="5" t="s">
        <v>23</v>
      </c>
      <c r="E183" s="13" t="s">
        <v>846</v>
      </c>
      <c r="F183" s="13" t="s">
        <v>847</v>
      </c>
      <c r="G183" s="13" t="s">
        <v>622</v>
      </c>
      <c r="H183" s="13" t="s">
        <v>622</v>
      </c>
      <c r="I183" s="13" t="s">
        <v>39</v>
      </c>
      <c r="J183" s="13" t="s">
        <v>848</v>
      </c>
      <c r="K183" s="13" t="s">
        <v>849</v>
      </c>
      <c r="L183" s="13" t="s">
        <v>850</v>
      </c>
      <c r="M183" s="13" t="s">
        <v>851</v>
      </c>
      <c r="N183" s="13" t="s">
        <v>345</v>
      </c>
      <c r="O183" s="13" t="s">
        <v>852</v>
      </c>
      <c r="P183" s="13" t="s">
        <v>853</v>
      </c>
      <c r="Q183" s="13">
        <v>5</v>
      </c>
      <c r="R183" s="13" t="s">
        <v>854</v>
      </c>
      <c r="S183" s="13" t="s">
        <v>239</v>
      </c>
      <c r="T183" s="5"/>
    </row>
    <row r="184" spans="1:20" ht="25.5">
      <c r="A184" s="5" t="s">
        <v>182</v>
      </c>
      <c r="B184" s="5" t="s">
        <v>235</v>
      </c>
      <c r="C184" s="5" t="s">
        <v>155</v>
      </c>
      <c r="D184" s="5" t="s">
        <v>155</v>
      </c>
      <c r="E184" s="5" t="s">
        <v>402</v>
      </c>
      <c r="F184" s="5">
        <v>16</v>
      </c>
      <c r="G184" s="5">
        <v>8</v>
      </c>
      <c r="H184" s="5">
        <v>8</v>
      </c>
      <c r="I184" s="5" t="s">
        <v>7</v>
      </c>
      <c r="J184" s="5" t="s">
        <v>438</v>
      </c>
      <c r="K184" s="5">
        <v>10</v>
      </c>
      <c r="L184" s="5">
        <v>8</v>
      </c>
      <c r="M184" s="5">
        <v>8</v>
      </c>
      <c r="N184" s="5" t="s">
        <v>437</v>
      </c>
      <c r="O184" s="5" t="s">
        <v>357</v>
      </c>
      <c r="P184" s="5">
        <v>10</v>
      </c>
      <c r="Q184" s="5">
        <v>8</v>
      </c>
      <c r="R184" s="5">
        <v>8</v>
      </c>
      <c r="S184" s="5" t="s">
        <v>239</v>
      </c>
      <c r="T184" s="5" t="s">
        <v>285</v>
      </c>
    </row>
    <row r="185" spans="1:20" ht="25.5">
      <c r="A185" s="5" t="s">
        <v>208</v>
      </c>
      <c r="B185" s="5" t="s">
        <v>235</v>
      </c>
      <c r="C185" s="5" t="s">
        <v>191</v>
      </c>
      <c r="D185" s="5" t="s">
        <v>238</v>
      </c>
      <c r="E185" s="5">
        <v>555</v>
      </c>
      <c r="F185" s="5">
        <v>6.2</v>
      </c>
      <c r="G185" s="5">
        <v>0</v>
      </c>
      <c r="H185" s="5">
        <v>0</v>
      </c>
      <c r="I185" s="5" t="s">
        <v>245</v>
      </c>
      <c r="J185" s="5" t="s">
        <v>436</v>
      </c>
      <c r="K185" s="5">
        <v>6.2</v>
      </c>
      <c r="L185" s="5">
        <v>0</v>
      </c>
      <c r="M185" s="5">
        <v>0</v>
      </c>
      <c r="N185" s="5" t="s">
        <v>236</v>
      </c>
      <c r="O185" s="5" t="s">
        <v>436</v>
      </c>
      <c r="P185" s="5">
        <v>0</v>
      </c>
      <c r="Q185" s="5">
        <v>0</v>
      </c>
      <c r="R185" s="5">
        <v>0</v>
      </c>
      <c r="S185" s="5" t="s">
        <v>239</v>
      </c>
      <c r="T185" s="5"/>
    </row>
    <row r="186" spans="1:20" ht="51">
      <c r="A186" s="5" t="s">
        <v>120</v>
      </c>
      <c r="B186" s="5" t="s">
        <v>241</v>
      </c>
      <c r="C186" s="5" t="s">
        <v>7</v>
      </c>
      <c r="D186" s="5" t="s">
        <v>7</v>
      </c>
      <c r="E186" s="13" t="s">
        <v>855</v>
      </c>
      <c r="F186" s="13" t="s">
        <v>769</v>
      </c>
      <c r="G186" s="13">
        <v>5</v>
      </c>
      <c r="H186" s="13">
        <v>5</v>
      </c>
      <c r="I186" s="13" t="s">
        <v>12</v>
      </c>
      <c r="J186" s="13" t="s">
        <v>856</v>
      </c>
      <c r="K186" s="13" t="s">
        <v>658</v>
      </c>
      <c r="L186" s="13" t="s">
        <v>679</v>
      </c>
      <c r="M186" s="13" t="s">
        <v>679</v>
      </c>
      <c r="N186" s="13" t="s">
        <v>11</v>
      </c>
      <c r="O186" s="13" t="s">
        <v>857</v>
      </c>
      <c r="P186" s="13" t="s">
        <v>831</v>
      </c>
      <c r="Q186" s="13" t="s">
        <v>679</v>
      </c>
      <c r="R186" s="13" t="s">
        <v>679</v>
      </c>
      <c r="S186" s="13" t="s">
        <v>239</v>
      </c>
      <c r="T186" s="5"/>
    </row>
    <row r="187" spans="1:20" ht="25.5">
      <c r="A187" s="5" t="s">
        <v>69</v>
      </c>
      <c r="B187" s="5" t="s">
        <v>235</v>
      </c>
      <c r="C187" s="5" t="s">
        <v>39</v>
      </c>
      <c r="D187" s="5" t="s">
        <v>44</v>
      </c>
      <c r="E187" s="13">
        <v>285</v>
      </c>
      <c r="F187" s="13">
        <v>3</v>
      </c>
      <c r="G187" s="13">
        <v>0</v>
      </c>
      <c r="H187" s="13">
        <v>0</v>
      </c>
      <c r="I187" s="13" t="s">
        <v>39</v>
      </c>
      <c r="J187" s="13" t="s">
        <v>858</v>
      </c>
      <c r="K187" s="13" t="s">
        <v>690</v>
      </c>
      <c r="L187" s="13">
        <v>0</v>
      </c>
      <c r="M187" s="13">
        <v>0</v>
      </c>
      <c r="N187" s="13" t="s">
        <v>345</v>
      </c>
      <c r="O187" s="13" t="s">
        <v>859</v>
      </c>
      <c r="P187" s="13" t="s">
        <v>685</v>
      </c>
      <c r="Q187" s="13">
        <v>0</v>
      </c>
      <c r="R187" s="13">
        <v>0</v>
      </c>
      <c r="S187" s="13" t="s">
        <v>242</v>
      </c>
      <c r="T187" s="5"/>
    </row>
    <row r="188" spans="1:20" ht="25.5">
      <c r="A188" s="5" t="s">
        <v>134</v>
      </c>
      <c r="B188" s="5" t="s">
        <v>17</v>
      </c>
      <c r="C188" s="5" t="s">
        <v>134</v>
      </c>
      <c r="D188" s="5" t="s">
        <v>11</v>
      </c>
      <c r="E188" s="5" t="s">
        <v>546</v>
      </c>
      <c r="F188" s="5" t="s">
        <v>479</v>
      </c>
      <c r="G188" s="5" t="s">
        <v>536</v>
      </c>
      <c r="H188" s="5" t="s">
        <v>536</v>
      </c>
      <c r="I188" s="5" t="s">
        <v>7</v>
      </c>
      <c r="J188" s="5" t="s">
        <v>528</v>
      </c>
      <c r="K188" s="5" t="s">
        <v>536</v>
      </c>
      <c r="L188" s="5" t="s">
        <v>484</v>
      </c>
      <c r="M188" s="5" t="s">
        <v>484</v>
      </c>
      <c r="N188" s="5" t="s">
        <v>135</v>
      </c>
      <c r="O188" s="5" t="s">
        <v>541</v>
      </c>
      <c r="P188" s="5" t="s">
        <v>479</v>
      </c>
      <c r="Q188" s="5" t="s">
        <v>536</v>
      </c>
      <c r="R188" s="5" t="s">
        <v>536</v>
      </c>
      <c r="S188" s="5" t="s">
        <v>239</v>
      </c>
      <c r="T188" s="5"/>
    </row>
    <row r="189" spans="1:20" ht="38.25">
      <c r="A189" s="5" t="s">
        <v>183</v>
      </c>
      <c r="B189" s="5" t="s">
        <v>235</v>
      </c>
      <c r="C189" s="5" t="s">
        <v>155</v>
      </c>
      <c r="D189" s="5" t="s">
        <v>155</v>
      </c>
      <c r="E189" s="5" t="s">
        <v>439</v>
      </c>
      <c r="F189" s="5">
        <f>12+2+1.2</f>
        <v>15.2</v>
      </c>
      <c r="G189" s="5">
        <v>4.5</v>
      </c>
      <c r="H189" s="5">
        <v>5.5</v>
      </c>
      <c r="I189" s="5" t="s">
        <v>7</v>
      </c>
      <c r="J189" s="5" t="s">
        <v>373</v>
      </c>
      <c r="K189" s="5" t="s">
        <v>603</v>
      </c>
      <c r="L189" s="5" t="s">
        <v>604</v>
      </c>
      <c r="M189" s="5" t="s">
        <v>569</v>
      </c>
      <c r="N189" s="5" t="s">
        <v>191</v>
      </c>
      <c r="O189" s="5" t="s">
        <v>440</v>
      </c>
      <c r="P189" s="5" t="s">
        <v>613</v>
      </c>
      <c r="Q189" s="5" t="s">
        <v>604</v>
      </c>
      <c r="R189" s="5" t="s">
        <v>579</v>
      </c>
      <c r="S189" s="5" t="s">
        <v>239</v>
      </c>
      <c r="T189" s="5"/>
    </row>
    <row r="190" spans="1:20" ht="38.25">
      <c r="A190" s="5" t="s">
        <v>184</v>
      </c>
      <c r="B190" s="5" t="s">
        <v>235</v>
      </c>
      <c r="C190" s="5" t="s">
        <v>155</v>
      </c>
      <c r="D190" s="5" t="s">
        <v>155</v>
      </c>
      <c r="E190" s="5" t="s">
        <v>441</v>
      </c>
      <c r="F190" s="5" t="s">
        <v>577</v>
      </c>
      <c r="G190" s="5" t="s">
        <v>310</v>
      </c>
      <c r="H190" s="5" t="s">
        <v>310</v>
      </c>
      <c r="I190" s="5" t="s">
        <v>345</v>
      </c>
      <c r="J190" s="5" t="s">
        <v>384</v>
      </c>
      <c r="K190" s="5" t="s">
        <v>577</v>
      </c>
      <c r="L190" s="5" t="s">
        <v>310</v>
      </c>
      <c r="M190" s="5" t="s">
        <v>310</v>
      </c>
      <c r="N190" s="5" t="s">
        <v>7</v>
      </c>
      <c r="O190" s="5" t="s">
        <v>576</v>
      </c>
      <c r="P190" s="5" t="s">
        <v>577</v>
      </c>
      <c r="Q190" s="5" t="s">
        <v>310</v>
      </c>
      <c r="R190" s="5" t="s">
        <v>310</v>
      </c>
      <c r="S190" s="5" t="s">
        <v>242</v>
      </c>
      <c r="T190" s="5"/>
    </row>
    <row r="191" spans="1:20" ht="38.25">
      <c r="A191" s="5" t="s">
        <v>70</v>
      </c>
      <c r="B191" s="5" t="s">
        <v>235</v>
      </c>
      <c r="C191" s="5" t="s">
        <v>39</v>
      </c>
      <c r="D191" s="5" t="s">
        <v>860</v>
      </c>
      <c r="E191" s="13" t="s">
        <v>861</v>
      </c>
      <c r="F191" s="13" t="s">
        <v>862</v>
      </c>
      <c r="G191" s="13">
        <v>0</v>
      </c>
      <c r="H191" s="13">
        <v>0</v>
      </c>
      <c r="I191" s="13" t="s">
        <v>45</v>
      </c>
      <c r="J191" s="13">
        <v>284</v>
      </c>
      <c r="K191" s="13">
        <v>10</v>
      </c>
      <c r="L191" s="13">
        <v>0</v>
      </c>
      <c r="M191" s="13">
        <v>1</v>
      </c>
      <c r="N191" s="13" t="s">
        <v>12</v>
      </c>
      <c r="O191" s="13" t="s">
        <v>863</v>
      </c>
      <c r="P191" s="13" t="s">
        <v>684</v>
      </c>
      <c r="Q191" s="13"/>
      <c r="R191" s="13"/>
      <c r="S191" s="13" t="s">
        <v>239</v>
      </c>
      <c r="T191" s="5"/>
    </row>
    <row r="192" spans="1:20" ht="89.25">
      <c r="A192" s="5" t="s">
        <v>155</v>
      </c>
      <c r="B192" s="5" t="s">
        <v>443</v>
      </c>
      <c r="C192" s="5" t="s">
        <v>155</v>
      </c>
      <c r="D192" s="5" t="s">
        <v>7</v>
      </c>
      <c r="E192" s="5" t="s">
        <v>442</v>
      </c>
      <c r="F192" s="5">
        <f>10+9+5+7.5+11.5</f>
        <v>43</v>
      </c>
      <c r="G192" s="5">
        <f>8+9+3</f>
        <v>20</v>
      </c>
      <c r="H192" s="5">
        <f>8+9+1+3</f>
        <v>21</v>
      </c>
      <c r="I192" s="5" t="s">
        <v>12</v>
      </c>
      <c r="J192" s="5" t="s">
        <v>444</v>
      </c>
      <c r="K192" s="5">
        <v>14.8</v>
      </c>
      <c r="L192" s="5" t="s">
        <v>445</v>
      </c>
      <c r="M192" s="5">
        <f>7+3+1+3+1</f>
        <v>15</v>
      </c>
      <c r="N192" s="5" t="s">
        <v>345</v>
      </c>
      <c r="O192" s="5" t="s">
        <v>447</v>
      </c>
      <c r="P192" s="5">
        <v>28.2</v>
      </c>
      <c r="Q192" s="5" t="s">
        <v>446</v>
      </c>
      <c r="R192" s="5">
        <v>24</v>
      </c>
      <c r="S192" s="5" t="s">
        <v>239</v>
      </c>
      <c r="T192" s="5" t="s">
        <v>285</v>
      </c>
    </row>
    <row r="193" spans="1:20" ht="12.75">
      <c r="A193" s="5" t="s">
        <v>71</v>
      </c>
      <c r="B193" s="5" t="s">
        <v>235</v>
      </c>
      <c r="C193" s="5" t="s">
        <v>39</v>
      </c>
      <c r="D193" s="14" t="s">
        <v>39</v>
      </c>
      <c r="E193" s="13">
        <v>262</v>
      </c>
      <c r="F193" s="13">
        <v>4</v>
      </c>
      <c r="G193" s="13">
        <v>0</v>
      </c>
      <c r="H193" s="13">
        <v>0</v>
      </c>
      <c r="I193" s="13" t="s">
        <v>76</v>
      </c>
      <c r="J193" s="13">
        <v>262.449</v>
      </c>
      <c r="K193" s="13">
        <v>6</v>
      </c>
      <c r="L193" s="13">
        <v>0</v>
      </c>
      <c r="M193" s="13">
        <v>0</v>
      </c>
      <c r="N193" s="13" t="s">
        <v>43</v>
      </c>
      <c r="O193" s="13">
        <v>262</v>
      </c>
      <c r="P193" s="13">
        <v>3</v>
      </c>
      <c r="Q193" s="13">
        <v>0</v>
      </c>
      <c r="R193" s="13">
        <v>0</v>
      </c>
      <c r="S193" s="13" t="s">
        <v>239</v>
      </c>
      <c r="T193" s="5"/>
    </row>
    <row r="194" spans="1:20" ht="25.5">
      <c r="A194" s="5" t="s">
        <v>141</v>
      </c>
      <c r="B194" s="5" t="s">
        <v>17</v>
      </c>
      <c r="C194" s="5" t="s">
        <v>134</v>
      </c>
      <c r="D194" s="5" t="s">
        <v>134</v>
      </c>
      <c r="E194" s="5" t="s">
        <v>544</v>
      </c>
      <c r="F194" s="5" t="s">
        <v>536</v>
      </c>
      <c r="G194" s="5" t="s">
        <v>500</v>
      </c>
      <c r="H194" s="5" t="s">
        <v>500</v>
      </c>
      <c r="I194" s="5" t="s">
        <v>11</v>
      </c>
      <c r="J194" s="5" t="s">
        <v>558</v>
      </c>
      <c r="K194" s="5" t="s">
        <v>536</v>
      </c>
      <c r="L194" s="5" t="s">
        <v>500</v>
      </c>
      <c r="M194" s="5" t="s">
        <v>500</v>
      </c>
      <c r="N194" s="5" t="s">
        <v>7</v>
      </c>
      <c r="O194" s="5" t="s">
        <v>558</v>
      </c>
      <c r="P194" s="5" t="s">
        <v>536</v>
      </c>
      <c r="Q194" s="5" t="s">
        <v>500</v>
      </c>
      <c r="R194" s="5" t="s">
        <v>500</v>
      </c>
      <c r="S194" s="5" t="s">
        <v>567</v>
      </c>
      <c r="T194" s="5"/>
    </row>
    <row r="195" spans="1:20" ht="12.75">
      <c r="A195" s="5" t="s">
        <v>72</v>
      </c>
      <c r="B195" s="5" t="s">
        <v>235</v>
      </c>
      <c r="C195" s="5" t="s">
        <v>39</v>
      </c>
      <c r="D195" s="5" t="s">
        <v>716</v>
      </c>
      <c r="E195" s="13" t="s">
        <v>864</v>
      </c>
      <c r="F195" s="13">
        <v>14</v>
      </c>
      <c r="G195" s="13">
        <v>10</v>
      </c>
      <c r="H195" s="13">
        <v>9</v>
      </c>
      <c r="I195" s="13" t="s">
        <v>7</v>
      </c>
      <c r="J195" s="13" t="s">
        <v>699</v>
      </c>
      <c r="K195" s="13">
        <v>10</v>
      </c>
      <c r="L195" s="13">
        <v>9</v>
      </c>
      <c r="M195" s="13">
        <v>8</v>
      </c>
      <c r="N195" s="13" t="s">
        <v>43</v>
      </c>
      <c r="O195" s="13" t="s">
        <v>864</v>
      </c>
      <c r="P195" s="13">
        <v>13</v>
      </c>
      <c r="Q195" s="13">
        <v>10</v>
      </c>
      <c r="R195" s="13">
        <v>9</v>
      </c>
      <c r="S195" s="13" t="s">
        <v>239</v>
      </c>
      <c r="T195" s="5"/>
    </row>
    <row r="196" spans="1:20" ht="38.25">
      <c r="A196" s="5" t="s">
        <v>209</v>
      </c>
      <c r="B196" s="5" t="s">
        <v>235</v>
      </c>
      <c r="C196" s="5" t="s">
        <v>191</v>
      </c>
      <c r="D196" s="5" t="s">
        <v>155</v>
      </c>
      <c r="E196" s="5" t="s">
        <v>450</v>
      </c>
      <c r="F196" s="5" t="s">
        <v>569</v>
      </c>
      <c r="G196" s="5">
        <v>0</v>
      </c>
      <c r="H196" s="5">
        <v>0</v>
      </c>
      <c r="I196" s="5" t="s">
        <v>238</v>
      </c>
      <c r="J196" s="5" t="s">
        <v>449</v>
      </c>
      <c r="K196" s="5">
        <v>3.2</v>
      </c>
      <c r="L196" s="5">
        <v>0</v>
      </c>
      <c r="M196" s="5">
        <v>0</v>
      </c>
      <c r="N196" s="5" t="s">
        <v>448</v>
      </c>
      <c r="O196" s="5" t="s">
        <v>451</v>
      </c>
      <c r="P196" s="5">
        <f>3.2+2.7</f>
        <v>5.9</v>
      </c>
      <c r="Q196" s="5">
        <v>0</v>
      </c>
      <c r="R196" s="5">
        <v>0</v>
      </c>
      <c r="S196" s="5" t="s">
        <v>239</v>
      </c>
      <c r="T196" s="5"/>
    </row>
    <row r="197" spans="1:20" ht="63.75">
      <c r="A197" s="5" t="s">
        <v>231</v>
      </c>
      <c r="B197" s="5" t="s">
        <v>241</v>
      </c>
      <c r="C197" s="5" t="s">
        <v>213</v>
      </c>
      <c r="D197" s="5" t="s">
        <v>213</v>
      </c>
      <c r="E197" s="5" t="s">
        <v>452</v>
      </c>
      <c r="F197" s="5" t="s">
        <v>921</v>
      </c>
      <c r="G197" s="5" t="s">
        <v>584</v>
      </c>
      <c r="H197" s="5" t="s">
        <v>584</v>
      </c>
      <c r="I197" s="5" t="s">
        <v>12</v>
      </c>
      <c r="J197" s="5" t="s">
        <v>924</v>
      </c>
      <c r="K197" s="5" t="s">
        <v>569</v>
      </c>
      <c r="L197" s="5" t="s">
        <v>914</v>
      </c>
      <c r="M197" s="5" t="s">
        <v>574</v>
      </c>
      <c r="N197" s="5" t="s">
        <v>243</v>
      </c>
      <c r="O197" s="5" t="s">
        <v>453</v>
      </c>
      <c r="P197" s="5" t="s">
        <v>603</v>
      </c>
      <c r="Q197" s="5" t="s">
        <v>914</v>
      </c>
      <c r="R197" s="5" t="s">
        <v>574</v>
      </c>
      <c r="S197" s="5" t="s">
        <v>239</v>
      </c>
      <c r="T197" s="5"/>
    </row>
    <row r="198" spans="1:20" ht="12.75">
      <c r="A198" s="5" t="s">
        <v>95</v>
      </c>
      <c r="B198" s="5" t="s">
        <v>241</v>
      </c>
      <c r="C198" s="5" t="s">
        <v>16</v>
      </c>
      <c r="D198" s="5" t="s">
        <v>16</v>
      </c>
      <c r="E198" s="5" t="s">
        <v>277</v>
      </c>
      <c r="F198" s="5">
        <v>15</v>
      </c>
      <c r="G198" s="5">
        <v>8</v>
      </c>
      <c r="H198" s="5">
        <v>8</v>
      </c>
      <c r="I198" s="5" t="s">
        <v>7</v>
      </c>
      <c r="J198" s="5" t="s">
        <v>270</v>
      </c>
      <c r="K198" s="5">
        <v>14</v>
      </c>
      <c r="L198" s="5">
        <v>8</v>
      </c>
      <c r="M198" s="5">
        <v>8</v>
      </c>
      <c r="N198" s="5" t="s">
        <v>105</v>
      </c>
      <c r="O198" s="5" t="s">
        <v>499</v>
      </c>
      <c r="P198" s="5">
        <v>14</v>
      </c>
      <c r="Q198" s="5">
        <v>8</v>
      </c>
      <c r="R198" s="5">
        <v>8</v>
      </c>
      <c r="S198" s="5" t="s">
        <v>239</v>
      </c>
      <c r="T198" s="5"/>
    </row>
    <row r="199" spans="1:20" ht="25.5">
      <c r="A199" s="5" t="s">
        <v>232</v>
      </c>
      <c r="B199" s="5" t="s">
        <v>235</v>
      </c>
      <c r="C199" s="5" t="s">
        <v>213</v>
      </c>
      <c r="D199" s="5" t="s">
        <v>213</v>
      </c>
      <c r="E199" s="5" t="s">
        <v>304</v>
      </c>
      <c r="F199" s="5" t="s">
        <v>456</v>
      </c>
      <c r="G199" s="5">
        <v>1</v>
      </c>
      <c r="H199" s="5">
        <v>1</v>
      </c>
      <c r="I199" s="5" t="s">
        <v>12</v>
      </c>
      <c r="J199" s="5" t="s">
        <v>457</v>
      </c>
      <c r="K199" s="5" t="s">
        <v>913</v>
      </c>
      <c r="L199" s="5">
        <v>1</v>
      </c>
      <c r="M199" s="5">
        <v>1</v>
      </c>
      <c r="N199" s="5" t="s">
        <v>454</v>
      </c>
      <c r="O199" s="5" t="s">
        <v>455</v>
      </c>
      <c r="P199" s="5" t="s">
        <v>260</v>
      </c>
      <c r="Q199" s="5" t="s">
        <v>260</v>
      </c>
      <c r="R199" s="5" t="s">
        <v>260</v>
      </c>
      <c r="S199" s="5" t="s">
        <v>239</v>
      </c>
      <c r="T199" s="5"/>
    </row>
    <row r="200" spans="1:20" ht="12.75">
      <c r="A200" s="5" t="s">
        <v>153</v>
      </c>
      <c r="B200" s="5" t="s">
        <v>235</v>
      </c>
      <c r="C200" s="5" t="s">
        <v>144</v>
      </c>
      <c r="D200" s="5" t="s">
        <v>11</v>
      </c>
      <c r="E200" s="5" t="s">
        <v>547</v>
      </c>
      <c r="F200" s="5" t="s">
        <v>564</v>
      </c>
      <c r="G200" s="5">
        <v>0</v>
      </c>
      <c r="H200" s="5">
        <v>0</v>
      </c>
      <c r="I200" s="5" t="s">
        <v>144</v>
      </c>
      <c r="J200" s="5" t="s">
        <v>547</v>
      </c>
      <c r="K200" s="5">
        <v>4</v>
      </c>
      <c r="L200" s="5">
        <v>0</v>
      </c>
      <c r="M200" s="5">
        <v>0</v>
      </c>
      <c r="N200" s="5" t="s">
        <v>141</v>
      </c>
      <c r="O200" s="5">
        <v>853</v>
      </c>
      <c r="P200" s="5">
        <v>8</v>
      </c>
      <c r="Q200" s="5">
        <v>0</v>
      </c>
      <c r="R200" s="5">
        <v>0</v>
      </c>
      <c r="S200" s="5" t="s">
        <v>239</v>
      </c>
      <c r="T200" s="5"/>
    </row>
    <row r="201" spans="1:20" ht="12.75">
      <c r="A201" s="5" t="s">
        <v>185</v>
      </c>
      <c r="B201" s="5" t="s">
        <v>235</v>
      </c>
      <c r="C201" s="5" t="s">
        <v>155</v>
      </c>
      <c r="D201" s="5" t="s">
        <v>155</v>
      </c>
      <c r="E201" s="5">
        <v>363</v>
      </c>
      <c r="F201" s="5">
        <v>5</v>
      </c>
      <c r="G201" s="5">
        <v>0</v>
      </c>
      <c r="H201" s="5">
        <v>0</v>
      </c>
      <c r="I201" s="5" t="s">
        <v>7</v>
      </c>
      <c r="J201" s="5" t="s">
        <v>458</v>
      </c>
      <c r="K201" s="5" t="s">
        <v>574</v>
      </c>
      <c r="L201" s="5">
        <v>0</v>
      </c>
      <c r="M201" s="5">
        <v>0</v>
      </c>
      <c r="N201" s="5" t="s">
        <v>345</v>
      </c>
      <c r="O201" s="5" t="s">
        <v>458</v>
      </c>
      <c r="P201" s="5" t="s">
        <v>914</v>
      </c>
      <c r="Q201" s="5">
        <v>0</v>
      </c>
      <c r="R201" s="5">
        <v>0</v>
      </c>
      <c r="S201" s="5" t="s">
        <v>239</v>
      </c>
      <c r="T201" s="5"/>
    </row>
    <row r="202" spans="1:20" ht="38.25">
      <c r="A202" s="5" t="s">
        <v>73</v>
      </c>
      <c r="B202" s="5" t="s">
        <v>241</v>
      </c>
      <c r="C202" s="5" t="s">
        <v>39</v>
      </c>
      <c r="D202" s="14" t="s">
        <v>39</v>
      </c>
      <c r="E202" s="13">
        <v>462</v>
      </c>
      <c r="F202" s="13">
        <v>14</v>
      </c>
      <c r="G202" s="13">
        <v>8</v>
      </c>
      <c r="H202" s="13">
        <v>7</v>
      </c>
      <c r="I202" s="13" t="s">
        <v>25</v>
      </c>
      <c r="J202" s="13">
        <v>462</v>
      </c>
      <c r="K202" s="13">
        <v>14</v>
      </c>
      <c r="L202" s="13">
        <v>8</v>
      </c>
      <c r="M202" s="13">
        <v>7</v>
      </c>
      <c r="N202" s="13" t="s">
        <v>23</v>
      </c>
      <c r="O202" s="13" t="s">
        <v>774</v>
      </c>
      <c r="P202" s="13" t="s">
        <v>658</v>
      </c>
      <c r="Q202" s="13" t="s">
        <v>659</v>
      </c>
      <c r="R202" s="13" t="s">
        <v>663</v>
      </c>
      <c r="S202" s="13" t="s">
        <v>239</v>
      </c>
      <c r="T202" s="5"/>
    </row>
    <row r="203" spans="1:20" ht="102">
      <c r="A203" s="5" t="s">
        <v>74</v>
      </c>
      <c r="B203" s="5" t="s">
        <v>235</v>
      </c>
      <c r="C203" s="5" t="s">
        <v>39</v>
      </c>
      <c r="D203" s="5" t="s">
        <v>345</v>
      </c>
      <c r="E203" s="13" t="s">
        <v>816</v>
      </c>
      <c r="F203" s="13" t="s">
        <v>663</v>
      </c>
      <c r="G203" s="13" t="s">
        <v>685</v>
      </c>
      <c r="H203" s="13" t="s">
        <v>685</v>
      </c>
      <c r="I203" s="17" t="s">
        <v>39</v>
      </c>
      <c r="J203" s="13" t="s">
        <v>817</v>
      </c>
      <c r="K203" s="13" t="s">
        <v>733</v>
      </c>
      <c r="L203" s="13" t="s">
        <v>685</v>
      </c>
      <c r="M203" s="13" t="s">
        <v>685</v>
      </c>
      <c r="N203" s="13" t="s">
        <v>44</v>
      </c>
      <c r="O203" s="13" t="s">
        <v>815</v>
      </c>
      <c r="P203" s="13">
        <v>9</v>
      </c>
      <c r="Q203" s="13">
        <v>2</v>
      </c>
      <c r="R203" s="13">
        <v>2</v>
      </c>
      <c r="S203" s="13" t="s">
        <v>239</v>
      </c>
      <c r="T203" s="5"/>
    </row>
    <row r="204" spans="1:20" ht="51">
      <c r="A204" s="5" t="s">
        <v>121</v>
      </c>
      <c r="B204" s="5" t="s">
        <v>235</v>
      </c>
      <c r="C204" s="5" t="s">
        <v>7</v>
      </c>
      <c r="D204" s="13" t="s">
        <v>99</v>
      </c>
      <c r="E204" s="13" t="s">
        <v>865</v>
      </c>
      <c r="F204" s="13">
        <v>5</v>
      </c>
      <c r="G204" s="13">
        <v>0</v>
      </c>
      <c r="H204" s="13">
        <v>1</v>
      </c>
      <c r="I204" s="5" t="s">
        <v>7</v>
      </c>
      <c r="J204" s="13" t="s">
        <v>639</v>
      </c>
      <c r="K204" s="13" t="s">
        <v>684</v>
      </c>
      <c r="L204" s="13">
        <v>0</v>
      </c>
      <c r="M204" s="13" t="s">
        <v>685</v>
      </c>
      <c r="N204" s="13" t="s">
        <v>12</v>
      </c>
      <c r="O204" s="13" t="s">
        <v>866</v>
      </c>
      <c r="P204" s="13" t="s">
        <v>867</v>
      </c>
      <c r="Q204" s="13">
        <v>0</v>
      </c>
      <c r="R204" s="13">
        <v>1</v>
      </c>
      <c r="S204" s="13" t="s">
        <v>239</v>
      </c>
      <c r="T204" s="5"/>
    </row>
    <row r="205" spans="1:20" ht="25.5">
      <c r="A205" s="5" t="s">
        <v>186</v>
      </c>
      <c r="B205" s="18" t="s">
        <v>927</v>
      </c>
      <c r="C205" s="5" t="s">
        <v>155</v>
      </c>
      <c r="D205" s="5" t="s">
        <v>155</v>
      </c>
      <c r="E205" s="5" t="s">
        <v>385</v>
      </c>
      <c r="F205" s="5" t="s">
        <v>459</v>
      </c>
      <c r="G205" s="5" t="s">
        <v>321</v>
      </c>
      <c r="H205" s="5">
        <v>3</v>
      </c>
      <c r="I205" s="5" t="s">
        <v>7</v>
      </c>
      <c r="J205" s="5" t="s">
        <v>925</v>
      </c>
      <c r="K205" s="5" t="s">
        <v>590</v>
      </c>
      <c r="L205" s="5">
        <v>0</v>
      </c>
      <c r="M205" s="5" t="s">
        <v>913</v>
      </c>
      <c r="N205" s="5" t="s">
        <v>12</v>
      </c>
      <c r="O205" s="5" t="s">
        <v>925</v>
      </c>
      <c r="P205" s="5" t="s">
        <v>604</v>
      </c>
      <c r="Q205" s="5">
        <v>0</v>
      </c>
      <c r="R205" s="5" t="s">
        <v>914</v>
      </c>
      <c r="S205" s="5" t="s">
        <v>239</v>
      </c>
      <c r="T205" s="5"/>
    </row>
    <row r="206" spans="1:20" ht="25.5">
      <c r="A206" s="5" t="s">
        <v>187</v>
      </c>
      <c r="B206" s="5" t="s">
        <v>235</v>
      </c>
      <c r="C206" s="5" t="s">
        <v>155</v>
      </c>
      <c r="D206" s="5" t="s">
        <v>155</v>
      </c>
      <c r="E206" s="5" t="s">
        <v>460</v>
      </c>
      <c r="F206" s="5" t="s">
        <v>461</v>
      </c>
      <c r="G206" s="5" t="s">
        <v>473</v>
      </c>
      <c r="H206" s="5" t="s">
        <v>327</v>
      </c>
      <c r="I206" s="5" t="s">
        <v>12</v>
      </c>
      <c r="J206" s="5" t="s">
        <v>384</v>
      </c>
      <c r="K206" s="5" t="s">
        <v>604</v>
      </c>
      <c r="L206" s="5">
        <v>0</v>
      </c>
      <c r="M206" s="5" t="s">
        <v>914</v>
      </c>
      <c r="N206" s="5" t="s">
        <v>345</v>
      </c>
      <c r="O206" s="5" t="s">
        <v>384</v>
      </c>
      <c r="P206" s="5" t="s">
        <v>590</v>
      </c>
      <c r="Q206" s="5">
        <v>0</v>
      </c>
      <c r="R206" s="5" t="s">
        <v>914</v>
      </c>
      <c r="S206" s="5" t="s">
        <v>239</v>
      </c>
      <c r="T206" s="5"/>
    </row>
    <row r="207" spans="1:20" ht="25.5">
      <c r="A207" s="5" t="s">
        <v>210</v>
      </c>
      <c r="B207" s="5" t="s">
        <v>241</v>
      </c>
      <c r="C207" s="5" t="s">
        <v>191</v>
      </c>
      <c r="D207" s="5" t="s">
        <v>191</v>
      </c>
      <c r="E207" s="5" t="s">
        <v>462</v>
      </c>
      <c r="F207" s="5">
        <f>1.2+8+7.2</f>
        <v>16.4</v>
      </c>
      <c r="G207" s="5">
        <f>3+1</f>
        <v>4</v>
      </c>
      <c r="H207" s="5">
        <v>5</v>
      </c>
      <c r="I207" s="5" t="s">
        <v>12</v>
      </c>
      <c r="J207" s="5" t="s">
        <v>463</v>
      </c>
      <c r="K207" s="5" t="s">
        <v>569</v>
      </c>
      <c r="L207" s="5" t="s">
        <v>913</v>
      </c>
      <c r="M207" s="5" t="s">
        <v>604</v>
      </c>
      <c r="N207" s="5" t="s">
        <v>213</v>
      </c>
      <c r="O207" s="5" t="s">
        <v>464</v>
      </c>
      <c r="P207" s="5">
        <v>8</v>
      </c>
      <c r="Q207" s="5">
        <v>1</v>
      </c>
      <c r="R207" s="5">
        <v>2</v>
      </c>
      <c r="S207" s="5" t="s">
        <v>239</v>
      </c>
      <c r="T207" s="5"/>
    </row>
    <row r="208" spans="1:20" ht="25.5">
      <c r="A208" s="5" t="s">
        <v>211</v>
      </c>
      <c r="B208" s="5" t="s">
        <v>235</v>
      </c>
      <c r="C208" s="5" t="s">
        <v>191</v>
      </c>
      <c r="D208" s="5" t="s">
        <v>191</v>
      </c>
      <c r="E208" s="5" t="s">
        <v>465</v>
      </c>
      <c r="F208" s="5" t="s">
        <v>466</v>
      </c>
      <c r="G208" s="6" t="s">
        <v>470</v>
      </c>
      <c r="H208" s="6" t="s">
        <v>471</v>
      </c>
      <c r="I208" s="5" t="s">
        <v>144</v>
      </c>
      <c r="J208" s="5" t="s">
        <v>465</v>
      </c>
      <c r="K208" s="5" t="s">
        <v>466</v>
      </c>
      <c r="L208" s="6" t="s">
        <v>470</v>
      </c>
      <c r="M208" s="6" t="s">
        <v>471</v>
      </c>
      <c r="N208" s="5" t="s">
        <v>155</v>
      </c>
      <c r="O208" s="5" t="s">
        <v>469</v>
      </c>
      <c r="P208" s="6" t="s">
        <v>472</v>
      </c>
      <c r="Q208" s="6" t="s">
        <v>467</v>
      </c>
      <c r="R208" s="6" t="s">
        <v>468</v>
      </c>
      <c r="S208" s="5" t="s">
        <v>239</v>
      </c>
      <c r="T208" s="5" t="s">
        <v>285</v>
      </c>
    </row>
    <row r="209" spans="1:20" ht="38.25">
      <c r="A209" s="5" t="s">
        <v>75</v>
      </c>
      <c r="B209" s="5" t="s">
        <v>241</v>
      </c>
      <c r="C209" s="5" t="s">
        <v>39</v>
      </c>
      <c r="D209" s="14" t="s">
        <v>39</v>
      </c>
      <c r="E209" s="13" t="s">
        <v>868</v>
      </c>
      <c r="F209" s="13" t="s">
        <v>769</v>
      </c>
      <c r="G209" s="13">
        <v>5</v>
      </c>
      <c r="H209" s="13">
        <v>10</v>
      </c>
      <c r="I209" s="13" t="s">
        <v>12</v>
      </c>
      <c r="J209" s="13">
        <v>490</v>
      </c>
      <c r="K209" s="13">
        <v>10</v>
      </c>
      <c r="L209" s="13">
        <v>5</v>
      </c>
      <c r="M209" s="13">
        <v>10</v>
      </c>
      <c r="N209" s="13" t="s">
        <v>345</v>
      </c>
      <c r="O209" s="13">
        <v>450</v>
      </c>
      <c r="P209" s="13">
        <v>3</v>
      </c>
      <c r="Q209" s="13">
        <v>0</v>
      </c>
      <c r="R209" s="13">
        <v>1</v>
      </c>
      <c r="S209" s="13" t="s">
        <v>239</v>
      </c>
      <c r="T209" s="5"/>
    </row>
    <row r="210" spans="1:20" ht="38.25">
      <c r="A210" s="5" t="s">
        <v>76</v>
      </c>
      <c r="B210" s="5" t="s">
        <v>17</v>
      </c>
      <c r="C210" s="5" t="s">
        <v>39</v>
      </c>
      <c r="D210" s="14" t="s">
        <v>39</v>
      </c>
      <c r="E210" s="13" t="s">
        <v>869</v>
      </c>
      <c r="F210" s="13" t="s">
        <v>847</v>
      </c>
      <c r="G210" s="13" t="s">
        <v>622</v>
      </c>
      <c r="H210" s="13" t="s">
        <v>622</v>
      </c>
      <c r="I210" s="13" t="s">
        <v>636</v>
      </c>
      <c r="J210" s="13">
        <v>260</v>
      </c>
      <c r="K210" s="13" t="s">
        <v>622</v>
      </c>
      <c r="L210" s="13">
        <v>7</v>
      </c>
      <c r="M210" s="13">
        <v>7</v>
      </c>
      <c r="N210" s="13" t="s">
        <v>12</v>
      </c>
      <c r="O210" s="13" t="s">
        <v>870</v>
      </c>
      <c r="P210" s="13" t="s">
        <v>659</v>
      </c>
      <c r="Q210" s="13" t="s">
        <v>684</v>
      </c>
      <c r="R210" s="13" t="s">
        <v>659</v>
      </c>
      <c r="S210" s="13" t="s">
        <v>239</v>
      </c>
      <c r="T210" s="5"/>
    </row>
    <row r="211" spans="1:20" ht="25.5">
      <c r="A211" s="5" t="s">
        <v>152</v>
      </c>
      <c r="B211" s="5" t="s">
        <v>241</v>
      </c>
      <c r="C211" s="5" t="s">
        <v>144</v>
      </c>
      <c r="D211" s="5" t="s">
        <v>11</v>
      </c>
      <c r="E211" s="5">
        <v>851</v>
      </c>
      <c r="F211" s="5">
        <v>12</v>
      </c>
      <c r="G211" s="5">
        <v>4</v>
      </c>
      <c r="H211" s="5">
        <v>4</v>
      </c>
      <c r="I211" s="5" t="s">
        <v>7</v>
      </c>
      <c r="J211" s="5" t="s">
        <v>548</v>
      </c>
      <c r="K211" s="5">
        <v>12</v>
      </c>
      <c r="L211" s="5">
        <v>4</v>
      </c>
      <c r="M211" s="5">
        <v>4</v>
      </c>
      <c r="N211" s="5" t="s">
        <v>134</v>
      </c>
      <c r="O211" s="5" t="s">
        <v>560</v>
      </c>
      <c r="P211" s="5" t="s">
        <v>484</v>
      </c>
      <c r="Q211" s="5">
        <v>3</v>
      </c>
      <c r="R211" s="5">
        <v>3</v>
      </c>
      <c r="S211" s="5" t="s">
        <v>239</v>
      </c>
      <c r="T211" s="5"/>
    </row>
    <row r="212" spans="1:20" ht="51">
      <c r="A212" s="5" t="s">
        <v>122</v>
      </c>
      <c r="B212" s="5" t="s">
        <v>235</v>
      </c>
      <c r="C212" s="5" t="s">
        <v>7</v>
      </c>
      <c r="D212" s="5" t="s">
        <v>7</v>
      </c>
      <c r="E212" s="13" t="s">
        <v>871</v>
      </c>
      <c r="F212" s="13">
        <v>14</v>
      </c>
      <c r="G212" s="13">
        <v>9</v>
      </c>
      <c r="H212" s="13">
        <v>8</v>
      </c>
      <c r="I212" s="13" t="s">
        <v>111</v>
      </c>
      <c r="J212" s="13" t="s">
        <v>872</v>
      </c>
      <c r="K212" s="13" t="s">
        <v>873</v>
      </c>
      <c r="L212" s="13" t="s">
        <v>874</v>
      </c>
      <c r="M212" s="13" t="s">
        <v>875</v>
      </c>
      <c r="N212" s="13" t="s">
        <v>876</v>
      </c>
      <c r="O212" s="13" t="s">
        <v>877</v>
      </c>
      <c r="P212" s="13" t="s">
        <v>733</v>
      </c>
      <c r="Q212" s="13" t="s">
        <v>878</v>
      </c>
      <c r="R212" s="13" t="s">
        <v>780</v>
      </c>
      <c r="S212" s="13" t="s">
        <v>239</v>
      </c>
      <c r="T212" s="5"/>
    </row>
    <row r="213" spans="1:20" ht="25.5">
      <c r="A213" s="5" t="s">
        <v>142</v>
      </c>
      <c r="B213" s="5" t="s">
        <v>235</v>
      </c>
      <c r="C213" s="5" t="s">
        <v>134</v>
      </c>
      <c r="D213" s="5" t="s">
        <v>134</v>
      </c>
      <c r="E213" s="5">
        <v>953</v>
      </c>
      <c r="F213" s="5">
        <v>6</v>
      </c>
      <c r="G213" s="5">
        <v>2</v>
      </c>
      <c r="H213" s="5">
        <v>2</v>
      </c>
      <c r="I213" s="5" t="s">
        <v>12</v>
      </c>
      <c r="J213" s="5" t="s">
        <v>549</v>
      </c>
      <c r="K213" s="23" t="s">
        <v>260</v>
      </c>
      <c r="L213" s="23"/>
      <c r="M213" s="23"/>
      <c r="N213" s="5" t="s">
        <v>11</v>
      </c>
      <c r="O213" s="5" t="s">
        <v>550</v>
      </c>
      <c r="P213" s="5">
        <v>6</v>
      </c>
      <c r="Q213" s="5">
        <v>2</v>
      </c>
      <c r="R213" s="5">
        <v>2</v>
      </c>
      <c r="S213" s="5" t="s">
        <v>239</v>
      </c>
      <c r="T213" s="5"/>
    </row>
    <row r="214" spans="1:20" ht="25.5">
      <c r="A214" s="5" t="s">
        <v>77</v>
      </c>
      <c r="B214" s="5" t="s">
        <v>241</v>
      </c>
      <c r="C214" s="5" t="s">
        <v>39</v>
      </c>
      <c r="D214" s="14" t="s">
        <v>39</v>
      </c>
      <c r="E214" s="13" t="s">
        <v>697</v>
      </c>
      <c r="F214" s="13" t="s">
        <v>674</v>
      </c>
      <c r="G214" s="13">
        <v>11</v>
      </c>
      <c r="H214" s="13">
        <v>11</v>
      </c>
      <c r="I214" s="13" t="s">
        <v>49</v>
      </c>
      <c r="J214" s="13" t="s">
        <v>697</v>
      </c>
      <c r="K214" s="13" t="s">
        <v>647</v>
      </c>
      <c r="L214" s="13">
        <v>11</v>
      </c>
      <c r="M214" s="13">
        <v>11</v>
      </c>
      <c r="N214" s="13" t="s">
        <v>12</v>
      </c>
      <c r="O214" s="13" t="s">
        <v>879</v>
      </c>
      <c r="P214" s="13" t="s">
        <v>880</v>
      </c>
      <c r="Q214" s="13" t="s">
        <v>881</v>
      </c>
      <c r="R214" s="13" t="s">
        <v>880</v>
      </c>
      <c r="S214" s="13" t="s">
        <v>239</v>
      </c>
      <c r="T214" s="5"/>
    </row>
    <row r="215" spans="1:20" ht="25.5">
      <c r="A215" s="5" t="s">
        <v>188</v>
      </c>
      <c r="B215" s="7" t="s">
        <v>235</v>
      </c>
      <c r="C215" s="5" t="s">
        <v>155</v>
      </c>
      <c r="D215" s="13" t="s">
        <v>7</v>
      </c>
      <c r="E215" s="13">
        <v>340</v>
      </c>
      <c r="F215" s="13">
        <v>11</v>
      </c>
      <c r="G215" s="13">
        <v>4</v>
      </c>
      <c r="H215" s="13">
        <v>3</v>
      </c>
      <c r="I215" s="5" t="s">
        <v>155</v>
      </c>
      <c r="J215" s="13">
        <v>13</v>
      </c>
      <c r="K215" s="13">
        <v>4</v>
      </c>
      <c r="L215" s="13">
        <v>3</v>
      </c>
      <c r="M215" s="13"/>
      <c r="N215" s="13" t="s">
        <v>159</v>
      </c>
      <c r="O215" s="13" t="s">
        <v>783</v>
      </c>
      <c r="P215" s="13" t="s">
        <v>733</v>
      </c>
      <c r="Q215" s="13">
        <v>0</v>
      </c>
      <c r="R215" s="13">
        <v>0</v>
      </c>
      <c r="S215" s="13" t="s">
        <v>239</v>
      </c>
      <c r="T215" s="5"/>
    </row>
    <row r="216" spans="1:20" ht="25.5">
      <c r="A216" s="5" t="s">
        <v>78</v>
      </c>
      <c r="B216" s="5" t="s">
        <v>235</v>
      </c>
      <c r="C216" s="5" t="s">
        <v>39</v>
      </c>
      <c r="D216" s="5" t="s">
        <v>44</v>
      </c>
      <c r="E216" s="13">
        <v>253</v>
      </c>
      <c r="F216" s="13">
        <v>4</v>
      </c>
      <c r="G216" s="13">
        <v>0</v>
      </c>
      <c r="H216" s="13">
        <v>0</v>
      </c>
      <c r="I216" s="13" t="s">
        <v>12</v>
      </c>
      <c r="J216" s="13" t="s">
        <v>882</v>
      </c>
      <c r="K216" s="13" t="s">
        <v>895</v>
      </c>
      <c r="L216" s="13">
        <v>0</v>
      </c>
      <c r="M216" s="13">
        <v>0</v>
      </c>
      <c r="N216" s="13" t="s">
        <v>807</v>
      </c>
      <c r="O216" s="13" t="s">
        <v>883</v>
      </c>
      <c r="P216" s="13" t="s">
        <v>790</v>
      </c>
      <c r="Q216" s="13">
        <v>0</v>
      </c>
      <c r="R216" s="13">
        <v>0</v>
      </c>
      <c r="S216" s="13" t="s">
        <v>239</v>
      </c>
      <c r="T216" s="5"/>
    </row>
    <row r="217" spans="1:20" ht="38.25">
      <c r="A217" s="5" t="s">
        <v>144</v>
      </c>
      <c r="B217" s="5" t="s">
        <v>17</v>
      </c>
      <c r="C217" s="5" t="s">
        <v>144</v>
      </c>
      <c r="D217" s="5" t="s">
        <v>11</v>
      </c>
      <c r="E217" s="5" t="s">
        <v>553</v>
      </c>
      <c r="F217" s="5" t="s">
        <v>479</v>
      </c>
      <c r="G217" s="5" t="s">
        <v>484</v>
      </c>
      <c r="H217" s="5" t="s">
        <v>484</v>
      </c>
      <c r="I217" s="5" t="s">
        <v>155</v>
      </c>
      <c r="J217" s="5" t="s">
        <v>552</v>
      </c>
      <c r="K217" s="5" t="s">
        <v>479</v>
      </c>
      <c r="L217" s="5" t="s">
        <v>484</v>
      </c>
      <c r="M217" s="5" t="s">
        <v>484</v>
      </c>
      <c r="N217" s="5" t="s">
        <v>7</v>
      </c>
      <c r="O217" s="5" t="s">
        <v>551</v>
      </c>
      <c r="P217" s="5" t="s">
        <v>480</v>
      </c>
      <c r="Q217" s="5" t="s">
        <v>484</v>
      </c>
      <c r="R217" s="5" t="s">
        <v>484</v>
      </c>
      <c r="S217" s="5" t="s">
        <v>565</v>
      </c>
      <c r="T217" s="5"/>
    </row>
    <row r="218" spans="1:20" ht="25.5">
      <c r="A218" s="5" t="s">
        <v>189</v>
      </c>
      <c r="B218" s="5" t="s">
        <v>235</v>
      </c>
      <c r="C218" s="5" t="s">
        <v>155</v>
      </c>
      <c r="D218" s="5" t="s">
        <v>155</v>
      </c>
      <c r="E218" s="5" t="s">
        <v>450</v>
      </c>
      <c r="F218" s="5" t="s">
        <v>569</v>
      </c>
      <c r="G218" s="5">
        <v>0</v>
      </c>
      <c r="H218" s="5">
        <v>0</v>
      </c>
      <c r="I218" s="5" t="s">
        <v>448</v>
      </c>
      <c r="J218" s="5" t="s">
        <v>451</v>
      </c>
      <c r="K218" s="5">
        <f>3.2+2.7+1.5</f>
        <v>7.4</v>
      </c>
      <c r="L218" s="5">
        <v>0</v>
      </c>
      <c r="M218" s="5">
        <v>0</v>
      </c>
      <c r="N218" s="5" t="s">
        <v>12</v>
      </c>
      <c r="O218" s="5" t="s">
        <v>384</v>
      </c>
      <c r="P218" s="5" t="s">
        <v>913</v>
      </c>
      <c r="Q218" s="5">
        <v>0</v>
      </c>
      <c r="R218" s="5">
        <v>0</v>
      </c>
      <c r="S218" s="5" t="s">
        <v>239</v>
      </c>
      <c r="T218" s="5"/>
    </row>
  </sheetData>
  <sheetProtection/>
  <autoFilter ref="A3:S218"/>
  <mergeCells count="23">
    <mergeCell ref="F100:H100"/>
    <mergeCell ref="P100:R100"/>
    <mergeCell ref="P114:R114"/>
    <mergeCell ref="P127:R127"/>
    <mergeCell ref="P20:R20"/>
    <mergeCell ref="P34:R34"/>
    <mergeCell ref="P87:R87"/>
    <mergeCell ref="P4:R4"/>
    <mergeCell ref="P134:R134"/>
    <mergeCell ref="P5:R5"/>
    <mergeCell ref="P29:R29"/>
    <mergeCell ref="P65:R65"/>
    <mergeCell ref="P77:R77"/>
    <mergeCell ref="P106:R106"/>
    <mergeCell ref="P109:R109"/>
    <mergeCell ref="K213:M213"/>
    <mergeCell ref="P105:R105"/>
    <mergeCell ref="P43:R43"/>
    <mergeCell ref="P147:R147"/>
    <mergeCell ref="P149:R149"/>
    <mergeCell ref="P160:R160"/>
    <mergeCell ref="K63:M63"/>
    <mergeCell ref="L65:M65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2015-05-12T12:24:19Z</dcterms:modified>
  <cp:category/>
  <cp:version/>
  <cp:contentType/>
  <cp:contentStatus/>
</cp:coreProperties>
</file>