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440" windowHeight="9972" activeTab="2"/>
  </bookViews>
  <sheets>
    <sheet name="Bilance PaV" sheetId="1" r:id="rId1"/>
    <sheet name="92014" sheetId="2" r:id="rId2"/>
    <sheet name="917 07 " sheetId="4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D43" i="1" l="1"/>
  <c r="C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3" i="1"/>
  <c r="E22" i="1"/>
  <c r="E21" i="1"/>
  <c r="E20" i="1"/>
  <c r="D19" i="1"/>
  <c r="C19" i="1"/>
  <c r="E19" i="1" s="1"/>
  <c r="E17" i="1"/>
  <c r="E16" i="1"/>
  <c r="E15" i="1"/>
  <c r="D14" i="1"/>
  <c r="C14" i="1"/>
  <c r="E14" i="1" s="1"/>
  <c r="E13" i="1"/>
  <c r="E12" i="1"/>
  <c r="E11" i="1"/>
  <c r="E10" i="1"/>
  <c r="D9" i="1"/>
  <c r="D8" i="1" s="1"/>
  <c r="C9" i="1"/>
  <c r="E9" i="1" s="1"/>
  <c r="C8" i="1"/>
  <c r="E8" i="1" s="1"/>
  <c r="E7" i="1"/>
  <c r="E6" i="1"/>
  <c r="E5" i="1"/>
  <c r="D4" i="1"/>
  <c r="D18" i="1" s="1"/>
  <c r="D24" i="1" s="1"/>
  <c r="C4" i="1"/>
  <c r="C24" i="1" s="1"/>
  <c r="E24" i="1" s="1"/>
  <c r="E43" i="1" l="1"/>
  <c r="E4" i="1"/>
  <c r="C18" i="1"/>
  <c r="E18" i="1" s="1"/>
  <c r="K157" i="4"/>
  <c r="K156" i="4" s="1"/>
  <c r="J156" i="4"/>
  <c r="K155" i="4"/>
  <c r="J154" i="4"/>
  <c r="I154" i="4"/>
  <c r="K154" i="4" s="1"/>
  <c r="H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J138" i="4"/>
  <c r="K138" i="4" s="1"/>
  <c r="H138" i="4"/>
  <c r="K137" i="4"/>
  <c r="J136" i="4"/>
  <c r="K136" i="4" s="1"/>
  <c r="H136" i="4"/>
  <c r="K135" i="4"/>
  <c r="J134" i="4"/>
  <c r="K134" i="4" s="1"/>
  <c r="H134" i="4"/>
  <c r="K133" i="4"/>
  <c r="J132" i="4"/>
  <c r="K132" i="4" s="1"/>
  <c r="H132" i="4"/>
  <c r="K131" i="4"/>
  <c r="J130" i="4"/>
  <c r="K130" i="4" s="1"/>
  <c r="H130" i="4"/>
  <c r="K129" i="4"/>
  <c r="J128" i="4"/>
  <c r="K128" i="4" s="1"/>
  <c r="H128" i="4"/>
  <c r="K127" i="4"/>
  <c r="J126" i="4"/>
  <c r="K126" i="4" s="1"/>
  <c r="H126" i="4"/>
  <c r="K125" i="4"/>
  <c r="J124" i="4"/>
  <c r="K124" i="4" s="1"/>
  <c r="H124" i="4"/>
  <c r="K123" i="4"/>
  <c r="J122" i="4"/>
  <c r="K122" i="4" s="1"/>
  <c r="H122" i="4"/>
  <c r="K121" i="4"/>
  <c r="J120" i="4"/>
  <c r="K120" i="4" s="1"/>
  <c r="H120" i="4"/>
  <c r="K119" i="4"/>
  <c r="J118" i="4"/>
  <c r="K118" i="4" s="1"/>
  <c r="H118" i="4"/>
  <c r="K117" i="4"/>
  <c r="J116" i="4"/>
  <c r="K116" i="4" s="1"/>
  <c r="I116" i="4"/>
  <c r="H116" i="4"/>
  <c r="K115" i="4"/>
  <c r="K114" i="4"/>
  <c r="J114" i="4"/>
  <c r="H114" i="4"/>
  <c r="K113" i="4"/>
  <c r="K112" i="4"/>
  <c r="J112" i="4"/>
  <c r="H112" i="4"/>
  <c r="K111" i="4"/>
  <c r="K110" i="4"/>
  <c r="J110" i="4"/>
  <c r="H110" i="4"/>
  <c r="K108" i="4"/>
  <c r="K107" i="4" s="1"/>
  <c r="J107" i="4"/>
  <c r="K106" i="4"/>
  <c r="K105" i="4"/>
  <c r="J105" i="4"/>
  <c r="K104" i="4"/>
  <c r="K103" i="4" s="1"/>
  <c r="J103" i="4"/>
  <c r="K102" i="4"/>
  <c r="K101" i="4" s="1"/>
  <c r="J101" i="4"/>
  <c r="K100" i="4"/>
  <c r="K99" i="4"/>
  <c r="J99" i="4"/>
  <c r="K98" i="4"/>
  <c r="K97" i="4" s="1"/>
  <c r="J97" i="4"/>
  <c r="K96" i="4"/>
  <c r="K95" i="4" s="1"/>
  <c r="J95" i="4"/>
  <c r="K94" i="4"/>
  <c r="K93" i="4"/>
  <c r="J93" i="4"/>
  <c r="K92" i="4"/>
  <c r="K91" i="4" s="1"/>
  <c r="J91" i="4"/>
  <c r="K90" i="4"/>
  <c r="K89" i="4" s="1"/>
  <c r="J89" i="4"/>
  <c r="K88" i="4"/>
  <c r="K87" i="4" s="1"/>
  <c r="J87" i="4"/>
  <c r="K86" i="4"/>
  <c r="K85" i="4" s="1"/>
  <c r="J85" i="4"/>
  <c r="K84" i="4"/>
  <c r="K83" i="4" s="1"/>
  <c r="J83" i="4"/>
  <c r="K82" i="4"/>
  <c r="K81" i="4"/>
  <c r="J81" i="4"/>
  <c r="K80" i="4"/>
  <c r="K79" i="4" s="1"/>
  <c r="J79" i="4"/>
  <c r="K78" i="4"/>
  <c r="K77" i="4" s="1"/>
  <c r="J77" i="4"/>
  <c r="K76" i="4"/>
  <c r="K75" i="4"/>
  <c r="J75" i="4"/>
  <c r="K74" i="4"/>
  <c r="K73" i="4"/>
  <c r="J73" i="4"/>
  <c r="K72" i="4"/>
  <c r="K71" i="4" s="1"/>
  <c r="J71" i="4"/>
  <c r="K70" i="4"/>
  <c r="K69" i="4"/>
  <c r="J69" i="4"/>
  <c r="K68" i="4"/>
  <c r="K67" i="4"/>
  <c r="J67" i="4"/>
  <c r="K66" i="4"/>
  <c r="K65" i="4" s="1"/>
  <c r="J65" i="4"/>
  <c r="K64" i="4"/>
  <c r="K63" i="4" s="1"/>
  <c r="J63" i="4"/>
  <c r="K62" i="4"/>
  <c r="K61" i="4" s="1"/>
  <c r="J61" i="4"/>
  <c r="K60" i="4"/>
  <c r="K59" i="4" s="1"/>
  <c r="J59" i="4"/>
  <c r="K58" i="4"/>
  <c r="K57" i="4" s="1"/>
  <c r="J57" i="4"/>
  <c r="K56" i="4"/>
  <c r="K55" i="4" s="1"/>
  <c r="J55" i="4"/>
  <c r="K54" i="4"/>
  <c r="K53" i="4" s="1"/>
  <c r="J53" i="4"/>
  <c r="K52" i="4"/>
  <c r="K51" i="4"/>
  <c r="J51" i="4"/>
  <c r="K50" i="4"/>
  <c r="K49" i="4" s="1"/>
  <c r="J49" i="4"/>
  <c r="K48" i="4"/>
  <c r="K47" i="4" s="1"/>
  <c r="I47" i="4"/>
  <c r="K46" i="4"/>
  <c r="K45" i="4"/>
  <c r="J45" i="4"/>
  <c r="I45" i="4"/>
  <c r="K44" i="4"/>
  <c r="K43" i="4"/>
  <c r="J43" i="4"/>
  <c r="I43" i="4"/>
  <c r="K42" i="4"/>
  <c r="K41" i="4"/>
  <c r="J41" i="4"/>
  <c r="K40" i="4"/>
  <c r="K39" i="4" s="1"/>
  <c r="J39" i="4"/>
  <c r="I39" i="4"/>
  <c r="K38" i="4"/>
  <c r="K37" i="4" s="1"/>
  <c r="J37" i="4"/>
  <c r="I37" i="4"/>
  <c r="K36" i="4"/>
  <c r="K35" i="4" s="1"/>
  <c r="J35" i="4"/>
  <c r="I35" i="4"/>
  <c r="K34" i="4"/>
  <c r="K33" i="4" s="1"/>
  <c r="J33" i="4"/>
  <c r="I33" i="4"/>
  <c r="K32" i="4"/>
  <c r="K31" i="4" s="1"/>
  <c r="J31" i="4"/>
  <c r="I31" i="4"/>
  <c r="H31" i="4"/>
  <c r="K30" i="4"/>
  <c r="K29" i="4"/>
  <c r="J29" i="4"/>
  <c r="I29" i="4"/>
  <c r="H29" i="4"/>
  <c r="K28" i="4"/>
  <c r="K27" i="4" s="1"/>
  <c r="J27" i="4"/>
  <c r="I27" i="4"/>
  <c r="H27" i="4"/>
  <c r="K26" i="4"/>
  <c r="K25" i="4" s="1"/>
  <c r="J25" i="4"/>
  <c r="I25" i="4"/>
  <c r="H25" i="4"/>
  <c r="K24" i="4"/>
  <c r="K23" i="4" s="1"/>
  <c r="J23" i="4"/>
  <c r="I23" i="4"/>
  <c r="H23" i="4"/>
  <c r="K22" i="4"/>
  <c r="K21" i="4"/>
  <c r="J21" i="4"/>
  <c r="I21" i="4"/>
  <c r="H21" i="4"/>
  <c r="K20" i="4"/>
  <c r="K19" i="4" s="1"/>
  <c r="J19" i="4"/>
  <c r="I19" i="4"/>
  <c r="H19" i="4"/>
  <c r="K18" i="4"/>
  <c r="K17" i="4" s="1"/>
  <c r="J17" i="4"/>
  <c r="I17" i="4"/>
  <c r="H17" i="4"/>
  <c r="K16" i="4"/>
  <c r="K15" i="4" s="1"/>
  <c r="J15" i="4"/>
  <c r="I15" i="4"/>
  <c r="H15" i="4"/>
  <c r="K14" i="4"/>
  <c r="K13" i="4" s="1"/>
  <c r="J13" i="4"/>
  <c r="I13" i="4"/>
  <c r="H13" i="4"/>
  <c r="K12" i="4"/>
  <c r="K11" i="4" s="1"/>
  <c r="J11" i="4"/>
  <c r="I11" i="4"/>
  <c r="H11" i="4"/>
  <c r="J109" i="4" l="1"/>
  <c r="H109" i="4"/>
  <c r="I109" i="4"/>
  <c r="K109" i="4" s="1"/>
  <c r="J8" i="4"/>
  <c r="K8" i="4" s="1"/>
  <c r="J70" i="2"/>
  <c r="L70" i="2" s="1"/>
  <c r="N70" i="2" s="1"/>
  <c r="N69" i="2" s="1"/>
  <c r="AA69" i="2"/>
  <c r="Y69" i="2"/>
  <c r="W69" i="2"/>
  <c r="U69" i="2"/>
  <c r="T69" i="2"/>
  <c r="V70" i="2" s="1"/>
  <c r="V69" i="2" s="1"/>
  <c r="X70" i="2" s="1"/>
  <c r="X69" i="2" s="1"/>
  <c r="Z70" i="2" s="1"/>
  <c r="Z69" i="2" s="1"/>
  <c r="AB70" i="2" s="1"/>
  <c r="AB69" i="2" s="1"/>
  <c r="R69" i="2"/>
  <c r="P69" i="2"/>
  <c r="O69" i="2"/>
  <c r="Q70" i="2" s="1"/>
  <c r="Q69" i="2" s="1"/>
  <c r="S70" i="2" s="1"/>
  <c r="S69" i="2" s="1"/>
  <c r="M69" i="2"/>
  <c r="K69" i="2"/>
  <c r="I69" i="2"/>
  <c r="H69" i="2"/>
  <c r="J68" i="2"/>
  <c r="AA67" i="2"/>
  <c r="Y67" i="2"/>
  <c r="W67" i="2"/>
  <c r="U67" i="2"/>
  <c r="T67" i="2"/>
  <c r="V68" i="2" s="1"/>
  <c r="V67" i="2" s="1"/>
  <c r="X68" i="2" s="1"/>
  <c r="X67" i="2" s="1"/>
  <c r="Z68" i="2" s="1"/>
  <c r="Z67" i="2" s="1"/>
  <c r="AB68" i="2" s="1"/>
  <c r="AB67" i="2" s="1"/>
  <c r="R67" i="2"/>
  <c r="P67" i="2"/>
  <c r="O67" i="2"/>
  <c r="Q68" i="2" s="1"/>
  <c r="Q67" i="2" s="1"/>
  <c r="S68" i="2" s="1"/>
  <c r="S67" i="2" s="1"/>
  <c r="M67" i="2"/>
  <c r="K67" i="2"/>
  <c r="I67" i="2"/>
  <c r="H67" i="2"/>
  <c r="N66" i="2"/>
  <c r="N65" i="2" s="1"/>
  <c r="J66" i="2"/>
  <c r="L66" i="2" s="1"/>
  <c r="AA65" i="2"/>
  <c r="Y65" i="2"/>
  <c r="W65" i="2"/>
  <c r="U65" i="2"/>
  <c r="T65" i="2"/>
  <c r="V66" i="2" s="1"/>
  <c r="V65" i="2" s="1"/>
  <c r="X66" i="2" s="1"/>
  <c r="X65" i="2" s="1"/>
  <c r="Z66" i="2" s="1"/>
  <c r="Z65" i="2" s="1"/>
  <c r="AB66" i="2" s="1"/>
  <c r="AB65" i="2" s="1"/>
  <c r="R65" i="2"/>
  <c r="P65" i="2"/>
  <c r="O65" i="2"/>
  <c r="Q66" i="2" s="1"/>
  <c r="Q65" i="2" s="1"/>
  <c r="S66" i="2" s="1"/>
  <c r="S65" i="2" s="1"/>
  <c r="M65" i="2"/>
  <c r="L65" i="2"/>
  <c r="K65" i="2"/>
  <c r="I65" i="2"/>
  <c r="H65" i="2"/>
  <c r="V64" i="2"/>
  <c r="V63" i="2" s="1"/>
  <c r="X64" i="2" s="1"/>
  <c r="X63" i="2" s="1"/>
  <c r="Z64" i="2" s="1"/>
  <c r="Z63" i="2" s="1"/>
  <c r="AB64" i="2" s="1"/>
  <c r="AB63" i="2" s="1"/>
  <c r="J64" i="2"/>
  <c r="L64" i="2" s="1"/>
  <c r="AA63" i="2"/>
  <c r="Y63" i="2"/>
  <c r="W63" i="2"/>
  <c r="U63" i="2"/>
  <c r="T63" i="2"/>
  <c r="R63" i="2"/>
  <c r="P63" i="2"/>
  <c r="O63" i="2"/>
  <c r="Q64" i="2" s="1"/>
  <c r="Q63" i="2" s="1"/>
  <c r="S64" i="2" s="1"/>
  <c r="S63" i="2" s="1"/>
  <c r="M63" i="2"/>
  <c r="K63" i="2"/>
  <c r="I63" i="2"/>
  <c r="H63" i="2"/>
  <c r="N62" i="2"/>
  <c r="N61" i="2" s="1"/>
  <c r="J62" i="2"/>
  <c r="L62" i="2" s="1"/>
  <c r="L61" i="2" s="1"/>
  <c r="AA61" i="2"/>
  <c r="Y61" i="2"/>
  <c r="X61" i="2"/>
  <c r="Z62" i="2" s="1"/>
  <c r="Z61" i="2" s="1"/>
  <c r="AB62" i="2" s="1"/>
  <c r="AB61" i="2" s="1"/>
  <c r="W61" i="2"/>
  <c r="U61" i="2"/>
  <c r="T61" i="2"/>
  <c r="V62" i="2" s="1"/>
  <c r="V61" i="2" s="1"/>
  <c r="X62" i="2" s="1"/>
  <c r="S61" i="2"/>
  <c r="R61" i="2"/>
  <c r="P61" i="2"/>
  <c r="O61" i="2"/>
  <c r="Q62" i="2" s="1"/>
  <c r="Q61" i="2" s="1"/>
  <c r="S62" i="2" s="1"/>
  <c r="M61" i="2"/>
  <c r="K61" i="2"/>
  <c r="I61" i="2"/>
  <c r="H61" i="2"/>
  <c r="T60" i="2"/>
  <c r="Q60" i="2"/>
  <c r="S60" i="2" s="1"/>
  <c r="S59" i="2" s="1"/>
  <c r="J60" i="2"/>
  <c r="J59" i="2" s="1"/>
  <c r="AA59" i="2"/>
  <c r="Y59" i="2"/>
  <c r="W59" i="2"/>
  <c r="U59" i="2"/>
  <c r="R59" i="2"/>
  <c r="P59" i="2"/>
  <c r="O59" i="2"/>
  <c r="M59" i="2"/>
  <c r="K59" i="2"/>
  <c r="I59" i="2"/>
  <c r="H59" i="2"/>
  <c r="S58" i="2"/>
  <c r="Q58" i="2"/>
  <c r="J58" i="2"/>
  <c r="L58" i="2" s="1"/>
  <c r="AA57" i="2"/>
  <c r="Y57" i="2"/>
  <c r="W57" i="2"/>
  <c r="U57" i="2"/>
  <c r="R57" i="2"/>
  <c r="Q57" i="2"/>
  <c r="P57" i="2"/>
  <c r="O57" i="2"/>
  <c r="M57" i="2"/>
  <c r="K57" i="2"/>
  <c r="J57" i="2"/>
  <c r="I57" i="2"/>
  <c r="H57" i="2"/>
  <c r="J56" i="2"/>
  <c r="J55" i="2" s="1"/>
  <c r="AA55" i="2"/>
  <c r="Y55" i="2"/>
  <c r="W55" i="2"/>
  <c r="U55" i="2"/>
  <c r="R55" i="2"/>
  <c r="O55" i="2"/>
  <c r="M55" i="2"/>
  <c r="K55" i="2"/>
  <c r="I55" i="2"/>
  <c r="H55" i="2"/>
  <c r="J54" i="2"/>
  <c r="J53" i="2" s="1"/>
  <c r="AA53" i="2"/>
  <c r="Y53" i="2"/>
  <c r="W53" i="2"/>
  <c r="U53" i="2"/>
  <c r="R53" i="2"/>
  <c r="O53" i="2"/>
  <c r="M53" i="2"/>
  <c r="K53" i="2"/>
  <c r="I53" i="2"/>
  <c r="H53" i="2"/>
  <c r="J52" i="2"/>
  <c r="L52" i="2" s="1"/>
  <c r="AA51" i="2"/>
  <c r="Y51" i="2"/>
  <c r="W51" i="2"/>
  <c r="U51" i="2"/>
  <c r="R51" i="2"/>
  <c r="O51" i="2"/>
  <c r="M51" i="2"/>
  <c r="K51" i="2"/>
  <c r="I51" i="2"/>
  <c r="H51" i="2"/>
  <c r="Q50" i="2"/>
  <c r="Q49" i="2" s="1"/>
  <c r="N50" i="2"/>
  <c r="P50" i="2" s="1"/>
  <c r="J50" i="2"/>
  <c r="AA49" i="2"/>
  <c r="Y49" i="2"/>
  <c r="W49" i="2"/>
  <c r="U49" i="2"/>
  <c r="R49" i="2"/>
  <c r="P49" i="2"/>
  <c r="O49" i="2"/>
  <c r="N49" i="2"/>
  <c r="M49" i="2"/>
  <c r="L49" i="2"/>
  <c r="K49" i="2"/>
  <c r="J49" i="2"/>
  <c r="I49" i="2"/>
  <c r="H49" i="2"/>
  <c r="Q48" i="2"/>
  <c r="S48" i="2" s="1"/>
  <c r="J48" i="2"/>
  <c r="AA47" i="2"/>
  <c r="Y47" i="2"/>
  <c r="W47" i="2"/>
  <c r="U47" i="2"/>
  <c r="R47" i="2"/>
  <c r="P47" i="2"/>
  <c r="O47" i="2"/>
  <c r="M47" i="2"/>
  <c r="K47" i="2"/>
  <c r="I47" i="2"/>
  <c r="H47" i="2"/>
  <c r="J46" i="2"/>
  <c r="AA45" i="2"/>
  <c r="Y45" i="2"/>
  <c r="W45" i="2"/>
  <c r="U45" i="2"/>
  <c r="R45" i="2"/>
  <c r="O45" i="2"/>
  <c r="M45" i="2"/>
  <c r="K45" i="2"/>
  <c r="I45" i="2"/>
  <c r="H45" i="2"/>
  <c r="J44" i="2"/>
  <c r="AA43" i="2"/>
  <c r="Y43" i="2"/>
  <c r="W43" i="2"/>
  <c r="U43" i="2"/>
  <c r="R43" i="2"/>
  <c r="O43" i="2"/>
  <c r="M43" i="2"/>
  <c r="K43" i="2"/>
  <c r="I43" i="2"/>
  <c r="H43" i="2"/>
  <c r="J42" i="2"/>
  <c r="AA41" i="2"/>
  <c r="Y41" i="2"/>
  <c r="W41" i="2"/>
  <c r="U41" i="2"/>
  <c r="R41" i="2"/>
  <c r="O41" i="2"/>
  <c r="M41" i="2"/>
  <c r="K41" i="2"/>
  <c r="I41" i="2"/>
  <c r="H41" i="2"/>
  <c r="J40" i="2"/>
  <c r="AA39" i="2"/>
  <c r="Y39" i="2"/>
  <c r="W39" i="2"/>
  <c r="U39" i="2"/>
  <c r="R39" i="2"/>
  <c r="O39" i="2"/>
  <c r="M39" i="2"/>
  <c r="K39" i="2"/>
  <c r="I39" i="2"/>
  <c r="H39" i="2"/>
  <c r="J38" i="2"/>
  <c r="L38" i="2" s="1"/>
  <c r="Y37" i="2"/>
  <c r="W37" i="2"/>
  <c r="U37" i="2"/>
  <c r="O37" i="2"/>
  <c r="M37" i="2"/>
  <c r="K37" i="2"/>
  <c r="I37" i="2"/>
  <c r="H37" i="2"/>
  <c r="J36" i="2"/>
  <c r="L36" i="2" s="1"/>
  <c r="L35" i="2" s="1"/>
  <c r="AA35" i="2"/>
  <c r="Y35" i="2"/>
  <c r="W35" i="2"/>
  <c r="U35" i="2"/>
  <c r="R35" i="2"/>
  <c r="O35" i="2"/>
  <c r="M35" i="2"/>
  <c r="K35" i="2"/>
  <c r="J35" i="2"/>
  <c r="I35" i="2"/>
  <c r="H35" i="2"/>
  <c r="L34" i="2"/>
  <c r="L33" i="2" s="1"/>
  <c r="J34" i="2"/>
  <c r="AA33" i="2"/>
  <c r="Y33" i="2"/>
  <c r="W33" i="2"/>
  <c r="U33" i="2"/>
  <c r="R33" i="2"/>
  <c r="O33" i="2"/>
  <c r="M33" i="2"/>
  <c r="K33" i="2"/>
  <c r="J33" i="2"/>
  <c r="I33" i="2"/>
  <c r="H33" i="2"/>
  <c r="L32" i="2"/>
  <c r="L31" i="2" s="1"/>
  <c r="J32" i="2"/>
  <c r="AA31" i="2"/>
  <c r="Y31" i="2"/>
  <c r="W31" i="2"/>
  <c r="U31" i="2"/>
  <c r="R31" i="2"/>
  <c r="O31" i="2"/>
  <c r="M31" i="2"/>
  <c r="K31" i="2"/>
  <c r="J31" i="2"/>
  <c r="I31" i="2"/>
  <c r="H31" i="2"/>
  <c r="L30" i="2"/>
  <c r="L29" i="2" s="1"/>
  <c r="J30" i="2"/>
  <c r="AA29" i="2"/>
  <c r="Y29" i="2"/>
  <c r="W29" i="2"/>
  <c r="U29" i="2"/>
  <c r="R29" i="2"/>
  <c r="O29" i="2"/>
  <c r="M29" i="2"/>
  <c r="K29" i="2"/>
  <c r="J29" i="2"/>
  <c r="I29" i="2"/>
  <c r="H29" i="2"/>
  <c r="L28" i="2"/>
  <c r="L27" i="2" s="1"/>
  <c r="J28" i="2"/>
  <c r="AA27" i="2"/>
  <c r="Y27" i="2"/>
  <c r="W27" i="2"/>
  <c r="U27" i="2"/>
  <c r="R27" i="2"/>
  <c r="O27" i="2"/>
  <c r="M27" i="2"/>
  <c r="K27" i="2"/>
  <c r="J27" i="2"/>
  <c r="I27" i="2"/>
  <c r="H27" i="2"/>
  <c r="L26" i="2"/>
  <c r="L25" i="2" s="1"/>
  <c r="J26" i="2"/>
  <c r="AA25" i="2"/>
  <c r="Y25" i="2"/>
  <c r="W25" i="2"/>
  <c r="U25" i="2"/>
  <c r="R25" i="2"/>
  <c r="O25" i="2"/>
  <c r="M25" i="2"/>
  <c r="K25" i="2"/>
  <c r="J25" i="2"/>
  <c r="I25" i="2"/>
  <c r="H25" i="2"/>
  <c r="L24" i="2"/>
  <c r="N24" i="2" s="1"/>
  <c r="J24" i="2"/>
  <c r="AA23" i="2"/>
  <c r="Y23" i="2"/>
  <c r="W23" i="2"/>
  <c r="U23" i="2"/>
  <c r="R23" i="2"/>
  <c r="O23" i="2"/>
  <c r="M23" i="2"/>
  <c r="L23" i="2"/>
  <c r="K23" i="2"/>
  <c r="J23" i="2"/>
  <c r="I23" i="2"/>
  <c r="H23" i="2"/>
  <c r="L22" i="2"/>
  <c r="N22" i="2" s="1"/>
  <c r="J22" i="2"/>
  <c r="AA21" i="2"/>
  <c r="Y21" i="2"/>
  <c r="W21" i="2"/>
  <c r="U21" i="2"/>
  <c r="R21" i="2"/>
  <c r="O21" i="2"/>
  <c r="M21" i="2"/>
  <c r="K21" i="2"/>
  <c r="J21" i="2"/>
  <c r="I21" i="2"/>
  <c r="H21" i="2"/>
  <c r="N20" i="2"/>
  <c r="P20" i="2" s="1"/>
  <c r="L20" i="2"/>
  <c r="J20" i="2"/>
  <c r="AA19" i="2"/>
  <c r="Y19" i="2"/>
  <c r="W19" i="2"/>
  <c r="U19" i="2"/>
  <c r="R19" i="2"/>
  <c r="O19" i="2"/>
  <c r="N19" i="2"/>
  <c r="M19" i="2"/>
  <c r="L19" i="2"/>
  <c r="K19" i="2"/>
  <c r="K9" i="2" s="1"/>
  <c r="J19" i="2"/>
  <c r="I19" i="2"/>
  <c r="H19" i="2"/>
  <c r="L18" i="2"/>
  <c r="N18" i="2" s="1"/>
  <c r="J18" i="2"/>
  <c r="Y17" i="2"/>
  <c r="W17" i="2"/>
  <c r="U17" i="2"/>
  <c r="O17" i="2"/>
  <c r="M17" i="2"/>
  <c r="L17" i="2"/>
  <c r="K17" i="2"/>
  <c r="J17" i="2"/>
  <c r="I17" i="2"/>
  <c r="H17" i="2"/>
  <c r="J16" i="2"/>
  <c r="J15" i="2" s="1"/>
  <c r="AA15" i="2"/>
  <c r="Y15" i="2"/>
  <c r="W15" i="2"/>
  <c r="U15" i="2"/>
  <c r="R15" i="2"/>
  <c r="O15" i="2"/>
  <c r="M15" i="2"/>
  <c r="K15" i="2"/>
  <c r="I15" i="2"/>
  <c r="H15" i="2"/>
  <c r="J14" i="2"/>
  <c r="L14" i="2" s="1"/>
  <c r="AA13" i="2"/>
  <c r="Y13" i="2"/>
  <c r="W13" i="2"/>
  <c r="U13" i="2"/>
  <c r="R13" i="2"/>
  <c r="O13" i="2"/>
  <c r="M13" i="2"/>
  <c r="K13" i="2"/>
  <c r="I13" i="2"/>
  <c r="H13" i="2"/>
  <c r="J12" i="2"/>
  <c r="L12" i="2" s="1"/>
  <c r="N12" i="2" s="1"/>
  <c r="P12" i="2" s="1"/>
  <c r="Q12" i="2" s="1"/>
  <c r="S12" i="2" s="1"/>
  <c r="T12" i="2" s="1"/>
  <c r="V12" i="2" s="1"/>
  <c r="X12" i="2" s="1"/>
  <c r="Z12" i="2" s="1"/>
  <c r="AB12" i="2" s="1"/>
  <c r="AA11" i="2"/>
  <c r="Y11" i="2"/>
  <c r="W11" i="2"/>
  <c r="U11" i="2"/>
  <c r="R11" i="2"/>
  <c r="O11" i="2"/>
  <c r="M11" i="2"/>
  <c r="K11" i="2"/>
  <c r="I11" i="2"/>
  <c r="H11" i="2"/>
  <c r="M9" i="2"/>
  <c r="K10" i="4" l="1"/>
  <c r="J51" i="2"/>
  <c r="H9" i="2"/>
  <c r="I9" i="2"/>
  <c r="Q47" i="2"/>
  <c r="O9" i="2"/>
  <c r="R9" i="2"/>
  <c r="AA9" i="2"/>
  <c r="W9" i="2"/>
  <c r="U9" i="2"/>
  <c r="L54" i="2"/>
  <c r="L60" i="2"/>
  <c r="L59" i="2" s="1"/>
  <c r="L69" i="2"/>
  <c r="Y9" i="2"/>
  <c r="N21" i="2"/>
  <c r="P22" i="2"/>
  <c r="N23" i="2"/>
  <c r="P24" i="2"/>
  <c r="P18" i="2"/>
  <c r="N17" i="2"/>
  <c r="Q20" i="2"/>
  <c r="P19" i="2"/>
  <c r="N14" i="2"/>
  <c r="L13" i="2"/>
  <c r="N58" i="2"/>
  <c r="N57" i="2" s="1"/>
  <c r="L57" i="2"/>
  <c r="N26" i="2"/>
  <c r="N30" i="2"/>
  <c r="N34" i="2"/>
  <c r="S50" i="2"/>
  <c r="N64" i="2"/>
  <c r="N63" i="2" s="1"/>
  <c r="L63" i="2"/>
  <c r="J13" i="2"/>
  <c r="J37" i="2"/>
  <c r="L21" i="2"/>
  <c r="N28" i="2"/>
  <c r="N32" i="2"/>
  <c r="N36" i="2"/>
  <c r="L40" i="2"/>
  <c r="J39" i="2"/>
  <c r="L42" i="2"/>
  <c r="J41" i="2"/>
  <c r="N54" i="2"/>
  <c r="L53" i="2"/>
  <c r="L68" i="2"/>
  <c r="J67" i="2"/>
  <c r="L44" i="2"/>
  <c r="J43" i="2"/>
  <c r="T59" i="2"/>
  <c r="V60" i="2"/>
  <c r="L16" i="2"/>
  <c r="J11" i="2"/>
  <c r="L37" i="2"/>
  <c r="N38" i="2"/>
  <c r="T48" i="2"/>
  <c r="S47" i="2"/>
  <c r="N52" i="2"/>
  <c r="L51" i="2"/>
  <c r="L56" i="2"/>
  <c r="S57" i="2"/>
  <c r="T58" i="2"/>
  <c r="L48" i="2"/>
  <c r="J47" i="2"/>
  <c r="N60" i="2"/>
  <c r="N59" i="2" s="1"/>
  <c r="J63" i="2"/>
  <c r="L46" i="2"/>
  <c r="J45" i="2"/>
  <c r="Q59" i="2"/>
  <c r="J61" i="2"/>
  <c r="J65" i="2"/>
  <c r="J69" i="2"/>
  <c r="J9" i="2" l="1"/>
  <c r="L11" i="2"/>
  <c r="P28" i="2"/>
  <c r="N27" i="2"/>
  <c r="P30" i="2"/>
  <c r="N29" i="2"/>
  <c r="N56" i="2"/>
  <c r="L55" i="2"/>
  <c r="V48" i="2"/>
  <c r="T47" i="2"/>
  <c r="N16" i="2"/>
  <c r="L15" i="2"/>
  <c r="N44" i="2"/>
  <c r="L43" i="2"/>
  <c r="P54" i="2"/>
  <c r="N53" i="2"/>
  <c r="N40" i="2"/>
  <c r="L39" i="2"/>
  <c r="P26" i="2"/>
  <c r="N25" i="2"/>
  <c r="N13" i="2"/>
  <c r="P14" i="2"/>
  <c r="Q22" i="2"/>
  <c r="P21" i="2"/>
  <c r="N46" i="2"/>
  <c r="L45" i="2"/>
  <c r="N48" i="2"/>
  <c r="N47" i="2" s="1"/>
  <c r="L47" i="2"/>
  <c r="P38" i="2"/>
  <c r="N37" i="2"/>
  <c r="X60" i="2"/>
  <c r="V59" i="2"/>
  <c r="P36" i="2"/>
  <c r="N35" i="2"/>
  <c r="S49" i="2"/>
  <c r="T50" i="2"/>
  <c r="Q18" i="2"/>
  <c r="P17" i="2"/>
  <c r="V58" i="2"/>
  <c r="T57" i="2"/>
  <c r="P52" i="2"/>
  <c r="N51" i="2"/>
  <c r="N68" i="2"/>
  <c r="N67" i="2" s="1"/>
  <c r="L67" i="2"/>
  <c r="N42" i="2"/>
  <c r="L41" i="2"/>
  <c r="P32" i="2"/>
  <c r="N31" i="2"/>
  <c r="P34" i="2"/>
  <c r="N33" i="2"/>
  <c r="Q24" i="2"/>
  <c r="P23" i="2"/>
  <c r="Q19" i="2"/>
  <c r="S20" i="2"/>
  <c r="Q23" i="2" l="1"/>
  <c r="S24" i="2"/>
  <c r="P31" i="2"/>
  <c r="Q32" i="2"/>
  <c r="X58" i="2"/>
  <c r="V57" i="2"/>
  <c r="X59" i="2"/>
  <c r="Z60" i="2"/>
  <c r="Q21" i="2"/>
  <c r="S22" i="2"/>
  <c r="P25" i="2"/>
  <c r="Q26" i="2"/>
  <c r="P53" i="2"/>
  <c r="Q54" i="2"/>
  <c r="P16" i="2"/>
  <c r="N15" i="2"/>
  <c r="P56" i="2"/>
  <c r="N55" i="2"/>
  <c r="P27" i="2"/>
  <c r="Q28" i="2"/>
  <c r="T20" i="2"/>
  <c r="S19" i="2"/>
  <c r="Q14" i="2"/>
  <c r="P13" i="2"/>
  <c r="L9" i="2"/>
  <c r="N11" i="2"/>
  <c r="P33" i="2"/>
  <c r="Q34" i="2"/>
  <c r="P42" i="2"/>
  <c r="N41" i="2"/>
  <c r="P51" i="2"/>
  <c r="Q52" i="2"/>
  <c r="S18" i="2"/>
  <c r="Q17" i="2"/>
  <c r="P35" i="2"/>
  <c r="Q36" i="2"/>
  <c r="P37" i="2"/>
  <c r="Q38" i="2"/>
  <c r="N45" i="2"/>
  <c r="P46" i="2"/>
  <c r="N39" i="2"/>
  <c r="P40" i="2"/>
  <c r="N43" i="2"/>
  <c r="P44" i="2"/>
  <c r="V47" i="2"/>
  <c r="X48" i="2"/>
  <c r="P29" i="2"/>
  <c r="Q30" i="2"/>
  <c r="V50" i="2"/>
  <c r="T49" i="2"/>
  <c r="Q13" i="2" l="1"/>
  <c r="S14" i="2"/>
  <c r="P15" i="2"/>
  <c r="Q16" i="2"/>
  <c r="X47" i="2"/>
  <c r="Z48" i="2"/>
  <c r="Q40" i="2"/>
  <c r="P39" i="2"/>
  <c r="S38" i="2"/>
  <c r="Q37" i="2"/>
  <c r="P11" i="2"/>
  <c r="N9" i="2"/>
  <c r="S54" i="2"/>
  <c r="Q53" i="2"/>
  <c r="T22" i="2"/>
  <c r="S21" i="2"/>
  <c r="T24" i="2"/>
  <c r="S23" i="2"/>
  <c r="X50" i="2"/>
  <c r="V49" i="2"/>
  <c r="T18" i="2"/>
  <c r="S17" i="2"/>
  <c r="Q42" i="2"/>
  <c r="P41" i="2"/>
  <c r="T19" i="2"/>
  <c r="V20" i="2"/>
  <c r="P55" i="2"/>
  <c r="Q56" i="2"/>
  <c r="X57" i="2"/>
  <c r="Z58" i="2"/>
  <c r="Q29" i="2"/>
  <c r="S30" i="2"/>
  <c r="P43" i="2"/>
  <c r="Q44" i="2"/>
  <c r="P45" i="2"/>
  <c r="Q46" i="2"/>
  <c r="Q35" i="2"/>
  <c r="S36" i="2"/>
  <c r="Q51" i="2"/>
  <c r="S52" i="2"/>
  <c r="Q33" i="2"/>
  <c r="S34" i="2"/>
  <c r="Q27" i="2"/>
  <c r="S28" i="2"/>
  <c r="Q25" i="2"/>
  <c r="S26" i="2"/>
  <c r="AB60" i="2"/>
  <c r="AB59" i="2" s="1"/>
  <c r="Z59" i="2"/>
  <c r="Q31" i="2"/>
  <c r="S32" i="2"/>
  <c r="S42" i="2" l="1"/>
  <c r="Q41" i="2"/>
  <c r="X49" i="2"/>
  <c r="Z50" i="2"/>
  <c r="T21" i="2"/>
  <c r="V22" i="2"/>
  <c r="P9" i="2"/>
  <c r="Q11" i="2"/>
  <c r="S40" i="2"/>
  <c r="Q39" i="2"/>
  <c r="T32" i="2"/>
  <c r="S31" i="2"/>
  <c r="T26" i="2"/>
  <c r="S25" i="2"/>
  <c r="S33" i="2"/>
  <c r="T34" i="2"/>
  <c r="S35" i="2"/>
  <c r="T36" i="2"/>
  <c r="S44" i="2"/>
  <c r="Q43" i="2"/>
  <c r="Z57" i="2"/>
  <c r="AB58" i="2"/>
  <c r="AB57" i="2" s="1"/>
  <c r="X20" i="2"/>
  <c r="V19" i="2"/>
  <c r="AB48" i="2"/>
  <c r="AB47" i="2" s="1"/>
  <c r="Z47" i="2"/>
  <c r="T14" i="2"/>
  <c r="S13" i="2"/>
  <c r="T17" i="2"/>
  <c r="V18" i="2"/>
  <c r="V24" i="2"/>
  <c r="T23" i="2"/>
  <c r="T54" i="2"/>
  <c r="S53" i="2"/>
  <c r="T38" i="2"/>
  <c r="S37" i="2"/>
  <c r="T28" i="2"/>
  <c r="S27" i="2"/>
  <c r="T52" i="2"/>
  <c r="S51" i="2"/>
  <c r="S46" i="2"/>
  <c r="Q45" i="2"/>
  <c r="T30" i="2"/>
  <c r="S29" i="2"/>
  <c r="S56" i="2"/>
  <c r="Q55" i="2"/>
  <c r="S16" i="2"/>
  <c r="Q15" i="2"/>
  <c r="T16" i="2" l="1"/>
  <c r="S15" i="2"/>
  <c r="V30" i="2"/>
  <c r="T29" i="2"/>
  <c r="V52" i="2"/>
  <c r="T51" i="2"/>
  <c r="V38" i="2"/>
  <c r="T37" i="2"/>
  <c r="X24" i="2"/>
  <c r="V23" i="2"/>
  <c r="T13" i="2"/>
  <c r="V14" i="2"/>
  <c r="Z20" i="2"/>
  <c r="X19" i="2"/>
  <c r="T44" i="2"/>
  <c r="S43" i="2"/>
  <c r="V32" i="2"/>
  <c r="T31" i="2"/>
  <c r="X18" i="2"/>
  <c r="V17" i="2"/>
  <c r="V36" i="2"/>
  <c r="T35" i="2"/>
  <c r="X22" i="2"/>
  <c r="V21" i="2"/>
  <c r="T56" i="2"/>
  <c r="S55" i="2"/>
  <c r="T46" i="2"/>
  <c r="S45" i="2"/>
  <c r="V28" i="2"/>
  <c r="T27" i="2"/>
  <c r="V54" i="2"/>
  <c r="T53" i="2"/>
  <c r="V26" i="2"/>
  <c r="T25" i="2"/>
  <c r="T40" i="2"/>
  <c r="S39" i="2"/>
  <c r="S41" i="2"/>
  <c r="T42" i="2"/>
  <c r="V34" i="2"/>
  <c r="T33" i="2"/>
  <c r="S11" i="2"/>
  <c r="Q9" i="2"/>
  <c r="Z49" i="2"/>
  <c r="AB50" i="2"/>
  <c r="AB49" i="2" s="1"/>
  <c r="S9" i="2" l="1"/>
  <c r="T11" i="2"/>
  <c r="X26" i="2"/>
  <c r="V25" i="2"/>
  <c r="X28" i="2"/>
  <c r="V27" i="2"/>
  <c r="V56" i="2"/>
  <c r="T55" i="2"/>
  <c r="X32" i="2"/>
  <c r="V31" i="2"/>
  <c r="AB20" i="2"/>
  <c r="AB19" i="2" s="1"/>
  <c r="Z19" i="2"/>
  <c r="Z24" i="2"/>
  <c r="X23" i="2"/>
  <c r="V13" i="2"/>
  <c r="X14" i="2"/>
  <c r="X34" i="2"/>
  <c r="V33" i="2"/>
  <c r="T39" i="2"/>
  <c r="V40" i="2"/>
  <c r="V53" i="2"/>
  <c r="X54" i="2"/>
  <c r="V46" i="2"/>
  <c r="T45" i="2"/>
  <c r="Z22" i="2"/>
  <c r="X21" i="2"/>
  <c r="X17" i="2"/>
  <c r="Z18" i="2"/>
  <c r="V44" i="2"/>
  <c r="T43" i="2"/>
  <c r="V37" i="2"/>
  <c r="X38" i="2"/>
  <c r="X30" i="2"/>
  <c r="V29" i="2"/>
  <c r="V42" i="2"/>
  <c r="T41" i="2"/>
  <c r="X36" i="2"/>
  <c r="V35" i="2"/>
  <c r="X52" i="2"/>
  <c r="V51" i="2"/>
  <c r="T15" i="2"/>
  <c r="V16" i="2"/>
  <c r="X51" i="2" l="1"/>
  <c r="Z52" i="2"/>
  <c r="X42" i="2"/>
  <c r="V41" i="2"/>
  <c r="V55" i="2"/>
  <c r="X56" i="2"/>
  <c r="X25" i="2"/>
  <c r="Z26" i="2"/>
  <c r="X16" i="2"/>
  <c r="V15" i="2"/>
  <c r="X53" i="2"/>
  <c r="Z54" i="2"/>
  <c r="T9" i="2"/>
  <c r="V11" i="2"/>
  <c r="X35" i="2"/>
  <c r="Z36" i="2"/>
  <c r="X29" i="2"/>
  <c r="Z30" i="2"/>
  <c r="V43" i="2"/>
  <c r="X44" i="2"/>
  <c r="AB22" i="2"/>
  <c r="AB21" i="2" s="1"/>
  <c r="Z21" i="2"/>
  <c r="X33" i="2"/>
  <c r="Z34" i="2"/>
  <c r="Z23" i="2"/>
  <c r="AB24" i="2"/>
  <c r="AB23" i="2" s="1"/>
  <c r="X31" i="2"/>
  <c r="Z32" i="2"/>
  <c r="X27" i="2"/>
  <c r="Z28" i="2"/>
  <c r="Z38" i="2"/>
  <c r="X37" i="2"/>
  <c r="Z17" i="2"/>
  <c r="AB18" i="2"/>
  <c r="AB17" i="2" s="1"/>
  <c r="V39" i="2"/>
  <c r="X40" i="2"/>
  <c r="Z14" i="2"/>
  <c r="X13" i="2"/>
  <c r="V45" i="2"/>
  <c r="X46" i="2"/>
  <c r="AB38" i="2" l="1"/>
  <c r="AB37" i="2" s="1"/>
  <c r="Z37" i="2"/>
  <c r="Z42" i="2"/>
  <c r="X41" i="2"/>
  <c r="AB28" i="2"/>
  <c r="AB27" i="2" s="1"/>
  <c r="Z27" i="2"/>
  <c r="AB30" i="2"/>
  <c r="AB29" i="2" s="1"/>
  <c r="Z29" i="2"/>
  <c r="X11" i="2"/>
  <c r="V9" i="2"/>
  <c r="X55" i="2"/>
  <c r="Z56" i="2"/>
  <c r="AB52" i="2"/>
  <c r="AB51" i="2" s="1"/>
  <c r="Z51" i="2"/>
  <c r="AB14" i="2"/>
  <c r="AB13" i="2" s="1"/>
  <c r="Z13" i="2"/>
  <c r="Z16" i="2"/>
  <c r="X15" i="2"/>
  <c r="Z46" i="2"/>
  <c r="X45" i="2"/>
  <c r="Z40" i="2"/>
  <c r="X39" i="2"/>
  <c r="AB32" i="2"/>
  <c r="AB31" i="2" s="1"/>
  <c r="Z31" i="2"/>
  <c r="Z33" i="2"/>
  <c r="AB34" i="2"/>
  <c r="AB33" i="2" s="1"/>
  <c r="Z44" i="2"/>
  <c r="X43" i="2"/>
  <c r="AB36" i="2"/>
  <c r="AB35" i="2" s="1"/>
  <c r="Z35" i="2"/>
  <c r="AB54" i="2"/>
  <c r="AB53" i="2" s="1"/>
  <c r="Z53" i="2"/>
  <c r="AB26" i="2"/>
  <c r="AB25" i="2" s="1"/>
  <c r="Z25" i="2"/>
  <c r="AB56" i="2" l="1"/>
  <c r="AB55" i="2" s="1"/>
  <c r="Z55" i="2"/>
  <c r="Z43" i="2"/>
  <c r="AB44" i="2"/>
  <c r="AB43" i="2" s="1"/>
  <c r="Z45" i="2"/>
  <c r="AB46" i="2"/>
  <c r="AB45" i="2" s="1"/>
  <c r="Z41" i="2"/>
  <c r="AB42" i="2"/>
  <c r="AB41" i="2" s="1"/>
  <c r="Z39" i="2"/>
  <c r="AB40" i="2"/>
  <c r="AB39" i="2" s="1"/>
  <c r="AB16" i="2"/>
  <c r="AB15" i="2" s="1"/>
  <c r="Z15" i="2"/>
  <c r="X9" i="2"/>
  <c r="Z11" i="2"/>
  <c r="AB11" i="2" l="1"/>
  <c r="AB9" i="2" s="1"/>
  <c r="Z9" i="2"/>
</calcChain>
</file>

<file path=xl/sharedStrings.xml><?xml version="1.0" encoding="utf-8"?>
<sst xmlns="http://schemas.openxmlformats.org/spreadsheetml/2006/main" count="839" uniqueCount="374">
  <si>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</si>
  <si>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</si>
  <si>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</si>
  <si>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</si>
  <si>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</si>
  <si>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</si>
  <si>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</si>
  <si>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</si>
  <si>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</si>
  <si>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</si>
  <si>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</si>
  <si>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</si>
  <si>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</si>
  <si>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</si>
  <si>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</si>
  <si>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</si>
  <si>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</si>
  <si>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</si>
  <si>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</si>
  <si>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</si>
  <si>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</si>
  <si>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</si>
  <si>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</si>
  <si>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</si>
  <si>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</si>
  <si>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</si>
  <si>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</si>
  <si>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</si>
  <si>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</si>
  <si>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</si>
  <si>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</si>
  <si>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</si>
  <si>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</si>
  <si>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</si>
  <si>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</si>
  <si>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</si>
  <si>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</si>
  <si>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</si>
  <si>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</si>
  <si>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</si>
  <si>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</si>
  <si>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</si>
  <si>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</si>
  <si>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</si>
  <si>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</si>
  <si>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</si>
  <si>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</si>
  <si>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</si>
  <si>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</si>
  <si>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</si>
  <si>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</si>
  <si>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</si>
  <si>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</si>
  <si>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</si>
  <si>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</si>
  <si>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</si>
  <si>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</si>
  <si>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</si>
  <si>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</si>
  <si>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</si>
  <si>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</si>
  <si>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14 - Odbor investic a správy nemovitého majetku</t>
  </si>
  <si>
    <t>920 14 - Kapitálové výdaje</t>
  </si>
  <si>
    <t>uk.</t>
  </si>
  <si>
    <t>č.a.</t>
  </si>
  <si>
    <t>§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</si>
  <si>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</si>
  <si>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</si>
  <si>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</si>
  <si>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</si>
  <si>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</si>
  <si>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</si>
  <si>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</si>
  <si>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UR 2015 VI</t>
  </si>
  <si>
    <t>ZR-RO-30/15</t>
  </si>
  <si>
    <t>UR 2015 VII</t>
  </si>
  <si>
    <t>ZR-RO 215/15-OISNM</t>
  </si>
  <si>
    <t>OŠMTS</t>
  </si>
  <si>
    <t>ZR-RO- 296/15, 297/15</t>
  </si>
  <si>
    <t>SU</t>
  </si>
  <si>
    <t>x</t>
  </si>
  <si>
    <t>Kapitálové (investiční) výdaje resortu celkem</t>
  </si>
  <si>
    <t>149035</t>
  </si>
  <si>
    <t>1521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</si>
  <si>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</si>
  <si>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</si>
  <si>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</si>
  <si>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</si>
  <si>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</si>
  <si>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</si>
  <si>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</si>
  <si>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</si>
  <si>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</si>
  <si>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</si>
  <si>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</si>
  <si>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Gymnázium a SOŠ Jilemnice - stavební úpravy pbjektu Tkacovská</t>
  </si>
  <si>
    <t>049145</t>
  </si>
  <si>
    <t>1430</t>
  </si>
  <si>
    <t>049146</t>
  </si>
  <si>
    <t>1492</t>
  </si>
  <si>
    <t>Pedagogicko-psychologická poradna, Jbc - úpravy nových prostor</t>
  </si>
  <si>
    <t>049147</t>
  </si>
  <si>
    <t>1443</t>
  </si>
  <si>
    <t>149056</t>
  </si>
  <si>
    <t>1513</t>
  </si>
  <si>
    <t>DD Veké Hamry - revitalizace zahrady, vybudování cesty</t>
  </si>
  <si>
    <t>149060</t>
  </si>
  <si>
    <t>1510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</si>
  <si>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</si>
  <si>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</si>
  <si>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</si>
  <si>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</si>
  <si>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</si>
  <si>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</si>
  <si>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</si>
  <si>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</si>
  <si>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</si>
  <si>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</si>
  <si>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</si>
  <si>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</si>
  <si>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</si>
  <si>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</si>
  <si>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</si>
  <si>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</si>
  <si>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</si>
  <si>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</si>
  <si>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</si>
  <si>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</si>
  <si>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</si>
  <si>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</si>
  <si>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</si>
  <si>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</si>
  <si>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</si>
  <si>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</si>
  <si>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</si>
  <si>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</si>
  <si>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</si>
  <si>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</si>
  <si>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</si>
  <si>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</si>
  <si>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</si>
  <si>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</si>
  <si>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</si>
  <si>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</si>
  <si>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</si>
  <si>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</si>
  <si>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</si>
  <si>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</si>
  <si>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149069</t>
  </si>
  <si>
    <t>VMaG Česá Lípa - Obnova fasády - Svaté schody</t>
  </si>
  <si>
    <t>149070</t>
  </si>
  <si>
    <t>1705</t>
  </si>
  <si>
    <t>Koupě domu č.p. 72 Muzeum Českého Ráje v Turnově</t>
  </si>
  <si>
    <t>149071</t>
  </si>
  <si>
    <t>1452</t>
  </si>
  <si>
    <t>Stavební úpravy sociálního zázemí v přízemí a suterénu Alešova 1723</t>
  </si>
  <si>
    <t>049119</t>
  </si>
  <si>
    <t>Střední škola strojní, stavební a dopravní, Liberec, Truhlářská 360/3, p.o.-Rekonstrukce objektu DM v Truhlářské ul.</t>
  </si>
  <si>
    <t>049157</t>
  </si>
  <si>
    <t>1425</t>
  </si>
  <si>
    <t>SUPŠ sklářská, Kamenický Šenov - rekonstrukce ateliéru</t>
  </si>
  <si>
    <t>049166</t>
  </si>
  <si>
    <t>1413</t>
  </si>
  <si>
    <t>VOŠ mezinár. Obchodu a OA - zastřešení bočního vstupu</t>
  </si>
  <si>
    <t xml:space="preserve">Odbor kultury, památkové péče a cestovního ruchu </t>
  </si>
  <si>
    <t>Kapitola 917 07 - Tranasfery</t>
  </si>
  <si>
    <t>tis. Kč</t>
  </si>
  <si>
    <t>UZ</t>
  </si>
  <si>
    <t>číslo a název kapitoly</t>
  </si>
  <si>
    <t>UR I 2015</t>
  </si>
  <si>
    <t>UR II 2015</t>
  </si>
  <si>
    <t>Výdajový limit resortu v kapitole</t>
  </si>
  <si>
    <t>z toho</t>
  </si>
  <si>
    <t>Podpora vybraných aktivit v resortu</t>
  </si>
  <si>
    <t>0770007</t>
  </si>
  <si>
    <t>Podpora rozvoje turistického regionu</t>
  </si>
  <si>
    <t>ost.neinvestiční transfery - Sdružení Český ráj</t>
  </si>
  <si>
    <t>0770008</t>
  </si>
  <si>
    <t>ost.neinvestiční transfery - Sdružení Českolipsko</t>
  </si>
  <si>
    <t>0770009</t>
  </si>
  <si>
    <t>ost.neinvestiční transfery - Jizerské hory</t>
  </si>
  <si>
    <t>0770010</t>
  </si>
  <si>
    <r>
      <t xml:space="preserve">neinvestiční transfery DSO - Krkonoše, </t>
    </r>
    <r>
      <rPr>
        <b/>
        <sz val="8"/>
        <rFont val="Arial"/>
        <family val="2"/>
        <charset val="238"/>
      </rPr>
      <t>ZJ 035</t>
    </r>
  </si>
  <si>
    <t>0770011</t>
  </si>
  <si>
    <t xml:space="preserve">Podpora rozvoje aktivit v oblasti cestovního ruchu </t>
  </si>
  <si>
    <t>neinv.trans.nezisk.org. - Sdružení pro rozvoj cest.ruchu LK</t>
  </si>
  <si>
    <t>0770012</t>
  </si>
  <si>
    <t>Obnova značení pěších turistických tras v LK</t>
  </si>
  <si>
    <t xml:space="preserve">neinvestiční transfery spolkům -  KČT </t>
  </si>
  <si>
    <t>0770013</t>
  </si>
  <si>
    <t>Veletrh cestovního ruchu Euroregionotour 2014</t>
  </si>
  <si>
    <t>neinv. transfery nefin.podnik.subj.-práv.os.-Eurocentrum Jbc.</t>
  </si>
  <si>
    <t>0770014</t>
  </si>
  <si>
    <t xml:space="preserve">Postupové přehlídky </t>
  </si>
  <si>
    <t xml:space="preserve">nerozepsaná finanční rererva </t>
  </si>
  <si>
    <t>770015</t>
  </si>
  <si>
    <t>ABOR - MHF Lípa Musica 2015</t>
  </si>
  <si>
    <t>neinvestiční transfery spolkům</t>
  </si>
  <si>
    <t>770016</t>
  </si>
  <si>
    <t>Spolek přátel hud.fest.-Dvořákův turnova a Sychrov</t>
  </si>
  <si>
    <t>770017</t>
  </si>
  <si>
    <t>Bohemia Cantát Liberec  Mezinár. pěv. festival</t>
  </si>
  <si>
    <t>770018</t>
  </si>
  <si>
    <t>2143</t>
  </si>
  <si>
    <t>Svaz výrobců skla a bižu - Křehká krása Jablonec</t>
  </si>
  <si>
    <t>ost. neinv. transf. nezisk. apod. org.</t>
  </si>
  <si>
    <t>770019</t>
  </si>
  <si>
    <t>nespecifikované rezervy</t>
  </si>
  <si>
    <t>770020</t>
  </si>
  <si>
    <t>NPÚ Liberec - podpora publikační činnosti 2015</t>
  </si>
  <si>
    <t>neinv.trans.cizím PO</t>
  </si>
  <si>
    <t>Prog. Regenerace MPRaZ - odměna v kraj. kole sout.</t>
  </si>
  <si>
    <t>neinv.transfery obcím</t>
  </si>
  <si>
    <t>Eurocentrum Jablonec - Mezinárodní folklorní festival</t>
  </si>
  <si>
    <t>neinv.transfery nefin. Podnik. Subjektům - prav.os.</t>
  </si>
  <si>
    <t>0780044</t>
  </si>
  <si>
    <t>5008</t>
  </si>
  <si>
    <t>Město Turnov - Plány ochrany městské památkové zóny</t>
  </si>
  <si>
    <t xml:space="preserve">neinvestiční transfery obcím </t>
  </si>
  <si>
    <t>0780045</t>
  </si>
  <si>
    <t>Ještěd 73 - vnitřní vybavení na Ještědu</t>
  </si>
  <si>
    <t>0780053</t>
  </si>
  <si>
    <t>2703</t>
  </si>
  <si>
    <t>Naivní divadlo Liberec - účast na festivalu New York</t>
  </si>
  <si>
    <t>neinvestiční transfery obcím</t>
  </si>
  <si>
    <t>0780059</t>
  </si>
  <si>
    <t>Turnovská Bohéma - Modrý kocour</t>
  </si>
  <si>
    <t>0780060</t>
  </si>
  <si>
    <t>LS Na Židli - XXV. Turnovský drahokam</t>
  </si>
  <si>
    <t xml:space="preserve">neinvestiční transfery spolkům  </t>
  </si>
  <si>
    <t>0780061</t>
  </si>
  <si>
    <t>Klub přátel dět.pěv.sboru Vrabčáci-Kraj.kolo přehl.dět.pěv.sborů 2015</t>
  </si>
  <si>
    <t>0780062</t>
  </si>
  <si>
    <t>5702</t>
  </si>
  <si>
    <t>Středisko pro volný čas - Turnovský kos 2015</t>
  </si>
  <si>
    <t>neinvetiční transfery obcím</t>
  </si>
  <si>
    <t>0780063</t>
  </si>
  <si>
    <t>Středisko pro volný čas - Turnovská mateřinka 2015</t>
  </si>
  <si>
    <t xml:space="preserve">neinvetiční transfery obcím </t>
  </si>
  <si>
    <t>0780064</t>
  </si>
  <si>
    <t>Středisko pro volný čas - Turnovský štěk 2015</t>
  </si>
  <si>
    <t>0780065</t>
  </si>
  <si>
    <t>O. s. Větrov Vysoké n. Jizerou  - Krakonošův  divadelní podzim 2015</t>
  </si>
  <si>
    <t>0780066</t>
  </si>
  <si>
    <t>DS J. K. TYL Josefův Důl - Josefodolské divadelní jaro 2015</t>
  </si>
  <si>
    <t>0780067</t>
  </si>
  <si>
    <t>DS J. K. TYL Lomnice n.P. - 18. postup.přehl.ochotnických souborů</t>
  </si>
  <si>
    <t xml:space="preserve">neinvestiční transfery spolkům </t>
  </si>
  <si>
    <t>0780068</t>
  </si>
  <si>
    <t>3454</t>
  </si>
  <si>
    <t>DDM Vikýř JBC - Regionální kola hudebních soutěží</t>
  </si>
  <si>
    <t>0780069</t>
  </si>
  <si>
    <t>Taneční a pohybové studio Magdaléna - Tanec, tanec…. 2015</t>
  </si>
  <si>
    <t>0780070</t>
  </si>
  <si>
    <t>Taneční a pohybové studio Magdaléna -Tanec srdcem 2015</t>
  </si>
  <si>
    <t>0780071</t>
  </si>
  <si>
    <t xml:space="preserve">  </t>
  </si>
  <si>
    <t>Taneční a pohybové studio Magdaléna -Dětská scéna 2015</t>
  </si>
  <si>
    <t>0780072</t>
  </si>
  <si>
    <t>Kultura Nový Bor,s.r.o. - Dospělí dětem 2015 Nový Bor</t>
  </si>
  <si>
    <t>neinvestiční transfery nefinančním podnikatel. subjektům - právnickým osobám</t>
  </si>
  <si>
    <t>0780073</t>
  </si>
  <si>
    <t>Evr. centr. pantom.neslyšících - Postup.mezikraj.přehlídka OTEVŘENO</t>
  </si>
  <si>
    <t>0780074</t>
  </si>
  <si>
    <t xml:space="preserve">Lucie Bezděková  - Wolkrův Prostějov - krajská postupová přehlídka </t>
  </si>
  <si>
    <t xml:space="preserve">neinvestiční transfery nefinančním podnikatel. subjektům - fyzickým osobám </t>
  </si>
  <si>
    <t>0780075</t>
  </si>
  <si>
    <t>1485</t>
  </si>
  <si>
    <t xml:space="preserve">DDM Větrník - Dětská scéna 2015 - oblastní kolo Liberec  </t>
  </si>
  <si>
    <t>neinvestiční příspěvky zřízeným příspěvkovým organizacím</t>
  </si>
  <si>
    <t>0780076</t>
  </si>
  <si>
    <t>DDM Větrník - Přehlídka dětských recitárorů DS 2015</t>
  </si>
  <si>
    <t>0780077</t>
  </si>
  <si>
    <t>Taneční škola Duha - Českolipský zvoneček 2015</t>
  </si>
  <si>
    <t>neinvestiční transfery obecně prospěšným společnostem</t>
  </si>
  <si>
    <t>0780078</t>
  </si>
  <si>
    <t>Taneční škola Duha - Celostátní kolo Festivalu tanečního mládí 2015</t>
  </si>
  <si>
    <t>0780079</t>
  </si>
  <si>
    <t>5029</t>
  </si>
  <si>
    <t>Obec Košťálov - 13. postup. obl. přehl. dechových hudeb v Košťálově</t>
  </si>
  <si>
    <t>0780080</t>
  </si>
  <si>
    <t>3002</t>
  </si>
  <si>
    <t xml:space="preserve">Město Desná - O Desenského medvěda </t>
  </si>
  <si>
    <t xml:space="preserve">neinvetiční transfery obcím  </t>
  </si>
  <si>
    <t>0780081</t>
  </si>
  <si>
    <t xml:space="preserve">Naivní divadlo Liberec - Mez. Festival Mateřinka 15  </t>
  </si>
  <si>
    <t>0780082</t>
  </si>
  <si>
    <t>5005</t>
  </si>
  <si>
    <t>Město Lomnice n.P. - finanční dar</t>
  </si>
  <si>
    <t>0780104</t>
  </si>
  <si>
    <t>Luboš Ottl - Vidoklip Big´O´Band</t>
  </si>
  <si>
    <t>neinv. transfery nefin.podnik.subj.-fyz.os.</t>
  </si>
  <si>
    <t>0780105</t>
  </si>
  <si>
    <t>První festivalová - Benátská! 2015</t>
  </si>
  <si>
    <t>neinv. transfery nefin.podnik.subj.-práv.os.</t>
  </si>
  <si>
    <t>0780106</t>
  </si>
  <si>
    <t>Bohemia Jazzfest o.p.s. - Jazzfest Liberec</t>
  </si>
  <si>
    <t>0780107</t>
  </si>
  <si>
    <t>2003</t>
  </si>
  <si>
    <t>Město Frýdlant - Valdštejnské slavnosti 2015</t>
  </si>
  <si>
    <t>0780108</t>
  </si>
  <si>
    <t>3022</t>
  </si>
  <si>
    <t>Město Lučany - Finanční dar - rozhledna Bramberk</t>
  </si>
  <si>
    <t>0780109</t>
  </si>
  <si>
    <t>Finanční dar pro vítězné kronikáře</t>
  </si>
  <si>
    <t>dary obyvatelstvu</t>
  </si>
  <si>
    <t>0780111</t>
  </si>
  <si>
    <t>Účelové neinvestiční dotace PO - MK ČR</t>
  </si>
  <si>
    <t>780083</t>
  </si>
  <si>
    <t>1701</t>
  </si>
  <si>
    <t>KVK - VISK9 - Harmonizace autorit</t>
  </si>
  <si>
    <t>neinvestiční transfery zřízeným PO</t>
  </si>
  <si>
    <t>780084</t>
  </si>
  <si>
    <t>KVK - KA - Rozšíření fondu audioknih</t>
  </si>
  <si>
    <t>780085</t>
  </si>
  <si>
    <t>KVK - VISK2- Kurzy informační gramotnosti</t>
  </si>
  <si>
    <t>780086</t>
  </si>
  <si>
    <t>KVK - KA - Děti čtou nevidovým dětem</t>
  </si>
  <si>
    <t xml:space="preserve"> </t>
  </si>
  <si>
    <t>780087</t>
  </si>
  <si>
    <t>KVK - VISK9 - Doplňování článků do báze ANL</t>
  </si>
  <si>
    <t>780088</t>
  </si>
  <si>
    <t>1702</t>
  </si>
  <si>
    <t>SML - VISK3 - Upgrade AKS a obnova PC sestavy</t>
  </si>
  <si>
    <t>780089</t>
  </si>
  <si>
    <t>SML - VISK5 - Rekatalogizace knihovny</t>
  </si>
  <si>
    <t>780090</t>
  </si>
  <si>
    <t xml:space="preserve">SML - VISK6 - Digitalizace rukopisných knih </t>
  </si>
  <si>
    <t>780091</t>
  </si>
  <si>
    <t>SML - VISK6 - Digitalizace rukopisů</t>
  </si>
  <si>
    <t>780092</t>
  </si>
  <si>
    <t>1703</t>
  </si>
  <si>
    <t>OGL - VISK3 - Online katalog Carmen</t>
  </si>
  <si>
    <t>780093</t>
  </si>
  <si>
    <t>OGL - KA - Neperiodická publikace Na Sibiř!</t>
  </si>
  <si>
    <t>780094</t>
  </si>
  <si>
    <t>OGL - KA - Konference - Na cestách</t>
  </si>
  <si>
    <t>780095</t>
  </si>
  <si>
    <t>OGL - KA - celoroční výstavní činnost</t>
  </si>
  <si>
    <t>780096</t>
  </si>
  <si>
    <t>VMaGČL - VISK6 - Digitalizace rukopisu a tisků</t>
  </si>
  <si>
    <t>780097</t>
  </si>
  <si>
    <t>MČRT - VISK3 - Upgrade AKS</t>
  </si>
  <si>
    <t>780098</t>
  </si>
  <si>
    <t xml:space="preserve">MČRT - VISK5 - Retrokonverze a rekatalogizace </t>
  </si>
  <si>
    <t>780099</t>
  </si>
  <si>
    <t>MČRT - KA - Čes.ráj a Turnov na  výstavě 1895</t>
  </si>
  <si>
    <t>780100</t>
  </si>
  <si>
    <t>MČRT - VISK6 - Špalíček kramářských tisků</t>
  </si>
  <si>
    <t>780101</t>
  </si>
  <si>
    <t>MČRT - KA - Chov ryb a rybolovu na Turnovsku</t>
  </si>
  <si>
    <t>780102</t>
  </si>
  <si>
    <t>MČRT - KA - Sbírka J.V. Schejbala část V.</t>
  </si>
  <si>
    <t>780103</t>
  </si>
  <si>
    <t>MČRT - KA - Paměti sedláka josefa Dlaska</t>
  </si>
  <si>
    <t>780108</t>
  </si>
  <si>
    <t>MČRT - náročné restaurování sbírk.předmětů</t>
  </si>
  <si>
    <t>780110</t>
  </si>
  <si>
    <t>KVK - Pod.integr. - Chci se vrátit do pohádky</t>
  </si>
  <si>
    <t>investiční transfery spolkům</t>
  </si>
  <si>
    <t>0770021</t>
  </si>
  <si>
    <t>0780001</t>
  </si>
  <si>
    <t>Střední zdravotnická škola Turnov - Rek.laboratoře a kabinetu</t>
  </si>
  <si>
    <t>Střední škola Lomnice nad Popelkou - rek.topného systému</t>
  </si>
  <si>
    <t>Vybudování nové terasy na odd.DZR v objektu DD Rokytnice n. J.</t>
  </si>
  <si>
    <t>DCA Hodkovice n.M.-příst.výtahu,rek.střechy,půd.prostor a příz.</t>
  </si>
  <si>
    <t>ZR-RO č. 332/2015</t>
  </si>
  <si>
    <t>Změna rozpočtu - rozpočtové opatření č. 332/15</t>
  </si>
  <si>
    <t>ZR-RO č. 332/15</t>
  </si>
  <si>
    <t>ZR-RO-332/15</t>
  </si>
  <si>
    <t>Spolek Ještěd 73 - dokumentace obn.Ještědu</t>
  </si>
  <si>
    <t>071_P01</t>
  </si>
  <si>
    <t xml:space="preserve">          070_P01</t>
  </si>
  <si>
    <r>
      <t xml:space="preserve">                  Změna rozpočtu - rozpočtové opatření č. 332/15                         </t>
    </r>
    <r>
      <rPr>
        <sz val="10"/>
        <rFont val="Arial CE"/>
        <charset val="238"/>
      </rPr>
      <t>070_P01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</si>
</sst>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#,##0.0000"/>
    <numFmt numFmtId="166" formatCode="#,##0.000000"/>
    <numFmt numFmtId="167" formatCode="#,##0.00000"/>
  </numFmts>
  <fonts count="5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0"/>
      <name val="Arial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99"/>
      <name val="Arial"/>
      <family val="2"/>
      <charset val="238"/>
    </font>
    <font>
      <b/>
      <sz val="8"/>
      <color rgb="FF000099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89">
    <xf numFmtId="0" fontId="0" fillId="0" borderId="0"/>
    <xf numFmtId="0" fontId="24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34" fillId="0" borderId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7" fillId="12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7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7" fillId="2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7" fillId="24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7" fillId="28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17" fillId="32" borderId="0" applyNumberFormat="0" applyBorder="0" applyAlignment="0" applyProtection="0"/>
    <xf numFmtId="0" fontId="42" fillId="0" borderId="64" applyNumberFormat="0" applyFill="0" applyAlignment="0" applyProtection="0"/>
    <xf numFmtId="0" fontId="42" fillId="0" borderId="64" applyNumberFormat="0" applyFill="0" applyAlignment="0" applyProtection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7" fillId="3" borderId="0" applyNumberFormat="0" applyBorder="0" applyAlignment="0" applyProtection="0"/>
    <xf numFmtId="0" fontId="44" fillId="50" borderId="65" applyNumberFormat="0" applyAlignment="0" applyProtection="0"/>
    <xf numFmtId="0" fontId="44" fillId="50" borderId="65" applyNumberFormat="0" applyAlignment="0" applyProtection="0"/>
    <xf numFmtId="0" fontId="13" fillId="7" borderId="7" applyNumberFormat="0" applyAlignment="0" applyProtection="0"/>
    <xf numFmtId="0" fontId="45" fillId="0" borderId="66" applyNumberFormat="0" applyFill="0" applyAlignment="0" applyProtection="0"/>
    <xf numFmtId="0" fontId="45" fillId="0" borderId="66" applyNumberFormat="0" applyFill="0" applyAlignment="0" applyProtection="0"/>
    <xf numFmtId="0" fontId="3" fillId="0" borderId="1" applyNumberFormat="0" applyFill="0" applyAlignment="0" applyProtection="0"/>
    <xf numFmtId="0" fontId="46" fillId="0" borderId="67" applyNumberFormat="0" applyFill="0" applyAlignment="0" applyProtection="0"/>
    <xf numFmtId="0" fontId="46" fillId="0" borderId="67" applyNumberFormat="0" applyFill="0" applyAlignment="0" applyProtection="0"/>
    <xf numFmtId="0" fontId="4" fillId="0" borderId="2" applyNumberFormat="0" applyFill="0" applyAlignment="0" applyProtection="0"/>
    <xf numFmtId="0" fontId="47" fillId="0" borderId="68" applyNumberFormat="0" applyFill="0" applyAlignment="0" applyProtection="0"/>
    <xf numFmtId="0" fontId="47" fillId="0" borderId="68" applyNumberFormat="0" applyFill="0" applyAlignment="0" applyProtection="0"/>
    <xf numFmtId="0" fontId="5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0" fillId="52" borderId="69" applyNumberFormat="0" applyFont="0" applyAlignment="0" applyProtection="0"/>
    <xf numFmtId="0" fontId="40" fillId="52" borderId="6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0" fillId="0" borderId="70" applyNumberFormat="0" applyFill="0" applyAlignment="0" applyProtection="0"/>
    <xf numFmtId="0" fontId="50" fillId="0" borderId="70" applyNumberFormat="0" applyFill="0" applyAlignment="0" applyProtection="0"/>
    <xf numFmtId="0" fontId="12" fillId="0" borderId="6" applyNumberFormat="0" applyFill="0" applyAlignment="0" applyProtection="0"/>
    <xf numFmtId="0" fontId="51" fillId="53" borderId="0">
      <alignment horizontal="left" vertical="center"/>
    </xf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6" fillId="2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41" borderId="71" applyNumberFormat="0" applyAlignment="0" applyProtection="0"/>
    <xf numFmtId="0" fontId="54" fillId="41" borderId="71" applyNumberFormat="0" applyAlignment="0" applyProtection="0"/>
    <xf numFmtId="0" fontId="9" fillId="5" borderId="4" applyNumberFormat="0" applyAlignment="0" applyProtection="0"/>
    <xf numFmtId="0" fontId="55" fillId="54" borderId="71" applyNumberFormat="0" applyAlignment="0" applyProtection="0"/>
    <xf numFmtId="0" fontId="55" fillId="54" borderId="71" applyNumberFormat="0" applyAlignment="0" applyProtection="0"/>
    <xf numFmtId="0" fontId="11" fillId="6" borderId="4" applyNumberFormat="0" applyAlignment="0" applyProtection="0"/>
    <xf numFmtId="0" fontId="56" fillId="54" borderId="72" applyNumberFormat="0" applyAlignment="0" applyProtection="0"/>
    <xf numFmtId="0" fontId="56" fillId="54" borderId="72" applyNumberFormat="0" applyAlignment="0" applyProtection="0"/>
    <xf numFmtId="0" fontId="10" fillId="6" borderId="5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17" fillId="13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17" fillId="1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7" fillId="21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7" fillId="25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7" fillId="29" borderId="0" applyNumberFormat="0" applyBorder="0" applyAlignment="0" applyProtection="0"/>
  </cellStyleXfs>
  <cellXfs count="417">
    <xf numFmtId="0" fontId="0" fillId="0" borderId="0" xfId="0"/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horizontal="right" vertical="center" wrapText="1"/>
    </xf>
    <xf numFmtId="4" fontId="22" fillId="0" borderId="15" xfId="0" applyNumberFormat="1" applyFont="1" applyBorder="1" applyAlignment="1">
      <alignment horizontal="right" vertical="center" wrapText="1"/>
    </xf>
    <xf numFmtId="4" fontId="22" fillId="0" borderId="16" xfId="0" applyNumberFormat="1" applyFont="1" applyBorder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horizontal="right" vertical="center" wrapText="1"/>
    </xf>
    <xf numFmtId="4" fontId="23" fillId="0" borderId="18" xfId="0" applyNumberFormat="1" applyFont="1" applyBorder="1" applyAlignment="1">
      <alignment horizontal="right" vertical="center" wrapText="1"/>
    </xf>
    <xf numFmtId="4" fontId="23" fillId="0" borderId="18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4" fontId="0" fillId="0" borderId="0" xfId="0" applyNumberFormat="1"/>
    <xf numFmtId="4" fontId="23" fillId="0" borderId="15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vertical="center" wrapText="1"/>
    </xf>
    <xf numFmtId="4" fontId="22" fillId="0" borderId="18" xfId="0" applyNumberFormat="1" applyFont="1" applyBorder="1" applyAlignment="1">
      <alignment horizontal="right" vertical="center" wrapText="1"/>
    </xf>
    <xf numFmtId="4" fontId="22" fillId="0" borderId="19" xfId="0" applyNumberFormat="1" applyFont="1" applyBorder="1" applyAlignment="1">
      <alignment horizontal="right" vertical="center" wrapText="1"/>
    </xf>
    <xf numFmtId="4" fontId="23" fillId="0" borderId="19" xfId="0" applyNumberFormat="1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horizontal="right"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4" fontId="23" fillId="0" borderId="22" xfId="0" applyNumberFormat="1" applyFont="1" applyBorder="1" applyAlignment="1">
      <alignment horizontal="right"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horizontal="right" vertical="center" wrapText="1"/>
    </xf>
    <xf numFmtId="4" fontId="22" fillId="0" borderId="12" xfId="0" applyNumberFormat="1" applyFont="1" applyBorder="1" applyAlignment="1">
      <alignment horizontal="right"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0" fontId="20" fillId="0" borderId="0" xfId="0" applyFont="1" applyFill="1" applyBorder="1"/>
    <xf numFmtId="164" fontId="20" fillId="0" borderId="10" xfId="0" applyNumberFormat="1" applyFont="1" applyFill="1" applyBorder="1" applyAlignment="1">
      <alignment horizontal="right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4" fillId="0" borderId="0" xfId="1"/>
    <xf numFmtId="165" fontId="24" fillId="0" borderId="0" xfId="1" applyNumberForma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0" fontId="28" fillId="0" borderId="24" xfId="2" applyFont="1" applyFill="1" applyBorder="1" applyAlignment="1">
      <alignment vertical="center"/>
    </xf>
    <xf numFmtId="0" fontId="28" fillId="0" borderId="27" xfId="2" applyFont="1" applyFill="1" applyBorder="1" applyAlignment="1">
      <alignment horizontal="center" vertical="center"/>
    </xf>
    <xf numFmtId="0" fontId="28" fillId="0" borderId="28" xfId="2" applyFont="1" applyFill="1" applyBorder="1" applyAlignment="1">
      <alignment horizontal="center" vertical="center"/>
    </xf>
    <xf numFmtId="0" fontId="28" fillId="0" borderId="29" xfId="2" applyFont="1" applyFill="1" applyBorder="1" applyAlignment="1">
      <alignment horizontal="center" vertical="center"/>
    </xf>
    <xf numFmtId="165" fontId="27" fillId="0" borderId="30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/>
    </xf>
    <xf numFmtId="4" fontId="27" fillId="0" borderId="30" xfId="0" applyNumberFormat="1" applyFont="1" applyFill="1" applyBorder="1" applyAlignment="1">
      <alignment horizontal="center" vertical="center"/>
    </xf>
    <xf numFmtId="167" fontId="27" fillId="0" borderId="11" xfId="0" applyNumberFormat="1" applyFont="1" applyFill="1" applyBorder="1" applyAlignment="1">
      <alignment horizontal="center" vertical="center"/>
    </xf>
    <xf numFmtId="166" fontId="27" fillId="0" borderId="26" xfId="0" applyNumberFormat="1" applyFont="1" applyFill="1" applyBorder="1" applyAlignment="1">
      <alignment horizontal="center" vertical="center" wrapText="1"/>
    </xf>
    <xf numFmtId="167" fontId="27" fillId="0" borderId="31" xfId="0" applyNumberFormat="1" applyFont="1" applyFill="1" applyBorder="1" applyAlignment="1">
      <alignment horizontal="center" vertical="center"/>
    </xf>
    <xf numFmtId="167" fontId="27" fillId="0" borderId="30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/>
    </xf>
    <xf numFmtId="0" fontId="29" fillId="0" borderId="27" xfId="2" applyFont="1" applyFill="1" applyBorder="1" applyAlignment="1">
      <alignment horizontal="center"/>
    </xf>
    <xf numFmtId="0" fontId="29" fillId="0" borderId="28" xfId="2" applyFont="1" applyFill="1" applyBorder="1" applyAlignment="1">
      <alignment horizontal="center"/>
    </xf>
    <xf numFmtId="0" fontId="29" fillId="0" borderId="29" xfId="2" applyFont="1" applyFill="1" applyBorder="1" applyAlignment="1">
      <alignment horizontal="left"/>
    </xf>
    <xf numFmtId="165" fontId="29" fillId="0" borderId="30" xfId="2" applyNumberFormat="1" applyFont="1" applyFill="1" applyBorder="1"/>
    <xf numFmtId="166" fontId="29" fillId="0" borderId="30" xfId="2" applyNumberFormat="1" applyFont="1" applyFill="1" applyBorder="1"/>
    <xf numFmtId="4" fontId="29" fillId="0" borderId="30" xfId="2" applyNumberFormat="1" applyFont="1" applyFill="1" applyBorder="1"/>
    <xf numFmtId="167" fontId="29" fillId="0" borderId="11" xfId="2" applyNumberFormat="1" applyFont="1" applyFill="1" applyBorder="1"/>
    <xf numFmtId="167" fontId="29" fillId="0" borderId="31" xfId="2" applyNumberFormat="1" applyFont="1" applyFill="1" applyBorder="1"/>
    <xf numFmtId="167" fontId="29" fillId="0" borderId="30" xfId="2" applyNumberFormat="1" applyFont="1" applyFill="1" applyBorder="1"/>
    <xf numFmtId="0" fontId="30" fillId="0" borderId="34" xfId="3" applyFont="1" applyFill="1" applyBorder="1" applyAlignment="1">
      <alignment horizontal="center"/>
    </xf>
    <xf numFmtId="49" fontId="30" fillId="0" borderId="35" xfId="3" applyNumberFormat="1" applyFont="1" applyFill="1" applyBorder="1" applyAlignment="1">
      <alignment horizontal="center"/>
    </xf>
    <xf numFmtId="49" fontId="30" fillId="0" borderId="36" xfId="3" applyNumberFormat="1" applyFont="1" applyFill="1" applyBorder="1" applyAlignment="1">
      <alignment horizontal="center"/>
    </xf>
    <xf numFmtId="49" fontId="30" fillId="0" borderId="37" xfId="3" applyNumberFormat="1" applyFont="1" applyFill="1" applyBorder="1" applyAlignment="1">
      <alignment horizontal="center"/>
    </xf>
    <xf numFmtId="0" fontId="30" fillId="0" borderId="38" xfId="3" applyFont="1" applyFill="1" applyBorder="1" applyAlignment="1">
      <alignment horizontal="center"/>
    </xf>
    <xf numFmtId="0" fontId="30" fillId="0" borderId="37" xfId="3" applyFont="1" applyFill="1" applyBorder="1"/>
    <xf numFmtId="165" fontId="30" fillId="0" borderId="36" xfId="3" applyNumberFormat="1" applyFont="1" applyFill="1" applyBorder="1" applyAlignment="1">
      <alignment horizontal="right"/>
    </xf>
    <xf numFmtId="165" fontId="30" fillId="0" borderId="39" xfId="3" applyNumberFormat="1" applyFont="1" applyFill="1" applyBorder="1"/>
    <xf numFmtId="166" fontId="30" fillId="0" borderId="36" xfId="3" applyNumberFormat="1" applyFont="1" applyFill="1" applyBorder="1" applyAlignment="1">
      <alignment horizontal="right"/>
    </xf>
    <xf numFmtId="4" fontId="30" fillId="0" borderId="39" xfId="3" applyNumberFormat="1" applyFont="1" applyFill="1" applyBorder="1"/>
    <xf numFmtId="167" fontId="30" fillId="0" borderId="34" xfId="3" applyNumberFormat="1" applyFont="1" applyFill="1" applyBorder="1"/>
    <xf numFmtId="167" fontId="30" fillId="0" borderId="40" xfId="3" applyNumberFormat="1" applyFont="1" applyFill="1" applyBorder="1"/>
    <xf numFmtId="167" fontId="30" fillId="0" borderId="39" xfId="3" applyNumberFormat="1" applyFont="1" applyFill="1" applyBorder="1"/>
    <xf numFmtId="0" fontId="31" fillId="0" borderId="17" xfId="3" applyFont="1" applyFill="1" applyBorder="1" applyAlignment="1">
      <alignment horizontal="center"/>
    </xf>
    <xf numFmtId="49" fontId="31" fillId="0" borderId="41" xfId="3" applyNumberFormat="1" applyFont="1" applyFill="1" applyBorder="1" applyAlignment="1">
      <alignment horizontal="center"/>
    </xf>
    <xf numFmtId="49" fontId="31" fillId="0" borderId="42" xfId="3" applyNumberFormat="1" applyFont="1" applyFill="1" applyBorder="1" applyAlignment="1">
      <alignment horizontal="center"/>
    </xf>
    <xf numFmtId="0" fontId="31" fillId="0" borderId="18" xfId="3" applyFont="1" applyFill="1" applyBorder="1" applyAlignment="1">
      <alignment horizontal="center"/>
    </xf>
    <xf numFmtId="0" fontId="31" fillId="0" borderId="41" xfId="3" applyFont="1" applyFill="1" applyBorder="1" applyAlignment="1">
      <alignment horizontal="center"/>
    </xf>
    <xf numFmtId="0" fontId="31" fillId="0" borderId="18" xfId="3" applyFont="1" applyFill="1" applyBorder="1"/>
    <xf numFmtId="165" fontId="31" fillId="0" borderId="42" xfId="4" applyNumberFormat="1" applyFont="1" applyFill="1" applyBorder="1" applyAlignment="1">
      <alignment horizontal="right"/>
    </xf>
    <xf numFmtId="165" fontId="31" fillId="0" borderId="19" xfId="3" applyNumberFormat="1" applyFont="1" applyFill="1" applyBorder="1"/>
    <xf numFmtId="166" fontId="31" fillId="0" borderId="42" xfId="4" applyNumberFormat="1" applyFont="1" applyFill="1" applyBorder="1" applyAlignment="1">
      <alignment horizontal="right"/>
    </xf>
    <xf numFmtId="4" fontId="31" fillId="0" borderId="19" xfId="3" applyNumberFormat="1" applyFont="1" applyFill="1" applyBorder="1"/>
    <xf numFmtId="167" fontId="31" fillId="0" borderId="17" xfId="3" applyNumberFormat="1" applyFont="1" applyFill="1" applyBorder="1"/>
    <xf numFmtId="167" fontId="31" fillId="0" borderId="43" xfId="3" applyNumberFormat="1" applyFont="1" applyFill="1" applyBorder="1"/>
    <xf numFmtId="167" fontId="31" fillId="0" borderId="19" xfId="3" applyNumberFormat="1" applyFont="1" applyFill="1" applyBorder="1"/>
    <xf numFmtId="0" fontId="31" fillId="0" borderId="44" xfId="3" applyFont="1" applyFill="1" applyBorder="1" applyAlignment="1">
      <alignment horizontal="center"/>
    </xf>
    <xf numFmtId="49" fontId="31" fillId="0" borderId="45" xfId="3" applyNumberFormat="1" applyFont="1" applyFill="1" applyBorder="1" applyAlignment="1">
      <alignment horizontal="center"/>
    </xf>
    <xf numFmtId="49" fontId="31" fillId="0" borderId="46" xfId="3" applyNumberFormat="1" applyFont="1" applyFill="1" applyBorder="1" applyAlignment="1">
      <alignment horizontal="center"/>
    </xf>
    <xf numFmtId="0" fontId="31" fillId="0" borderId="47" xfId="3" applyFont="1" applyFill="1" applyBorder="1" applyAlignment="1">
      <alignment horizontal="center"/>
    </xf>
    <xf numFmtId="0" fontId="31" fillId="0" borderId="45" xfId="3" applyFont="1" applyFill="1" applyBorder="1" applyAlignment="1">
      <alignment horizontal="center"/>
    </xf>
    <xf numFmtId="0" fontId="31" fillId="0" borderId="47" xfId="3" applyFont="1" applyFill="1" applyBorder="1"/>
    <xf numFmtId="165" fontId="31" fillId="0" borderId="46" xfId="4" applyNumberFormat="1" applyFont="1" applyFill="1" applyBorder="1" applyAlignment="1">
      <alignment horizontal="right"/>
    </xf>
    <xf numFmtId="165" fontId="31" fillId="0" borderId="48" xfId="3" applyNumberFormat="1" applyFont="1" applyFill="1" applyBorder="1"/>
    <xf numFmtId="166" fontId="31" fillId="0" borderId="46" xfId="4" applyNumberFormat="1" applyFont="1" applyFill="1" applyBorder="1" applyAlignment="1">
      <alignment horizontal="right"/>
    </xf>
    <xf numFmtId="4" fontId="31" fillId="0" borderId="48" xfId="3" applyNumberFormat="1" applyFont="1" applyFill="1" applyBorder="1"/>
    <xf numFmtId="167" fontId="31" fillId="0" borderId="44" xfId="3" applyNumberFormat="1" applyFont="1" applyFill="1" applyBorder="1"/>
    <xf numFmtId="167" fontId="31" fillId="0" borderId="49" xfId="3" applyNumberFormat="1" applyFont="1" applyFill="1" applyBorder="1"/>
    <xf numFmtId="167" fontId="31" fillId="0" borderId="48" xfId="3" applyNumberFormat="1" applyFont="1" applyFill="1" applyBorder="1"/>
    <xf numFmtId="0" fontId="0" fillId="34" borderId="0" xfId="0" applyFill="1"/>
    <xf numFmtId="0" fontId="30" fillId="34" borderId="34" xfId="3" applyFont="1" applyFill="1" applyBorder="1" applyAlignment="1">
      <alignment horizontal="center"/>
    </xf>
    <xf numFmtId="49" fontId="30" fillId="34" borderId="35" xfId="3" applyNumberFormat="1" applyFont="1" applyFill="1" applyBorder="1" applyAlignment="1">
      <alignment horizontal="center"/>
    </xf>
    <xf numFmtId="49" fontId="30" fillId="34" borderId="36" xfId="3" applyNumberFormat="1" applyFont="1" applyFill="1" applyBorder="1" applyAlignment="1">
      <alignment horizontal="center"/>
    </xf>
    <xf numFmtId="49" fontId="30" fillId="34" borderId="37" xfId="3" applyNumberFormat="1" applyFont="1" applyFill="1" applyBorder="1" applyAlignment="1">
      <alignment horizontal="center"/>
    </xf>
    <xf numFmtId="0" fontId="30" fillId="34" borderId="38" xfId="3" applyFont="1" applyFill="1" applyBorder="1" applyAlignment="1">
      <alignment horizontal="center"/>
    </xf>
    <xf numFmtId="0" fontId="30" fillId="34" borderId="37" xfId="3" applyFont="1" applyFill="1" applyBorder="1"/>
    <xf numFmtId="165" fontId="30" fillId="34" borderId="36" xfId="3" applyNumberFormat="1" applyFont="1" applyFill="1" applyBorder="1" applyAlignment="1">
      <alignment horizontal="right"/>
    </xf>
    <xf numFmtId="165" fontId="30" fillId="34" borderId="39" xfId="3" applyNumberFormat="1" applyFont="1" applyFill="1" applyBorder="1"/>
    <xf numFmtId="166" fontId="30" fillId="34" borderId="36" xfId="3" applyNumberFormat="1" applyFont="1" applyFill="1" applyBorder="1" applyAlignment="1">
      <alignment horizontal="right"/>
    </xf>
    <xf numFmtId="4" fontId="30" fillId="34" borderId="39" xfId="3" applyNumberFormat="1" applyFont="1" applyFill="1" applyBorder="1"/>
    <xf numFmtId="167" fontId="30" fillId="34" borderId="34" xfId="3" applyNumberFormat="1" applyFont="1" applyFill="1" applyBorder="1"/>
    <xf numFmtId="167" fontId="30" fillId="34" borderId="40" xfId="3" applyNumberFormat="1" applyFont="1" applyFill="1" applyBorder="1"/>
    <xf numFmtId="167" fontId="30" fillId="34" borderId="39" xfId="3" applyNumberFormat="1" applyFont="1" applyFill="1" applyBorder="1"/>
    <xf numFmtId="0" fontId="31" fillId="34" borderId="44" xfId="3" applyFont="1" applyFill="1" applyBorder="1" applyAlignment="1">
      <alignment horizontal="center"/>
    </xf>
    <xf numFmtId="49" fontId="31" fillId="34" borderId="45" xfId="3" applyNumberFormat="1" applyFont="1" applyFill="1" applyBorder="1" applyAlignment="1">
      <alignment horizontal="center"/>
    </xf>
    <xf numFmtId="49" fontId="31" fillId="34" borderId="46" xfId="3" applyNumberFormat="1" applyFont="1" applyFill="1" applyBorder="1" applyAlignment="1">
      <alignment horizontal="center"/>
    </xf>
    <xf numFmtId="0" fontId="31" fillId="34" borderId="47" xfId="3" applyFont="1" applyFill="1" applyBorder="1" applyAlignment="1">
      <alignment horizontal="center"/>
    </xf>
    <xf numFmtId="0" fontId="31" fillId="34" borderId="45" xfId="3" applyFont="1" applyFill="1" applyBorder="1" applyAlignment="1">
      <alignment horizontal="center"/>
    </xf>
    <xf numFmtId="0" fontId="31" fillId="34" borderId="47" xfId="3" applyFont="1" applyFill="1" applyBorder="1"/>
    <xf numFmtId="165" fontId="31" fillId="34" borderId="46" xfId="4" applyNumberFormat="1" applyFont="1" applyFill="1" applyBorder="1" applyAlignment="1">
      <alignment horizontal="right"/>
    </xf>
    <xf numFmtId="165" fontId="31" fillId="34" borderId="48" xfId="3" applyNumberFormat="1" applyFont="1" applyFill="1" applyBorder="1"/>
    <xf numFmtId="166" fontId="31" fillId="34" borderId="46" xfId="4" applyNumberFormat="1" applyFont="1" applyFill="1" applyBorder="1" applyAlignment="1">
      <alignment horizontal="right"/>
    </xf>
    <xf numFmtId="4" fontId="31" fillId="34" borderId="48" xfId="3" applyNumberFormat="1" applyFont="1" applyFill="1" applyBorder="1"/>
    <xf numFmtId="167" fontId="31" fillId="34" borderId="44" xfId="3" applyNumberFormat="1" applyFont="1" applyFill="1" applyBorder="1"/>
    <xf numFmtId="167" fontId="31" fillId="34" borderId="49" xfId="3" applyNumberFormat="1" applyFont="1" applyFill="1" applyBorder="1"/>
    <xf numFmtId="167" fontId="31" fillId="34" borderId="48" xfId="3" applyNumberFormat="1" applyFont="1" applyFill="1" applyBorder="1"/>
    <xf numFmtId="49" fontId="32" fillId="34" borderId="36" xfId="3" applyNumberFormat="1" applyFont="1" applyFill="1" applyBorder="1" applyAlignment="1">
      <alignment horizontal="center"/>
    </xf>
    <xf numFmtId="49" fontId="32" fillId="34" borderId="37" xfId="3" applyNumberFormat="1" applyFont="1" applyFill="1" applyBorder="1" applyAlignment="1">
      <alignment horizontal="center"/>
    </xf>
    <xf numFmtId="0" fontId="32" fillId="34" borderId="38" xfId="3" applyFont="1" applyFill="1" applyBorder="1" applyAlignment="1">
      <alignment horizontal="center"/>
    </xf>
    <xf numFmtId="0" fontId="32" fillId="34" borderId="37" xfId="3" applyFont="1" applyFill="1" applyBorder="1"/>
    <xf numFmtId="165" fontId="32" fillId="34" borderId="36" xfId="3" applyNumberFormat="1" applyFont="1" applyFill="1" applyBorder="1" applyAlignment="1">
      <alignment horizontal="right"/>
    </xf>
    <xf numFmtId="165" fontId="32" fillId="34" borderId="39" xfId="3" applyNumberFormat="1" applyFont="1" applyFill="1" applyBorder="1"/>
    <xf numFmtId="166" fontId="32" fillId="34" borderId="36" xfId="3" applyNumberFormat="1" applyFont="1" applyFill="1" applyBorder="1" applyAlignment="1">
      <alignment horizontal="right"/>
    </xf>
    <xf numFmtId="4" fontId="32" fillId="34" borderId="39" xfId="3" applyNumberFormat="1" applyFont="1" applyFill="1" applyBorder="1"/>
    <xf numFmtId="167" fontId="32" fillId="34" borderId="34" xfId="3" applyNumberFormat="1" applyFont="1" applyFill="1" applyBorder="1"/>
    <xf numFmtId="4" fontId="32" fillId="34" borderId="36" xfId="3" applyNumberFormat="1" applyFont="1" applyFill="1" applyBorder="1" applyAlignment="1">
      <alignment horizontal="right"/>
    </xf>
    <xf numFmtId="167" fontId="32" fillId="34" borderId="40" xfId="3" applyNumberFormat="1" applyFont="1" applyFill="1" applyBorder="1"/>
    <xf numFmtId="167" fontId="32" fillId="34" borderId="39" xfId="3" applyNumberFormat="1" applyFont="1" applyFill="1" applyBorder="1"/>
    <xf numFmtId="0" fontId="33" fillId="34" borderId="47" xfId="3" applyFont="1" applyFill="1" applyBorder="1" applyAlignment="1">
      <alignment horizontal="center"/>
    </xf>
    <xf numFmtId="0" fontId="33" fillId="34" borderId="45" xfId="3" applyFont="1" applyFill="1" applyBorder="1" applyAlignment="1">
      <alignment horizontal="center"/>
    </xf>
    <xf numFmtId="0" fontId="33" fillId="34" borderId="47" xfId="3" applyFont="1" applyFill="1" applyBorder="1"/>
    <xf numFmtId="165" fontId="33" fillId="34" borderId="46" xfId="4" applyNumberFormat="1" applyFont="1" applyFill="1" applyBorder="1" applyAlignment="1">
      <alignment horizontal="right"/>
    </xf>
    <xf numFmtId="165" fontId="33" fillId="34" borderId="48" xfId="3" applyNumberFormat="1" applyFont="1" applyFill="1" applyBorder="1"/>
    <xf numFmtId="166" fontId="33" fillId="34" borderId="46" xfId="4" applyNumberFormat="1" applyFont="1" applyFill="1" applyBorder="1" applyAlignment="1">
      <alignment horizontal="right"/>
    </xf>
    <xf numFmtId="4" fontId="33" fillId="34" borderId="48" xfId="3" applyNumberFormat="1" applyFont="1" applyFill="1" applyBorder="1"/>
    <xf numFmtId="167" fontId="33" fillId="34" borderId="44" xfId="3" applyNumberFormat="1" applyFont="1" applyFill="1" applyBorder="1"/>
    <xf numFmtId="4" fontId="33" fillId="34" borderId="46" xfId="4" applyNumberFormat="1" applyFont="1" applyFill="1" applyBorder="1" applyAlignment="1">
      <alignment horizontal="right"/>
    </xf>
    <xf numFmtId="167" fontId="33" fillId="34" borderId="49" xfId="3" applyNumberFormat="1" applyFont="1" applyFill="1" applyBorder="1"/>
    <xf numFmtId="167" fontId="33" fillId="34" borderId="48" xfId="3" applyNumberFormat="1" applyFont="1" applyFill="1" applyBorder="1"/>
    <xf numFmtId="0" fontId="30" fillId="35" borderId="34" xfId="3" applyFont="1" applyFill="1" applyBorder="1" applyAlignment="1">
      <alignment horizontal="center"/>
    </xf>
    <xf numFmtId="49" fontId="30" fillId="35" borderId="35" xfId="3" applyNumberFormat="1" applyFont="1" applyFill="1" applyBorder="1" applyAlignment="1">
      <alignment horizontal="center"/>
    </xf>
    <xf numFmtId="49" fontId="30" fillId="35" borderId="36" xfId="3" applyNumberFormat="1" applyFont="1" applyFill="1" applyBorder="1" applyAlignment="1">
      <alignment horizontal="center"/>
    </xf>
    <xf numFmtId="49" fontId="30" fillId="35" borderId="37" xfId="3" applyNumberFormat="1" applyFont="1" applyFill="1" applyBorder="1" applyAlignment="1">
      <alignment horizontal="center"/>
    </xf>
    <xf numFmtId="0" fontId="30" fillId="35" borderId="38" xfId="3" applyFont="1" applyFill="1" applyBorder="1" applyAlignment="1">
      <alignment horizontal="center"/>
    </xf>
    <xf numFmtId="0" fontId="30" fillId="35" borderId="37" xfId="3" applyFont="1" applyFill="1" applyBorder="1"/>
    <xf numFmtId="165" fontId="30" fillId="35" borderId="36" xfId="3" applyNumberFormat="1" applyFont="1" applyFill="1" applyBorder="1" applyAlignment="1">
      <alignment horizontal="right"/>
    </xf>
    <xf numFmtId="165" fontId="30" fillId="35" borderId="39" xfId="3" applyNumberFormat="1" applyFont="1" applyFill="1" applyBorder="1"/>
    <xf numFmtId="166" fontId="30" fillId="35" borderId="36" xfId="3" applyNumberFormat="1" applyFont="1" applyFill="1" applyBorder="1" applyAlignment="1">
      <alignment horizontal="right"/>
    </xf>
    <xf numFmtId="4" fontId="30" fillId="35" borderId="39" xfId="3" applyNumberFormat="1" applyFont="1" applyFill="1" applyBorder="1"/>
    <xf numFmtId="167" fontId="30" fillId="35" borderId="34" xfId="3" applyNumberFormat="1" applyFont="1" applyFill="1" applyBorder="1"/>
    <xf numFmtId="167" fontId="30" fillId="35" borderId="40" xfId="3" applyNumberFormat="1" applyFont="1" applyFill="1" applyBorder="1"/>
    <xf numFmtId="0" fontId="31" fillId="35" borderId="44" xfId="3" applyFont="1" applyFill="1" applyBorder="1" applyAlignment="1">
      <alignment horizontal="center"/>
    </xf>
    <xf numFmtId="0" fontId="31" fillId="35" borderId="47" xfId="3" applyFont="1" applyFill="1" applyBorder="1" applyAlignment="1">
      <alignment horizontal="center"/>
    </xf>
    <xf numFmtId="0" fontId="31" fillId="35" borderId="45" xfId="3" applyFont="1" applyFill="1" applyBorder="1" applyAlignment="1">
      <alignment horizontal="center"/>
    </xf>
    <xf numFmtId="0" fontId="31" fillId="35" borderId="47" xfId="3" applyFont="1" applyFill="1" applyBorder="1"/>
    <xf numFmtId="165" fontId="31" fillId="35" borderId="46" xfId="4" applyNumberFormat="1" applyFont="1" applyFill="1" applyBorder="1" applyAlignment="1">
      <alignment horizontal="right"/>
    </xf>
    <xf numFmtId="165" fontId="31" fillId="35" borderId="48" xfId="3" applyNumberFormat="1" applyFont="1" applyFill="1" applyBorder="1"/>
    <xf numFmtId="166" fontId="31" fillId="35" borderId="46" xfId="4" applyNumberFormat="1" applyFont="1" applyFill="1" applyBorder="1" applyAlignment="1">
      <alignment horizontal="right"/>
    </xf>
    <xf numFmtId="4" fontId="31" fillId="35" borderId="48" xfId="3" applyNumberFormat="1" applyFont="1" applyFill="1" applyBorder="1"/>
    <xf numFmtId="167" fontId="31" fillId="35" borderId="44" xfId="3" applyNumberFormat="1" applyFont="1" applyFill="1" applyBorder="1"/>
    <xf numFmtId="167" fontId="31" fillId="35" borderId="49" xfId="3" applyNumberFormat="1" applyFont="1" applyFill="1" applyBorder="1"/>
    <xf numFmtId="0" fontId="32" fillId="34" borderId="50" xfId="5" applyFont="1" applyFill="1" applyBorder="1" applyAlignment="1">
      <alignment vertical="center" wrapText="1"/>
    </xf>
    <xf numFmtId="49" fontId="30" fillId="0" borderId="25" xfId="3" applyNumberFormat="1" applyFont="1" applyFill="1" applyBorder="1" applyAlignment="1">
      <alignment horizontal="center"/>
    </xf>
    <xf numFmtId="49" fontId="32" fillId="34" borderId="26" xfId="3" applyNumberFormat="1" applyFont="1" applyFill="1" applyBorder="1" applyAlignment="1">
      <alignment horizontal="center"/>
    </xf>
    <xf numFmtId="0" fontId="34" fillId="0" borderId="0" xfId="6"/>
    <xf numFmtId="0" fontId="18" fillId="0" borderId="0" xfId="5"/>
    <xf numFmtId="0" fontId="18" fillId="0" borderId="0" xfId="5" applyBorder="1"/>
    <xf numFmtId="0" fontId="27" fillId="0" borderId="0" xfId="5" applyFont="1" applyAlignment="1">
      <alignment horizontal="center"/>
    </xf>
    <xf numFmtId="0" fontId="35" fillId="0" borderId="11" xfId="5" applyFont="1" applyBorder="1" applyAlignment="1">
      <alignment horizontal="center" vertical="center" wrapText="1"/>
    </xf>
    <xf numFmtId="0" fontId="35" fillId="0" borderId="51" xfId="5" applyFont="1" applyBorder="1" applyAlignment="1">
      <alignment horizontal="center" vertical="center" wrapText="1"/>
    </xf>
    <xf numFmtId="0" fontId="36" fillId="0" borderId="25" xfId="5" applyFont="1" applyBorder="1" applyAlignment="1">
      <alignment horizontal="center" vertical="center" wrapText="1"/>
    </xf>
    <xf numFmtId="0" fontId="35" fillId="0" borderId="25" xfId="5" applyFont="1" applyBorder="1" applyAlignment="1">
      <alignment horizontal="center" vertical="center" wrapText="1"/>
    </xf>
    <xf numFmtId="0" fontId="27" fillId="0" borderId="12" xfId="5" applyFont="1" applyBorder="1" applyAlignment="1">
      <alignment horizontal="center" vertical="center" wrapText="1"/>
    </xf>
    <xf numFmtId="0" fontId="27" fillId="0" borderId="12" xfId="7" applyFont="1" applyBorder="1" applyAlignment="1">
      <alignment horizontal="center" vertical="center" wrapText="1"/>
    </xf>
    <xf numFmtId="0" fontId="27" fillId="0" borderId="31" xfId="7" applyFont="1" applyBorder="1" applyAlignment="1">
      <alignment horizontal="center" vertical="center" wrapText="1"/>
    </xf>
    <xf numFmtId="0" fontId="37" fillId="0" borderId="11" xfId="8" applyFont="1" applyBorder="1" applyAlignment="1">
      <alignment horizontal="center" vertical="center"/>
    </xf>
    <xf numFmtId="0" fontId="37" fillId="0" borderId="51" xfId="8" applyFont="1" applyBorder="1" applyAlignment="1">
      <alignment horizontal="center" vertical="center"/>
    </xf>
    <xf numFmtId="0" fontId="37" fillId="0" borderId="25" xfId="8" applyFont="1" applyBorder="1" applyAlignment="1">
      <alignment horizontal="center" vertical="center"/>
    </xf>
    <xf numFmtId="0" fontId="37" fillId="0" borderId="26" xfId="8" applyFont="1" applyBorder="1" applyAlignment="1">
      <alignment horizontal="center" vertical="center"/>
    </xf>
    <xf numFmtId="0" fontId="37" fillId="0" borderId="25" xfId="8" applyFont="1" applyFill="1" applyBorder="1" applyAlignment="1">
      <alignment horizontal="center" vertical="center"/>
    </xf>
    <xf numFmtId="0" fontId="38" fillId="0" borderId="12" xfId="9" applyFont="1" applyFill="1" applyBorder="1" applyAlignment="1">
      <alignment horizontal="left" vertical="center"/>
    </xf>
    <xf numFmtId="4" fontId="37" fillId="0" borderId="26" xfId="10" applyNumberFormat="1" applyFont="1" applyFill="1" applyBorder="1" applyAlignment="1">
      <alignment horizontal="right" vertical="center"/>
    </xf>
    <xf numFmtId="164" fontId="37" fillId="0" borderId="26" xfId="10" applyNumberFormat="1" applyFont="1" applyFill="1" applyBorder="1" applyAlignment="1">
      <alignment horizontal="right" vertical="center"/>
    </xf>
    <xf numFmtId="4" fontId="37" fillId="0" borderId="13" xfId="8" applyNumberFormat="1" applyFont="1" applyFill="1" applyBorder="1" applyAlignment="1">
      <alignment vertical="center"/>
    </xf>
    <xf numFmtId="0" fontId="37" fillId="0" borderId="0" xfId="8" applyFont="1" applyBorder="1" applyAlignment="1">
      <alignment horizontal="center" vertical="center"/>
    </xf>
    <xf numFmtId="0" fontId="37" fillId="0" borderId="0" xfId="8" applyFont="1" applyFill="1" applyBorder="1" applyAlignment="1">
      <alignment horizontal="center" vertical="center"/>
    </xf>
    <xf numFmtId="0" fontId="27" fillId="0" borderId="0" xfId="8" applyFont="1" applyFill="1" applyBorder="1" applyAlignment="1">
      <alignment horizontal="center" vertical="center"/>
    </xf>
    <xf numFmtId="4" fontId="37" fillId="0" borderId="0" xfId="10" applyNumberFormat="1" applyFont="1" applyFill="1" applyBorder="1" applyAlignment="1">
      <alignment horizontal="right" vertical="center"/>
    </xf>
    <xf numFmtId="164" fontId="37" fillId="0" borderId="0" xfId="8" applyNumberFormat="1" applyFont="1" applyFill="1" applyBorder="1" applyAlignment="1">
      <alignment vertical="center"/>
    </xf>
    <xf numFmtId="4" fontId="37" fillId="0" borderId="0" xfId="8" applyNumberFormat="1" applyFont="1" applyFill="1" applyBorder="1" applyAlignment="1">
      <alignment vertical="center"/>
    </xf>
    <xf numFmtId="0" fontId="37" fillId="0" borderId="12" xfId="8" applyFont="1" applyFill="1" applyBorder="1" applyAlignment="1">
      <alignment horizontal="left" vertical="center"/>
    </xf>
    <xf numFmtId="4" fontId="37" fillId="0" borderId="31" xfId="10" applyNumberFormat="1" applyFont="1" applyFill="1" applyBorder="1" applyAlignment="1">
      <alignment horizontal="right" vertical="center"/>
    </xf>
    <xf numFmtId="0" fontId="27" fillId="0" borderId="34" xfId="11" applyFont="1" applyBorder="1"/>
    <xf numFmtId="0" fontId="27" fillId="0" borderId="36" xfId="11" applyFont="1" applyBorder="1"/>
    <xf numFmtId="49" fontId="27" fillId="0" borderId="38" xfId="11" applyNumberFormat="1" applyFont="1" applyBorder="1" applyAlignment="1">
      <alignment horizontal="center"/>
    </xf>
    <xf numFmtId="49" fontId="27" fillId="0" borderId="38" xfId="11" applyNumberFormat="1" applyFont="1" applyBorder="1"/>
    <xf numFmtId="0" fontId="27" fillId="0" borderId="37" xfId="11" applyFont="1" applyBorder="1" applyAlignment="1">
      <alignment horizontal="center"/>
    </xf>
    <xf numFmtId="2" fontId="27" fillId="0" borderId="37" xfId="11" applyNumberFormat="1" applyFont="1" applyBorder="1"/>
    <xf numFmtId="164" fontId="27" fillId="0" borderId="37" xfId="11" applyNumberFormat="1" applyFont="1" applyBorder="1"/>
    <xf numFmtId="2" fontId="27" fillId="0" borderId="39" xfId="11" applyNumberFormat="1" applyFont="1" applyBorder="1"/>
    <xf numFmtId="0" fontId="31" fillId="0" borderId="44" xfId="11" applyFont="1" applyBorder="1"/>
    <xf numFmtId="0" fontId="31" fillId="0" borderId="46" xfId="11" applyFont="1" applyBorder="1"/>
    <xf numFmtId="0" fontId="31" fillId="0" borderId="52" xfId="11" applyFont="1" applyBorder="1" applyAlignment="1">
      <alignment horizontal="center"/>
    </xf>
    <xf numFmtId="49" fontId="31" fillId="0" borderId="52" xfId="11" applyNumberFormat="1" applyFont="1" applyBorder="1"/>
    <xf numFmtId="0" fontId="31" fillId="0" borderId="47" xfId="11" applyFont="1" applyBorder="1" applyAlignment="1">
      <alignment horizontal="center"/>
    </xf>
    <xf numFmtId="0" fontId="31" fillId="0" borderId="53" xfId="11" applyFont="1" applyBorder="1"/>
    <xf numFmtId="2" fontId="31" fillId="0" borderId="47" xfId="11" applyNumberFormat="1" applyFont="1" applyBorder="1"/>
    <xf numFmtId="164" fontId="31" fillId="0" borderId="47" xfId="11" applyNumberFormat="1" applyFont="1" applyBorder="1"/>
    <xf numFmtId="2" fontId="31" fillId="0" borderId="49" xfId="5" applyNumberFormat="1" applyFont="1" applyFill="1" applyBorder="1" applyAlignment="1">
      <alignment horizontal="right" vertical="center"/>
    </xf>
    <xf numFmtId="0" fontId="31" fillId="0" borderId="54" xfId="11" applyFont="1" applyBorder="1" applyAlignment="1">
      <alignment horizontal="center"/>
    </xf>
    <xf numFmtId="0" fontId="31" fillId="0" borderId="20" xfId="11" applyFont="1" applyBorder="1"/>
    <xf numFmtId="0" fontId="31" fillId="0" borderId="55" xfId="11" applyFont="1" applyBorder="1"/>
    <xf numFmtId="49" fontId="31" fillId="0" borderId="56" xfId="11" applyNumberFormat="1" applyFont="1" applyBorder="1"/>
    <xf numFmtId="0" fontId="31" fillId="0" borderId="21" xfId="11" applyFont="1" applyBorder="1" applyAlignment="1">
      <alignment horizontal="center"/>
    </xf>
    <xf numFmtId="0" fontId="31" fillId="0" borderId="57" xfId="11" applyFont="1" applyBorder="1" applyAlignment="1">
      <alignment horizontal="center"/>
    </xf>
    <xf numFmtId="0" fontId="31" fillId="0" borderId="58" xfId="11" applyFont="1" applyBorder="1"/>
    <xf numFmtId="0" fontId="31" fillId="0" borderId="56" xfId="11" applyFont="1" applyBorder="1" applyAlignment="1">
      <alignment horizontal="center"/>
    </xf>
    <xf numFmtId="2" fontId="31" fillId="0" borderId="21" xfId="11" applyNumberFormat="1" applyFont="1" applyBorder="1"/>
    <xf numFmtId="164" fontId="31" fillId="0" borderId="21" xfId="11" applyNumberFormat="1" applyFont="1" applyBorder="1"/>
    <xf numFmtId="0" fontId="27" fillId="0" borderId="14" xfId="11" applyFont="1" applyBorder="1"/>
    <xf numFmtId="0" fontId="27" fillId="0" borderId="59" xfId="11" applyFont="1" applyBorder="1"/>
    <xf numFmtId="0" fontId="27" fillId="0" borderId="37" xfId="11" applyFont="1" applyBorder="1"/>
    <xf numFmtId="0" fontId="31" fillId="0" borderId="60" xfId="11" applyFont="1" applyBorder="1"/>
    <xf numFmtId="49" fontId="31" fillId="0" borderId="10" xfId="11" applyNumberFormat="1" applyFont="1" applyBorder="1"/>
    <xf numFmtId="49" fontId="27" fillId="0" borderId="61" xfId="11" applyNumberFormat="1" applyFont="1" applyBorder="1" applyAlignment="1">
      <alignment horizontal="center"/>
    </xf>
    <xf numFmtId="49" fontId="27" fillId="0" borderId="61" xfId="11" applyNumberFormat="1" applyFont="1" applyBorder="1"/>
    <xf numFmtId="0" fontId="27" fillId="0" borderId="15" xfId="11" applyFont="1" applyBorder="1" applyAlignment="1">
      <alignment horizontal="center"/>
    </xf>
    <xf numFmtId="2" fontId="27" fillId="0" borderId="15" xfId="11" applyNumberFormat="1" applyFont="1" applyBorder="1"/>
    <xf numFmtId="164" fontId="27" fillId="0" borderId="15" xfId="11" applyNumberFormat="1" applyFont="1" applyBorder="1"/>
    <xf numFmtId="2" fontId="27" fillId="0" borderId="36" xfId="11" applyNumberFormat="1" applyFont="1" applyBorder="1"/>
    <xf numFmtId="164" fontId="27" fillId="0" borderId="36" xfId="11" applyNumberFormat="1" applyFont="1" applyBorder="1"/>
    <xf numFmtId="0" fontId="31" fillId="0" borderId="62" xfId="11" applyFont="1" applyBorder="1"/>
    <xf numFmtId="0" fontId="31" fillId="0" borderId="0" xfId="11" applyFont="1" applyBorder="1" applyAlignment="1">
      <alignment horizontal="center"/>
    </xf>
    <xf numFmtId="49" fontId="31" fillId="0" borderId="0" xfId="11" applyNumberFormat="1" applyFont="1" applyBorder="1"/>
    <xf numFmtId="2" fontId="31" fillId="0" borderId="58" xfId="11" applyNumberFormat="1" applyFont="1" applyBorder="1"/>
    <xf numFmtId="164" fontId="31" fillId="0" borderId="58" xfId="11" applyNumberFormat="1" applyFont="1" applyBorder="1"/>
    <xf numFmtId="49" fontId="31" fillId="0" borderId="58" xfId="11" applyNumberFormat="1" applyFont="1" applyBorder="1" applyProtection="1">
      <protection locked="0"/>
    </xf>
    <xf numFmtId="2" fontId="31" fillId="0" borderId="46" xfId="11" applyNumberFormat="1" applyFont="1" applyBorder="1"/>
    <xf numFmtId="164" fontId="31" fillId="0" borderId="46" xfId="11" applyNumberFormat="1" applyFont="1" applyBorder="1"/>
    <xf numFmtId="49" fontId="27" fillId="0" borderId="0" xfId="11" applyNumberFormat="1" applyFont="1" applyBorder="1"/>
    <xf numFmtId="0" fontId="27" fillId="0" borderId="58" xfId="11" applyFont="1" applyBorder="1"/>
    <xf numFmtId="0" fontId="27" fillId="0" borderId="63" xfId="11" applyFont="1" applyBorder="1"/>
    <xf numFmtId="0" fontId="27" fillId="0" borderId="24" xfId="11" applyFont="1" applyBorder="1"/>
    <xf numFmtId="49" fontId="27" fillId="0" borderId="29" xfId="11" applyNumberFormat="1" applyFont="1" applyBorder="1"/>
    <xf numFmtId="0" fontId="27" fillId="0" borderId="27" xfId="11" applyFont="1" applyBorder="1" applyAlignment="1">
      <alignment horizontal="center"/>
    </xf>
    <xf numFmtId="2" fontId="27" fillId="0" borderId="36" xfId="11" applyNumberFormat="1" applyFont="1" applyFill="1" applyBorder="1"/>
    <xf numFmtId="164" fontId="27" fillId="0" borderId="36" xfId="11" applyNumberFormat="1" applyFont="1" applyFill="1" applyBorder="1"/>
    <xf numFmtId="2" fontId="31" fillId="0" borderId="53" xfId="11" applyNumberFormat="1" applyFont="1" applyFill="1" applyBorder="1"/>
    <xf numFmtId="164" fontId="31" fillId="0" borderId="53" xfId="11" applyNumberFormat="1" applyFont="1" applyFill="1" applyBorder="1"/>
    <xf numFmtId="0" fontId="27" fillId="0" borderId="34" xfId="11" applyFont="1" applyFill="1" applyBorder="1"/>
    <xf numFmtId="0" fontId="27" fillId="0" borderId="36" xfId="11" applyFont="1" applyFill="1" applyBorder="1"/>
    <xf numFmtId="49" fontId="27" fillId="0" borderId="38" xfId="11" applyNumberFormat="1" applyFont="1" applyFill="1" applyBorder="1" applyAlignment="1">
      <alignment horizontal="center"/>
    </xf>
    <xf numFmtId="49" fontId="27" fillId="0" borderId="38" xfId="11" applyNumberFormat="1" applyFont="1" applyFill="1" applyBorder="1"/>
    <xf numFmtId="0" fontId="27" fillId="0" borderId="37" xfId="11" applyFont="1" applyFill="1" applyBorder="1" applyAlignment="1">
      <alignment horizontal="center"/>
    </xf>
    <xf numFmtId="164" fontId="27" fillId="0" borderId="37" xfId="11" applyNumberFormat="1" applyFont="1" applyFill="1" applyBorder="1"/>
    <xf numFmtId="0" fontId="31" fillId="0" borderId="60" xfId="11" applyFont="1" applyFill="1" applyBorder="1"/>
    <xf numFmtId="0" fontId="31" fillId="0" borderId="53" xfId="11" applyFont="1" applyFill="1" applyBorder="1"/>
    <xf numFmtId="0" fontId="31" fillId="0" borderId="10" xfId="11" applyFont="1" applyFill="1" applyBorder="1" applyAlignment="1">
      <alignment horizontal="center"/>
    </xf>
    <xf numFmtId="49" fontId="31" fillId="0" borderId="10" xfId="11" applyNumberFormat="1" applyFont="1" applyFill="1" applyBorder="1"/>
    <xf numFmtId="0" fontId="31" fillId="0" borderId="54" xfId="11" applyFont="1" applyFill="1" applyBorder="1" applyAlignment="1">
      <alignment horizontal="center"/>
    </xf>
    <xf numFmtId="164" fontId="31" fillId="0" borderId="47" xfId="5" applyNumberFormat="1" applyFont="1" applyFill="1" applyBorder="1" applyAlignment="1">
      <alignment horizontal="right" vertical="center"/>
    </xf>
    <xf numFmtId="0" fontId="27" fillId="0" borderId="34" xfId="6" applyFont="1" applyFill="1" applyBorder="1"/>
    <xf numFmtId="0" fontId="27" fillId="0" borderId="36" xfId="6" applyFont="1" applyFill="1" applyBorder="1"/>
    <xf numFmtId="49" fontId="27" fillId="0" borderId="38" xfId="6" applyNumberFormat="1" applyFont="1" applyFill="1" applyBorder="1" applyAlignment="1">
      <alignment horizontal="center"/>
    </xf>
    <xf numFmtId="49" fontId="27" fillId="0" borderId="36" xfId="6" applyNumberFormat="1" applyFont="1" applyFill="1" applyBorder="1"/>
    <xf numFmtId="0" fontId="27" fillId="0" borderId="37" xfId="6" applyFont="1" applyBorder="1" applyAlignment="1">
      <alignment horizontal="center"/>
    </xf>
    <xf numFmtId="0" fontId="27" fillId="0" borderId="37" xfId="6" applyFont="1" applyFill="1" applyBorder="1" applyAlignment="1">
      <alignment horizontal="center"/>
    </xf>
    <xf numFmtId="164" fontId="27" fillId="0" borderId="36" xfId="6" applyNumberFormat="1" applyFont="1" applyBorder="1"/>
    <xf numFmtId="0" fontId="31" fillId="0" borderId="44" xfId="6" applyFont="1" applyFill="1" applyBorder="1"/>
    <xf numFmtId="0" fontId="31" fillId="0" borderId="46" xfId="6" applyFont="1" applyFill="1" applyBorder="1"/>
    <xf numFmtId="49" fontId="31" fillId="0" borderId="52" xfId="6" applyNumberFormat="1" applyFont="1" applyFill="1" applyBorder="1" applyAlignment="1">
      <alignment horizontal="center"/>
    </xf>
    <xf numFmtId="49" fontId="31" fillId="0" borderId="46" xfId="6" applyNumberFormat="1" applyFont="1" applyFill="1" applyBorder="1"/>
    <xf numFmtId="0" fontId="31" fillId="0" borderId="47" xfId="6" applyFont="1" applyBorder="1" applyAlignment="1">
      <alignment horizontal="center"/>
    </xf>
    <xf numFmtId="0" fontId="31" fillId="0" borderId="57" xfId="6" applyFont="1" applyFill="1" applyBorder="1" applyAlignment="1">
      <alignment horizontal="center"/>
    </xf>
    <xf numFmtId="0" fontId="31" fillId="0" borderId="58" xfId="6" applyFont="1" applyFill="1" applyBorder="1"/>
    <xf numFmtId="2" fontId="31" fillId="0" borderId="55" xfId="11" applyNumberFormat="1" applyFont="1" applyBorder="1"/>
    <xf numFmtId="164" fontId="31" fillId="0" borderId="46" xfId="6" applyNumberFormat="1" applyFont="1" applyBorder="1"/>
    <xf numFmtId="0" fontId="27" fillId="0" borderId="63" xfId="6" applyFont="1" applyFill="1" applyBorder="1"/>
    <xf numFmtId="0" fontId="27" fillId="0" borderId="24" xfId="6" applyFont="1" applyFill="1" applyBorder="1"/>
    <xf numFmtId="49" fontId="27" fillId="0" borderId="29" xfId="6" applyNumberFormat="1" applyFont="1" applyFill="1" applyBorder="1" applyAlignment="1">
      <alignment horizontal="center"/>
    </xf>
    <xf numFmtId="49" fontId="27" fillId="0" borderId="24" xfId="6" applyNumberFormat="1" applyFont="1" applyFill="1" applyBorder="1"/>
    <xf numFmtId="0" fontId="27" fillId="0" borderId="27" xfId="6" applyFont="1" applyBorder="1" applyAlignment="1">
      <alignment horizontal="center"/>
    </xf>
    <xf numFmtId="0" fontId="27" fillId="0" borderId="27" xfId="6" applyFont="1" applyFill="1" applyBorder="1" applyAlignment="1">
      <alignment horizontal="center"/>
    </xf>
    <xf numFmtId="0" fontId="31" fillId="0" borderId="47" xfId="6" applyFont="1" applyFill="1" applyBorder="1" applyAlignment="1">
      <alignment horizontal="center"/>
    </xf>
    <xf numFmtId="0" fontId="31" fillId="0" borderId="21" xfId="6" applyFont="1" applyFill="1" applyBorder="1" applyAlignment="1">
      <alignment horizontal="center"/>
    </xf>
    <xf numFmtId="0" fontId="27" fillId="0" borderId="36" xfId="6" applyFont="1" applyBorder="1"/>
    <xf numFmtId="0" fontId="31" fillId="0" borderId="58" xfId="6" applyFont="1" applyBorder="1"/>
    <xf numFmtId="0" fontId="31" fillId="0" borderId="54" xfId="6" applyFont="1" applyBorder="1" applyAlignment="1">
      <alignment horizontal="center"/>
    </xf>
    <xf numFmtId="0" fontId="31" fillId="0" borderId="54" xfId="6" applyFont="1" applyFill="1" applyBorder="1" applyAlignment="1">
      <alignment horizontal="center"/>
    </xf>
    <xf numFmtId="0" fontId="31" fillId="0" borderId="53" xfId="6" applyFont="1" applyBorder="1"/>
    <xf numFmtId="0" fontId="31" fillId="0" borderId="55" xfId="6" applyFont="1" applyBorder="1"/>
    <xf numFmtId="2" fontId="31" fillId="0" borderId="55" xfId="11" applyNumberFormat="1" applyFont="1" applyFill="1" applyBorder="1"/>
    <xf numFmtId="0" fontId="31" fillId="0" borderId="53" xfId="6" applyFont="1" applyFill="1" applyBorder="1"/>
    <xf numFmtId="2" fontId="31" fillId="0" borderId="46" xfId="11" applyNumberFormat="1" applyFont="1" applyFill="1" applyBorder="1"/>
    <xf numFmtId="0" fontId="27" fillId="35" borderId="34" xfId="6" applyFont="1" applyFill="1" applyBorder="1"/>
    <xf numFmtId="0" fontId="27" fillId="35" borderId="36" xfId="6" applyFont="1" applyFill="1" applyBorder="1"/>
    <xf numFmtId="49" fontId="27" fillId="35" borderId="38" xfId="6" applyNumberFormat="1" applyFont="1" applyFill="1" applyBorder="1" applyAlignment="1">
      <alignment horizontal="center"/>
    </xf>
    <xf numFmtId="49" fontId="27" fillId="35" borderId="36" xfId="6" applyNumberFormat="1" applyFont="1" applyFill="1" applyBorder="1"/>
    <xf numFmtId="0" fontId="27" fillId="35" borderId="37" xfId="6" applyFont="1" applyFill="1" applyBorder="1" applyAlignment="1">
      <alignment horizontal="center"/>
    </xf>
    <xf numFmtId="2" fontId="27" fillId="35" borderId="36" xfId="11" applyNumberFormat="1" applyFont="1" applyFill="1" applyBorder="1"/>
    <xf numFmtId="164" fontId="27" fillId="35" borderId="36" xfId="6" applyNumberFormat="1" applyFont="1" applyFill="1" applyBorder="1"/>
    <xf numFmtId="2" fontId="27" fillId="35" borderId="39" xfId="11" applyNumberFormat="1" applyFont="1" applyFill="1" applyBorder="1"/>
    <xf numFmtId="0" fontId="31" fillId="35" borderId="44" xfId="6" applyFont="1" applyFill="1" applyBorder="1"/>
    <xf numFmtId="0" fontId="31" fillId="35" borderId="46" xfId="6" applyFont="1" applyFill="1" applyBorder="1"/>
    <xf numFmtId="49" fontId="31" fillId="35" borderId="52" xfId="6" applyNumberFormat="1" applyFont="1" applyFill="1" applyBorder="1" applyAlignment="1">
      <alignment horizontal="center"/>
    </xf>
    <xf numFmtId="49" fontId="31" fillId="35" borderId="46" xfId="6" applyNumberFormat="1" applyFont="1" applyFill="1" applyBorder="1"/>
    <xf numFmtId="0" fontId="31" fillId="35" borderId="47" xfId="6" applyFont="1" applyFill="1" applyBorder="1" applyAlignment="1">
      <alignment horizontal="center"/>
    </xf>
    <xf numFmtId="0" fontId="31" fillId="35" borderId="53" xfId="6" applyFont="1" applyFill="1" applyBorder="1"/>
    <xf numFmtId="2" fontId="31" fillId="35" borderId="46" xfId="11" applyNumberFormat="1" applyFont="1" applyFill="1" applyBorder="1"/>
    <xf numFmtId="164" fontId="31" fillId="35" borderId="46" xfId="6" applyNumberFormat="1" applyFont="1" applyFill="1" applyBorder="1"/>
    <xf numFmtId="2" fontId="31" fillId="35" borderId="49" xfId="5" applyNumberFormat="1" applyFont="1" applyFill="1" applyBorder="1" applyAlignment="1">
      <alignment horizontal="right" vertical="center"/>
    </xf>
    <xf numFmtId="0" fontId="37" fillId="0" borderId="11" xfId="8" applyFont="1" applyFill="1" applyBorder="1" applyAlignment="1">
      <alignment horizontal="center" vertical="center"/>
    </xf>
    <xf numFmtId="0" fontId="37" fillId="0" borderId="12" xfId="8" applyFont="1" applyFill="1" applyBorder="1" applyAlignment="1">
      <alignment horizontal="center" vertical="center"/>
    </xf>
    <xf numFmtId="49" fontId="37" fillId="0" borderId="51" xfId="11" applyNumberFormat="1" applyFont="1" applyFill="1" applyBorder="1" applyAlignment="1">
      <alignment horizontal="center"/>
    </xf>
    <xf numFmtId="0" fontId="37" fillId="0" borderId="26" xfId="8" applyFont="1" applyFill="1" applyBorder="1" applyAlignment="1">
      <alignment horizontal="center" vertical="center"/>
    </xf>
    <xf numFmtId="0" fontId="27" fillId="0" borderId="14" xfId="11" applyFont="1" applyFill="1" applyBorder="1"/>
    <xf numFmtId="0" fontId="27" fillId="0" borderId="37" xfId="11" applyFont="1" applyFill="1" applyBorder="1"/>
    <xf numFmtId="0" fontId="27" fillId="0" borderId="36" xfId="8" applyFont="1" applyFill="1" applyBorder="1"/>
    <xf numFmtId="2" fontId="27" fillId="0" borderId="37" xfId="11" applyNumberFormat="1" applyFont="1" applyFill="1" applyBorder="1"/>
    <xf numFmtId="2" fontId="27" fillId="0" borderId="39" xfId="11" applyNumberFormat="1" applyFont="1" applyFill="1" applyBorder="1"/>
    <xf numFmtId="0" fontId="39" fillId="0" borderId="60" xfId="8" applyFont="1" applyFill="1" applyBorder="1"/>
    <xf numFmtId="0" fontId="39" fillId="0" borderId="54" xfId="8" applyFont="1" applyFill="1" applyBorder="1"/>
    <xf numFmtId="0" fontId="31" fillId="0" borderId="52" xfId="11" applyFont="1" applyFill="1" applyBorder="1" applyAlignment="1">
      <alignment horizontal="center"/>
    </xf>
    <xf numFmtId="0" fontId="39" fillId="0" borderId="10" xfId="8" applyFont="1" applyFill="1" applyBorder="1"/>
    <xf numFmtId="0" fontId="31" fillId="0" borderId="47" xfId="5" applyFont="1" applyFill="1" applyBorder="1" applyAlignment="1">
      <alignment horizontal="center"/>
    </xf>
    <xf numFmtId="0" fontId="31" fillId="0" borderId="54" xfId="5" applyFont="1" applyFill="1" applyBorder="1"/>
    <xf numFmtId="0" fontId="31" fillId="0" borderId="46" xfId="5" applyFont="1" applyFill="1" applyBorder="1"/>
    <xf numFmtId="164" fontId="31" fillId="0" borderId="55" xfId="11" applyNumberFormat="1" applyFont="1" applyFill="1" applyBorder="1"/>
    <xf numFmtId="0" fontId="27" fillId="0" borderId="62" xfId="11" applyFont="1" applyFill="1" applyBorder="1"/>
    <xf numFmtId="0" fontId="27" fillId="0" borderId="57" xfId="11" applyFont="1" applyFill="1" applyBorder="1"/>
    <xf numFmtId="49" fontId="27" fillId="0" borderId="0" xfId="11" applyNumberFormat="1" applyFont="1" applyFill="1" applyBorder="1"/>
    <xf numFmtId="0" fontId="27" fillId="0" borderId="57" xfId="11" applyFont="1" applyFill="1" applyBorder="1" applyAlignment="1">
      <alignment horizontal="center"/>
    </xf>
    <xf numFmtId="0" fontId="27" fillId="0" borderId="15" xfId="11" applyFont="1" applyFill="1" applyBorder="1" applyAlignment="1">
      <alignment horizontal="center"/>
    </xf>
    <xf numFmtId="0" fontId="31" fillId="0" borderId="44" xfId="11" applyFont="1" applyFill="1" applyBorder="1"/>
    <xf numFmtId="0" fontId="31" fillId="0" borderId="47" xfId="11" applyFont="1" applyFill="1" applyBorder="1"/>
    <xf numFmtId="49" fontId="31" fillId="0" borderId="52" xfId="11" applyNumberFormat="1" applyFont="1" applyFill="1" applyBorder="1"/>
    <xf numFmtId="164" fontId="31" fillId="0" borderId="46" xfId="11" applyNumberFormat="1" applyFont="1" applyFill="1" applyBorder="1"/>
    <xf numFmtId="164" fontId="31" fillId="0" borderId="47" xfId="11" applyNumberFormat="1" applyFont="1" applyFill="1" applyBorder="1"/>
    <xf numFmtId="0" fontId="27" fillId="35" borderId="62" xfId="11" applyFont="1" applyFill="1" applyBorder="1"/>
    <xf numFmtId="0" fontId="27" fillId="35" borderId="57" xfId="11" applyFont="1" applyFill="1" applyBorder="1"/>
    <xf numFmtId="49" fontId="27" fillId="35" borderId="38" xfId="11" applyNumberFormat="1" applyFont="1" applyFill="1" applyBorder="1" applyAlignment="1">
      <alignment horizontal="center"/>
    </xf>
    <xf numFmtId="49" fontId="27" fillId="35" borderId="0" xfId="11" applyNumberFormat="1" applyFont="1" applyFill="1" applyBorder="1"/>
    <xf numFmtId="0" fontId="27" fillId="35" borderId="57" xfId="11" applyFont="1" applyFill="1" applyBorder="1" applyAlignment="1">
      <alignment horizontal="center"/>
    </xf>
    <xf numFmtId="0" fontId="27" fillId="35" borderId="37" xfId="11" applyFont="1" applyFill="1" applyBorder="1" applyAlignment="1">
      <alignment horizontal="center"/>
    </xf>
    <xf numFmtId="0" fontId="27" fillId="35" borderId="36" xfId="8" applyFont="1" applyFill="1" applyBorder="1"/>
    <xf numFmtId="2" fontId="27" fillId="35" borderId="37" xfId="11" applyNumberFormat="1" applyFont="1" applyFill="1" applyBorder="1"/>
    <xf numFmtId="164" fontId="27" fillId="35" borderId="37" xfId="11" applyNumberFormat="1" applyFont="1" applyFill="1" applyBorder="1"/>
    <xf numFmtId="0" fontId="31" fillId="35" borderId="44" xfId="11" applyFont="1" applyFill="1" applyBorder="1"/>
    <xf numFmtId="0" fontId="31" fillId="35" borderId="47" xfId="11" applyFont="1" applyFill="1" applyBorder="1"/>
    <xf numFmtId="0" fontId="31" fillId="35" borderId="52" xfId="11" applyFont="1" applyFill="1" applyBorder="1" applyAlignment="1">
      <alignment horizontal="center"/>
    </xf>
    <xf numFmtId="49" fontId="31" fillId="35" borderId="52" xfId="11" applyNumberFormat="1" applyFont="1" applyFill="1" applyBorder="1"/>
    <xf numFmtId="0" fontId="31" fillId="35" borderId="47" xfId="5" applyFont="1" applyFill="1" applyBorder="1" applyAlignment="1">
      <alignment horizontal="center"/>
    </xf>
    <xf numFmtId="0" fontId="31" fillId="35" borderId="54" xfId="5" applyFont="1" applyFill="1" applyBorder="1"/>
    <xf numFmtId="0" fontId="31" fillId="35" borderId="46" xfId="5" applyFont="1" applyFill="1" applyBorder="1"/>
    <xf numFmtId="164" fontId="31" fillId="35" borderId="46" xfId="11" applyNumberFormat="1" applyFont="1" applyFill="1" applyBorder="1"/>
    <xf numFmtId="0" fontId="27" fillId="35" borderId="14" xfId="11" applyFont="1" applyFill="1" applyBorder="1"/>
    <xf numFmtId="0" fontId="27" fillId="35" borderId="37" xfId="11" applyFont="1" applyFill="1" applyBorder="1"/>
    <xf numFmtId="49" fontId="27" fillId="35" borderId="38" xfId="11" applyNumberFormat="1" applyFont="1" applyFill="1" applyBorder="1"/>
    <xf numFmtId="0" fontId="39" fillId="35" borderId="60" xfId="8" applyFont="1" applyFill="1" applyBorder="1"/>
    <xf numFmtId="0" fontId="39" fillId="35" borderId="54" xfId="8" applyFont="1" applyFill="1" applyBorder="1"/>
    <xf numFmtId="0" fontId="39" fillId="35" borderId="10" xfId="8" applyFont="1" applyFill="1" applyBorder="1"/>
    <xf numFmtId="164" fontId="31" fillId="35" borderId="47" xfId="11" applyNumberFormat="1" applyFont="1" applyFill="1" applyBorder="1"/>
    <xf numFmtId="0" fontId="29" fillId="0" borderId="50" xfId="2" applyFont="1" applyFill="1" applyBorder="1" applyAlignment="1">
      <alignment horizontal="center"/>
    </xf>
    <xf numFmtId="0" fontId="29" fillId="0" borderId="24" xfId="2" applyFont="1" applyFill="1" applyBorder="1" applyAlignment="1">
      <alignment horizontal="center"/>
    </xf>
    <xf numFmtId="0" fontId="29" fillId="0" borderId="29" xfId="2" applyFont="1" applyFill="1" applyBorder="1" applyAlignment="1">
      <alignment horizontal="center"/>
    </xf>
    <xf numFmtId="165" fontId="29" fillId="0" borderId="29" xfId="2" applyNumberFormat="1" applyFont="1" applyFill="1" applyBorder="1"/>
    <xf numFmtId="165" fontId="29" fillId="0" borderId="73" xfId="2" applyNumberFormat="1" applyFont="1" applyFill="1" applyBorder="1"/>
    <xf numFmtId="166" fontId="29" fillId="0" borderId="29" xfId="2" applyNumberFormat="1" applyFont="1" applyFill="1" applyBorder="1"/>
    <xf numFmtId="4" fontId="29" fillId="0" borderId="73" xfId="2" applyNumberFormat="1" applyFont="1" applyFill="1" applyBorder="1"/>
    <xf numFmtId="167" fontId="29" fillId="0" borderId="63" xfId="2" applyNumberFormat="1" applyFont="1" applyFill="1" applyBorder="1"/>
    <xf numFmtId="167" fontId="29" fillId="0" borderId="73" xfId="2" applyNumberFormat="1" applyFont="1" applyFill="1" applyBorder="1"/>
    <xf numFmtId="0" fontId="27" fillId="0" borderId="29" xfId="2" applyFont="1" applyFill="1" applyBorder="1" applyAlignment="1">
      <alignment horizontal="center"/>
    </xf>
    <xf numFmtId="49" fontId="30" fillId="35" borderId="74" xfId="3" applyNumberFormat="1" applyFont="1" applyFill="1" applyBorder="1" applyAlignment="1">
      <alignment horizontal="center"/>
    </xf>
    <xf numFmtId="49" fontId="30" fillId="35" borderId="53" xfId="3" applyNumberFormat="1" applyFont="1" applyFill="1" applyBorder="1" applyAlignment="1">
      <alignment horizontal="center"/>
    </xf>
    <xf numFmtId="0" fontId="31" fillId="35" borderId="37" xfId="0" applyFont="1" applyFill="1" applyBorder="1"/>
    <xf numFmtId="49" fontId="27" fillId="0" borderId="0" xfId="11" applyNumberFormat="1" applyFont="1" applyBorder="1" applyAlignment="1">
      <alignment horizontal="center"/>
    </xf>
    <xf numFmtId="3" fontId="29" fillId="0" borderId="26" xfId="2" applyNumberFormat="1" applyFont="1" applyFill="1" applyBorder="1"/>
    <xf numFmtId="3" fontId="29" fillId="0" borderId="24" xfId="2" applyNumberFormat="1" applyFont="1" applyFill="1" applyBorder="1"/>
    <xf numFmtId="3" fontId="30" fillId="0" borderId="36" xfId="3" applyNumberFormat="1" applyFont="1" applyFill="1" applyBorder="1" applyAlignment="1">
      <alignment horizontal="right"/>
    </xf>
    <xf numFmtId="3" fontId="31" fillId="0" borderId="42" xfId="4" applyNumberFormat="1" applyFont="1" applyFill="1" applyBorder="1" applyAlignment="1">
      <alignment horizontal="right"/>
    </xf>
    <xf numFmtId="3" fontId="31" fillId="0" borderId="46" xfId="4" applyNumberFormat="1" applyFont="1" applyFill="1" applyBorder="1" applyAlignment="1">
      <alignment horizontal="right"/>
    </xf>
    <xf numFmtId="3" fontId="30" fillId="34" borderId="36" xfId="3" applyNumberFormat="1" applyFont="1" applyFill="1" applyBorder="1" applyAlignment="1">
      <alignment horizontal="right"/>
    </xf>
    <xf numFmtId="3" fontId="31" fillId="34" borderId="46" xfId="4" applyNumberFormat="1" applyFont="1" applyFill="1" applyBorder="1" applyAlignment="1">
      <alignment horizontal="right"/>
    </xf>
    <xf numFmtId="3" fontId="32" fillId="34" borderId="36" xfId="3" applyNumberFormat="1" applyFont="1" applyFill="1" applyBorder="1" applyAlignment="1">
      <alignment horizontal="right"/>
    </xf>
    <xf numFmtId="3" fontId="33" fillId="34" borderId="46" xfId="4" applyNumberFormat="1" applyFont="1" applyFill="1" applyBorder="1" applyAlignment="1">
      <alignment horizontal="right"/>
    </xf>
    <xf numFmtId="3" fontId="30" fillId="35" borderId="36" xfId="3" applyNumberFormat="1" applyFont="1" applyFill="1" applyBorder="1" applyAlignment="1">
      <alignment horizontal="right"/>
    </xf>
    <xf numFmtId="3" fontId="31" fillId="35" borderId="46" xfId="4" applyNumberFormat="1" applyFont="1" applyFill="1" applyBorder="1" applyAlignment="1">
      <alignment horizontal="right"/>
    </xf>
    <xf numFmtId="0" fontId="19" fillId="33" borderId="10" xfId="0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center" textRotation="90"/>
    </xf>
    <xf numFmtId="0" fontId="27" fillId="0" borderId="32" xfId="0" applyFont="1" applyBorder="1" applyAlignment="1">
      <alignment horizontal="center" vertical="center" textRotation="90"/>
    </xf>
    <xf numFmtId="0" fontId="28" fillId="0" borderId="25" xfId="2" applyFont="1" applyFill="1" applyBorder="1" applyAlignment="1">
      <alignment horizontal="center" vertical="center"/>
    </xf>
    <xf numFmtId="0" fontId="28" fillId="0" borderId="26" xfId="2" applyFont="1" applyFill="1" applyBorder="1" applyAlignment="1">
      <alignment horizontal="center" vertical="center"/>
    </xf>
    <xf numFmtId="0" fontId="29" fillId="0" borderId="25" xfId="2" applyFont="1" applyFill="1" applyBorder="1" applyAlignment="1">
      <alignment horizontal="center"/>
    </xf>
    <xf numFmtId="0" fontId="29" fillId="0" borderId="26" xfId="2" applyFont="1" applyFill="1" applyBorder="1" applyAlignment="1">
      <alignment horizontal="center"/>
    </xf>
    <xf numFmtId="0" fontId="26" fillId="0" borderId="0" xfId="5" applyFont="1" applyFill="1" applyAlignment="1">
      <alignment horizontal="center"/>
    </xf>
    <xf numFmtId="0" fontId="35" fillId="0" borderId="25" xfId="5" applyFont="1" applyBorder="1" applyAlignment="1">
      <alignment horizontal="center" vertical="center" wrapText="1"/>
    </xf>
    <xf numFmtId="0" fontId="35" fillId="0" borderId="26" xfId="5" applyFont="1" applyBorder="1" applyAlignment="1">
      <alignment horizontal="center" vertical="center" wrapText="1"/>
    </xf>
  </cellXfs>
  <cellStyles count="189">
    <cellStyle name="20 % – Zvýraznění1 2" xfId="12"/>
    <cellStyle name="20 % – Zvýraznění1 3" xfId="13"/>
    <cellStyle name="20 % – Zvýraznění1 4" xfId="14"/>
    <cellStyle name="20 % – Zvýraznění1 5" xfId="15"/>
    <cellStyle name="20 % – Zvýraznění1 6" xfId="16"/>
    <cellStyle name="20 % – Zvýraznění2 2" xfId="17"/>
    <cellStyle name="20 % – Zvýraznění2 3" xfId="18"/>
    <cellStyle name="20 % – Zvýraznění2 4" xfId="19"/>
    <cellStyle name="20 % – Zvýraznění2 5" xfId="20"/>
    <cellStyle name="20 % – Zvýraznění2 6" xfId="21"/>
    <cellStyle name="20 % – Zvýraznění3 2" xfId="22"/>
    <cellStyle name="20 % – Zvýraznění3 3" xfId="23"/>
    <cellStyle name="20 % – Zvýraznění3 4" xfId="24"/>
    <cellStyle name="20 % – Zvýraznění3 5" xfId="25"/>
    <cellStyle name="20 % – Zvýraznění3 6" xfId="26"/>
    <cellStyle name="20 % – Zvýraznění4 2" xfId="27"/>
    <cellStyle name="20 % – Zvýraznění4 3" xfId="28"/>
    <cellStyle name="20 % – Zvýraznění4 4" xfId="29"/>
    <cellStyle name="20 % – Zvýraznění4 5" xfId="30"/>
    <cellStyle name="20 % – Zvýraznění4 6" xfId="31"/>
    <cellStyle name="20 % – Zvýraznění5 2" xfId="32"/>
    <cellStyle name="20 % – Zvýraznění5 3" xfId="33"/>
    <cellStyle name="20 % – Zvýraznění5 4" xfId="34"/>
    <cellStyle name="20 % – Zvýraznění5 5" xfId="35"/>
    <cellStyle name="20 % – Zvýraznění5 6" xfId="36"/>
    <cellStyle name="20 % – Zvýraznění6 2" xfId="37"/>
    <cellStyle name="20 % – Zvýraznění6 3" xfId="38"/>
    <cellStyle name="20 % – Zvýraznění6 4" xfId="39"/>
    <cellStyle name="20 % – Zvýraznění6 5" xfId="40"/>
    <cellStyle name="20 % – Zvýraznění6 6" xfId="41"/>
    <cellStyle name="40 % – Zvýraznění1 2" xfId="42"/>
    <cellStyle name="40 % – Zvýraznění1 3" xfId="43"/>
    <cellStyle name="40 % – Zvýraznění1 4" xfId="44"/>
    <cellStyle name="40 % – Zvýraznění1 5" xfId="45"/>
    <cellStyle name="40 % – Zvýraznění1 6" xfId="46"/>
    <cellStyle name="40 % – Zvýraznění2 2" xfId="47"/>
    <cellStyle name="40 % – Zvýraznění2 3" xfId="48"/>
    <cellStyle name="40 % – Zvýraznění2 4" xfId="49"/>
    <cellStyle name="40 % – Zvýraznění2 5" xfId="50"/>
    <cellStyle name="40 % – Zvýraznění2 6" xfId="51"/>
    <cellStyle name="40 % – Zvýraznění3 2" xfId="52"/>
    <cellStyle name="40 % – Zvýraznění3 3" xfId="53"/>
    <cellStyle name="40 % – Zvýraznění3 4" xfId="54"/>
    <cellStyle name="40 % – Zvýraznění3 5" xfId="55"/>
    <cellStyle name="40 % – Zvýraznění3 6" xfId="56"/>
    <cellStyle name="40 % – Zvýraznění4 2" xfId="57"/>
    <cellStyle name="40 % – Zvýraznění4 3" xfId="58"/>
    <cellStyle name="40 % – Zvýraznění4 4" xfId="59"/>
    <cellStyle name="40 % – Zvýraznění4 5" xfId="60"/>
    <cellStyle name="40 % – Zvýraznění4 6" xfId="61"/>
    <cellStyle name="40 % – Zvýraznění5 2" xfId="62"/>
    <cellStyle name="40 % – Zvýraznění5 3" xfId="63"/>
    <cellStyle name="40 % – Zvýraznění5 4" xfId="64"/>
    <cellStyle name="40 % – Zvýraznění5 5" xfId="65"/>
    <cellStyle name="40 % – Zvýraznění5 6" xfId="66"/>
    <cellStyle name="40 % – Zvýraznění6 2" xfId="67"/>
    <cellStyle name="40 % – Zvýraznění6 3" xfId="68"/>
    <cellStyle name="40 % – Zvýraznění6 4" xfId="69"/>
    <cellStyle name="40 % – Zvýraznění6 5" xfId="70"/>
    <cellStyle name="40 % – Zvýraznění6 6" xfId="71"/>
    <cellStyle name="60 % – Zvýraznění1 2" xfId="72"/>
    <cellStyle name="60 % – Zvýraznění1 3" xfId="73"/>
    <cellStyle name="60 % – Zvýraznění1 4" xfId="74"/>
    <cellStyle name="60 % – Zvýraznění2 2" xfId="75"/>
    <cellStyle name="60 % – Zvýraznění2 3" xfId="76"/>
    <cellStyle name="60 % – Zvýraznění2 4" xfId="77"/>
    <cellStyle name="60 % – Zvýraznění3 2" xfId="78"/>
    <cellStyle name="60 % – Zvýraznění3 3" xfId="79"/>
    <cellStyle name="60 % – Zvýraznění3 4" xfId="80"/>
    <cellStyle name="60 % – Zvýraznění4 2" xfId="81"/>
    <cellStyle name="60 % – Zvýraznění4 3" xfId="82"/>
    <cellStyle name="60 % – Zvýraznění4 4" xfId="83"/>
    <cellStyle name="60 % – Zvýraznění5 2" xfId="84"/>
    <cellStyle name="60 % – Zvýraznění5 3" xfId="85"/>
    <cellStyle name="60 % – Zvýraznění5 4" xfId="86"/>
    <cellStyle name="60 % – Zvýraznění6 2" xfId="87"/>
    <cellStyle name="60 % – Zvýraznění6 3" xfId="88"/>
    <cellStyle name="60 % – Zvýraznění6 4" xfId="89"/>
    <cellStyle name="Celkem 2" xfId="90"/>
    <cellStyle name="Celkem 3" xfId="91"/>
    <cellStyle name="Celkem 4" xfId="92"/>
    <cellStyle name="Čárka 2" xfId="93"/>
    <cellStyle name="Čárka 3" xfId="94"/>
    <cellStyle name="čárky 2" xfId="10"/>
    <cellStyle name="čárky 2 2" xfId="95"/>
    <cellStyle name="čárky 3" xfId="96"/>
    <cellStyle name="čárky 3 2" xfId="4"/>
    <cellStyle name="čárky 3 3" xfId="97"/>
    <cellStyle name="Chybně 2" xfId="98"/>
    <cellStyle name="Chybně 3" xfId="99"/>
    <cellStyle name="Chybně 4" xfId="100"/>
    <cellStyle name="Kontrolní buňka 2" xfId="101"/>
    <cellStyle name="Kontrolní buňka 3" xfId="102"/>
    <cellStyle name="Kontrolní buňka 4" xfId="103"/>
    <cellStyle name="Nadpis 1 2" xfId="104"/>
    <cellStyle name="Nadpis 1 3" xfId="105"/>
    <cellStyle name="Nadpis 1 4" xfId="106"/>
    <cellStyle name="Nadpis 2 2" xfId="107"/>
    <cellStyle name="Nadpis 2 3" xfId="108"/>
    <cellStyle name="Nadpis 2 4" xfId="109"/>
    <cellStyle name="Nadpis 3 2" xfId="110"/>
    <cellStyle name="Nadpis 3 3" xfId="111"/>
    <cellStyle name="Nadpis 3 4" xfId="112"/>
    <cellStyle name="Nadpis 4 2" xfId="113"/>
    <cellStyle name="Nadpis 4 3" xfId="114"/>
    <cellStyle name="Nadpis 4 4" xfId="115"/>
    <cellStyle name="Název 2" xfId="116"/>
    <cellStyle name="Název 3" xfId="117"/>
    <cellStyle name="Název 4" xfId="118"/>
    <cellStyle name="Neutrální 2" xfId="119"/>
    <cellStyle name="Neutrální 3" xfId="120"/>
    <cellStyle name="Neutrální 4" xfId="121"/>
    <cellStyle name="Normální" xfId="0" builtinId="0"/>
    <cellStyle name="Normální 10" xfId="122"/>
    <cellStyle name="Normální 10 2" xfId="123"/>
    <cellStyle name="Normální 11" xfId="124"/>
    <cellStyle name="Normální 11 2" xfId="125"/>
    <cellStyle name="Normální 12" xfId="126"/>
    <cellStyle name="Normální 13" xfId="127"/>
    <cellStyle name="Normální 14" xfId="128"/>
    <cellStyle name="Normální 14 2" xfId="129"/>
    <cellStyle name="Normální 15" xfId="130"/>
    <cellStyle name="Normální 16" xfId="131"/>
    <cellStyle name="Normální 17" xfId="132"/>
    <cellStyle name="Normální 18" xfId="133"/>
    <cellStyle name="Normální 2" xfId="6"/>
    <cellStyle name="normální 2 2" xfId="5"/>
    <cellStyle name="Normální 3" xfId="134"/>
    <cellStyle name="Normální 3 2" xfId="7"/>
    <cellStyle name="Normální 3 3" xfId="135"/>
    <cellStyle name="Normální 4" xfId="11"/>
    <cellStyle name="Normální 4 2" xfId="136"/>
    <cellStyle name="Normální 4 2 2" xfId="137"/>
    <cellStyle name="Normální 5" xfId="138"/>
    <cellStyle name="Normální 6" xfId="139"/>
    <cellStyle name="Normální 7" xfId="140"/>
    <cellStyle name="Normální 8" xfId="141"/>
    <cellStyle name="Normální 9" xfId="142"/>
    <cellStyle name="Normální 9 2" xfId="143"/>
    <cellStyle name="normální_2. Rozpočet 2007 - tabulky" xfId="1"/>
    <cellStyle name="normální_Rozpis výdajů 03 bez PO" xfId="2"/>
    <cellStyle name="normální_Rozpis výdajů 03 bez PO 2" xfId="8"/>
    <cellStyle name="normální_Rozpis výdajů 03 bez PO 3" xfId="3"/>
    <cellStyle name="normální_Rozpis výdajů 03 bez PO_04 - OSMTVS 2" xfId="9"/>
    <cellStyle name="Poznámka 2" xfId="144"/>
    <cellStyle name="Poznámka 3" xfId="145"/>
    <cellStyle name="Poznámka 4" xfId="146"/>
    <cellStyle name="Poznámka 5" xfId="147"/>
    <cellStyle name="Poznámka 6" xfId="148"/>
    <cellStyle name="Propojená buňka 2" xfId="149"/>
    <cellStyle name="Propojená buňka 3" xfId="150"/>
    <cellStyle name="Propojená buňka 4" xfId="151"/>
    <cellStyle name="S8M1" xfId="152"/>
    <cellStyle name="Správně 2" xfId="153"/>
    <cellStyle name="Správně 3" xfId="154"/>
    <cellStyle name="Správně 4" xfId="155"/>
    <cellStyle name="Text upozornění 2" xfId="156"/>
    <cellStyle name="Text upozornění 3" xfId="157"/>
    <cellStyle name="Text upozornění 4" xfId="158"/>
    <cellStyle name="Vstup 2" xfId="159"/>
    <cellStyle name="Vstup 3" xfId="160"/>
    <cellStyle name="Vstup 4" xfId="161"/>
    <cellStyle name="Výpočet 2" xfId="162"/>
    <cellStyle name="Výpočet 3" xfId="163"/>
    <cellStyle name="Výpočet 4" xfId="164"/>
    <cellStyle name="Výstup 2" xfId="165"/>
    <cellStyle name="Výstup 3" xfId="166"/>
    <cellStyle name="Výstup 4" xfId="167"/>
    <cellStyle name="Vysvětlující text 2" xfId="168"/>
    <cellStyle name="Vysvětlující text 3" xfId="169"/>
    <cellStyle name="Vysvětlující text 4" xfId="170"/>
    <cellStyle name="Zvýraznění 1 2" xfId="171"/>
    <cellStyle name="Zvýraznění 1 3" xfId="172"/>
    <cellStyle name="Zvýraznění 1 4" xfId="173"/>
    <cellStyle name="Zvýraznění 2 2" xfId="174"/>
    <cellStyle name="Zvýraznění 2 3" xfId="175"/>
    <cellStyle name="Zvýraznění 2 4" xfId="176"/>
    <cellStyle name="Zvýraznění 3 2" xfId="177"/>
    <cellStyle name="Zvýraznění 3 3" xfId="178"/>
    <cellStyle name="Zvýraznění 3 4" xfId="179"/>
    <cellStyle name="Zvýraznění 4 2" xfId="180"/>
    <cellStyle name="Zvýraznění 4 3" xfId="181"/>
    <cellStyle name="Zvýraznění 4 4" xfId="182"/>
    <cellStyle name="Zvýraznění 5 2" xfId="183"/>
    <cellStyle name="Zvýraznění 5 3" xfId="184"/>
    <cellStyle name="Zvýraznění 5 4" xfId="185"/>
    <cellStyle name="Zvýraznění 6 2" xfId="186"/>
    <cellStyle name="Zvýraznění 6 3" xfId="187"/>
    <cellStyle name="Zvýraznění 6 4" xfId="18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selection activeCell="E1" sqref="E1"/>
    </sheetView>
  </sheetViews>
  <sheetFormatPr defaultRowHeight="13.2" x14ac:dyDescent="0.25"/>
  <cols>
    <col min="1" max="1" width="36.5546875" bestFit="1" customWidth="1"/>
    <col min="2" max="2" width="7.33203125" customWidth="1"/>
    <col min="3" max="3" width="13.88671875" customWidth="1"/>
    <col min="4" max="4" width="10" bestFit="1" customWidth="1"/>
    <col min="5" max="5" width="14.109375" customWidth="1"/>
    <col min="10" max="10" width="11.6640625" bestFit="1" customWidth="1"/>
  </cols>
  <sheetData>
    <row r="1" spans="1:10" x14ac:dyDescent="0.25">
      <c r="E1" t="s">
        <v>372</v>
      </c>
    </row>
    <row r="2" spans="1:10" ht="13.8" thickBot="1" x14ac:dyDescent="0.3">
      <c r="A2" s="404" t="s">
        <v>0</v>
      </c>
      <c r="B2" s="404"/>
      <c r="C2" s="1"/>
      <c r="D2" s="1"/>
      <c r="E2" s="2" t="s">
        <v>1</v>
      </c>
    </row>
    <row r="3" spans="1:10" ht="23.4" thickBot="1" x14ac:dyDescent="0.3">
      <c r="A3" s="3" t="s">
        <v>2</v>
      </c>
      <c r="B3" s="4" t="s">
        <v>3</v>
      </c>
      <c r="C3" s="5" t="s">
        <v>4</v>
      </c>
      <c r="D3" s="5" t="s">
        <v>366</v>
      </c>
      <c r="E3" s="5" t="s">
        <v>4</v>
      </c>
    </row>
    <row r="4" spans="1:10" ht="15" customHeight="1" x14ac:dyDescent="0.25">
      <c r="A4" s="6" t="s">
        <v>5</v>
      </c>
      <c r="B4" s="7" t="s">
        <v>6</v>
      </c>
      <c r="C4" s="8">
        <f>C5+C6+C7</f>
        <v>2398411.44</v>
      </c>
      <c r="D4" s="8">
        <f>D5+D6+D7</f>
        <v>0</v>
      </c>
      <c r="E4" s="9">
        <f t="shared" ref="E4:E24" si="0">C4+D4</f>
        <v>2398411.44</v>
      </c>
    </row>
    <row r="5" spans="1:10" ht="15" customHeight="1" x14ac:dyDescent="0.25">
      <c r="A5" s="10" t="s">
        <v>7</v>
      </c>
      <c r="B5" s="11" t="s">
        <v>8</v>
      </c>
      <c r="C5" s="12">
        <v>2220334.09</v>
      </c>
      <c r="D5" s="13">
        <v>0</v>
      </c>
      <c r="E5" s="14">
        <f t="shared" si="0"/>
        <v>2220334.09</v>
      </c>
      <c r="J5" s="15"/>
    </row>
    <row r="6" spans="1:10" ht="15" customHeight="1" x14ac:dyDescent="0.25">
      <c r="A6" s="10" t="s">
        <v>9</v>
      </c>
      <c r="B6" s="11" t="s">
        <v>10</v>
      </c>
      <c r="C6" s="12">
        <v>176551.79000000004</v>
      </c>
      <c r="D6" s="16">
        <v>0</v>
      </c>
      <c r="E6" s="14">
        <f t="shared" si="0"/>
        <v>176551.79000000004</v>
      </c>
    </row>
    <row r="7" spans="1:10" ht="15" customHeight="1" x14ac:dyDescent="0.25">
      <c r="A7" s="10" t="s">
        <v>11</v>
      </c>
      <c r="B7" s="11" t="s">
        <v>12</v>
      </c>
      <c r="C7" s="12">
        <v>1525.56</v>
      </c>
      <c r="D7" s="12">
        <v>0</v>
      </c>
      <c r="E7" s="14">
        <f t="shared" si="0"/>
        <v>1525.56</v>
      </c>
    </row>
    <row r="8" spans="1:10" ht="15" customHeight="1" x14ac:dyDescent="0.25">
      <c r="A8" s="17" t="s">
        <v>13</v>
      </c>
      <c r="B8" s="11" t="s">
        <v>14</v>
      </c>
      <c r="C8" s="18">
        <f>C9+C14</f>
        <v>5234839.7458100012</v>
      </c>
      <c r="D8" s="18">
        <f>D9+D14</f>
        <v>0</v>
      </c>
      <c r="E8" s="19">
        <f t="shared" si="0"/>
        <v>5234839.7458100012</v>
      </c>
    </row>
    <row r="9" spans="1:10" ht="15" customHeight="1" x14ac:dyDescent="0.25">
      <c r="A9" s="10" t="s">
        <v>15</v>
      </c>
      <c r="B9" s="11" t="s">
        <v>16</v>
      </c>
      <c r="C9" s="12">
        <f>C10+C11+C12+C13</f>
        <v>4366852.8602600014</v>
      </c>
      <c r="D9" s="12">
        <f>D10+D11+D12+D13</f>
        <v>0</v>
      </c>
      <c r="E9" s="20">
        <f t="shared" si="0"/>
        <v>4366852.8602600014</v>
      </c>
    </row>
    <row r="10" spans="1:10" ht="15" customHeight="1" x14ac:dyDescent="0.25">
      <c r="A10" s="10" t="s">
        <v>17</v>
      </c>
      <c r="B10" s="11" t="s">
        <v>18</v>
      </c>
      <c r="C10" s="12">
        <v>61072</v>
      </c>
      <c r="D10" s="12">
        <v>0</v>
      </c>
      <c r="E10" s="20">
        <f t="shared" si="0"/>
        <v>61072</v>
      </c>
    </row>
    <row r="11" spans="1:10" ht="15" customHeight="1" x14ac:dyDescent="0.25">
      <c r="A11" s="10" t="s">
        <v>19</v>
      </c>
      <c r="B11" s="11" t="s">
        <v>16</v>
      </c>
      <c r="C11" s="12">
        <v>4267318.5702600013</v>
      </c>
      <c r="D11" s="12">
        <v>0</v>
      </c>
      <c r="E11" s="20">
        <f t="shared" si="0"/>
        <v>4267318.5702600013</v>
      </c>
    </row>
    <row r="12" spans="1:10" ht="15" customHeight="1" x14ac:dyDescent="0.25">
      <c r="A12" s="10" t="s">
        <v>20</v>
      </c>
      <c r="B12" s="11" t="s">
        <v>21</v>
      </c>
      <c r="C12" s="12">
        <v>12890.08</v>
      </c>
      <c r="D12" s="12">
        <v>0</v>
      </c>
      <c r="E12" s="20">
        <f>SUM(C12:D12)</f>
        <v>12890.08</v>
      </c>
    </row>
    <row r="13" spans="1:10" ht="15" customHeight="1" x14ac:dyDescent="0.25">
      <c r="A13" s="10" t="s">
        <v>22</v>
      </c>
      <c r="B13" s="11">
        <v>4121</v>
      </c>
      <c r="C13" s="12">
        <v>25572.21</v>
      </c>
      <c r="D13" s="12">
        <v>0</v>
      </c>
      <c r="E13" s="20">
        <f>SUM(C13:D13)</f>
        <v>25572.21</v>
      </c>
    </row>
    <row r="14" spans="1:10" ht="15" customHeight="1" x14ac:dyDescent="0.25">
      <c r="A14" s="10" t="s">
        <v>23</v>
      </c>
      <c r="B14" s="11" t="s">
        <v>24</v>
      </c>
      <c r="C14" s="12">
        <f>C15+C16+C17</f>
        <v>867986.88554999989</v>
      </c>
      <c r="D14" s="12">
        <f>D15+D16+D17</f>
        <v>0</v>
      </c>
      <c r="E14" s="20">
        <f t="shared" si="0"/>
        <v>867986.88554999989</v>
      </c>
    </row>
    <row r="15" spans="1:10" ht="15" customHeight="1" x14ac:dyDescent="0.25">
      <c r="A15" s="10" t="s">
        <v>25</v>
      </c>
      <c r="B15" s="11" t="s">
        <v>24</v>
      </c>
      <c r="C15" s="12">
        <v>857825.84554999997</v>
      </c>
      <c r="D15" s="12">
        <v>0</v>
      </c>
      <c r="E15" s="20">
        <f t="shared" si="0"/>
        <v>857825.84554999997</v>
      </c>
    </row>
    <row r="16" spans="1:10" ht="15" customHeight="1" x14ac:dyDescent="0.25">
      <c r="A16" s="10" t="s">
        <v>26</v>
      </c>
      <c r="B16" s="11">
        <v>4221</v>
      </c>
      <c r="C16" s="12">
        <v>6628.2100000000009</v>
      </c>
      <c r="D16" s="12">
        <v>0</v>
      </c>
      <c r="E16" s="20">
        <f>SUM(C16:D16)</f>
        <v>6628.2100000000009</v>
      </c>
    </row>
    <row r="17" spans="1:5" ht="15" customHeight="1" x14ac:dyDescent="0.25">
      <c r="A17" s="10" t="s">
        <v>27</v>
      </c>
      <c r="B17" s="11">
        <v>4232</v>
      </c>
      <c r="C17" s="12">
        <v>3532.83</v>
      </c>
      <c r="D17" s="12">
        <v>0</v>
      </c>
      <c r="E17" s="20">
        <f>SUM(C17:D17)</f>
        <v>3532.83</v>
      </c>
    </row>
    <row r="18" spans="1:5" ht="15" customHeight="1" x14ac:dyDescent="0.25">
      <c r="A18" s="17" t="s">
        <v>28</v>
      </c>
      <c r="B18" s="21" t="s">
        <v>29</v>
      </c>
      <c r="C18" s="18">
        <f>C4+C8</f>
        <v>7633251.1858100016</v>
      </c>
      <c r="D18" s="18">
        <f>D4+D8</f>
        <v>0</v>
      </c>
      <c r="E18" s="19">
        <f t="shared" si="0"/>
        <v>7633251.1858100016</v>
      </c>
    </row>
    <row r="19" spans="1:5" ht="15" customHeight="1" x14ac:dyDescent="0.25">
      <c r="A19" s="17" t="s">
        <v>30</v>
      </c>
      <c r="B19" s="21" t="s">
        <v>31</v>
      </c>
      <c r="C19" s="18">
        <f>SUM(C20:C23)</f>
        <v>999724.52</v>
      </c>
      <c r="D19" s="18">
        <f>SUM(D20:D23)</f>
        <v>0</v>
      </c>
      <c r="E19" s="19">
        <f t="shared" si="0"/>
        <v>999724.52</v>
      </c>
    </row>
    <row r="20" spans="1:5" ht="15" customHeight="1" x14ac:dyDescent="0.25">
      <c r="A20" s="10" t="s">
        <v>32</v>
      </c>
      <c r="B20" s="11" t="s">
        <v>33</v>
      </c>
      <c r="C20" s="12">
        <v>84875.51</v>
      </c>
      <c r="D20" s="12">
        <v>0</v>
      </c>
      <c r="E20" s="20">
        <f t="shared" si="0"/>
        <v>84875.51</v>
      </c>
    </row>
    <row r="21" spans="1:5" ht="15" customHeight="1" x14ac:dyDescent="0.25">
      <c r="A21" s="10" t="s">
        <v>34</v>
      </c>
      <c r="B21" s="11">
        <v>8115</v>
      </c>
      <c r="C21" s="12">
        <v>1011724.01</v>
      </c>
      <c r="D21" s="12">
        <v>0</v>
      </c>
      <c r="E21" s="20">
        <f>SUM(C21:D21)</f>
        <v>1011724.01</v>
      </c>
    </row>
    <row r="22" spans="1:5" ht="15" customHeight="1" x14ac:dyDescent="0.25">
      <c r="A22" s="10" t="s">
        <v>35</v>
      </c>
      <c r="B22" s="11">
        <v>8123</v>
      </c>
      <c r="C22" s="12">
        <v>0</v>
      </c>
      <c r="D22" s="12">
        <v>0</v>
      </c>
      <c r="E22" s="20">
        <f>C22+D22</f>
        <v>0</v>
      </c>
    </row>
    <row r="23" spans="1:5" ht="15" customHeight="1" thickBot="1" x14ac:dyDescent="0.3">
      <c r="A23" s="22" t="s">
        <v>36</v>
      </c>
      <c r="B23" s="23">
        <v>-8124</v>
      </c>
      <c r="C23" s="24">
        <v>-96875</v>
      </c>
      <c r="D23" s="24">
        <v>0</v>
      </c>
      <c r="E23" s="25">
        <f>C23+D23</f>
        <v>-96875</v>
      </c>
    </row>
    <row r="24" spans="1:5" ht="15" customHeight="1" thickBot="1" x14ac:dyDescent="0.3">
      <c r="A24" s="26" t="s">
        <v>37</v>
      </c>
      <c r="B24" s="27"/>
      <c r="C24" s="28">
        <f>C4+C8+C19</f>
        <v>8632975.7058100011</v>
      </c>
      <c r="D24" s="28">
        <f>D18+D19</f>
        <v>0</v>
      </c>
      <c r="E24" s="29">
        <f t="shared" si="0"/>
        <v>8632975.7058100011</v>
      </c>
    </row>
    <row r="25" spans="1:5" ht="13.8" thickBot="1" x14ac:dyDescent="0.3">
      <c r="A25" s="404" t="s">
        <v>38</v>
      </c>
      <c r="B25" s="404"/>
      <c r="C25" s="30"/>
      <c r="D25" s="30"/>
      <c r="E25" s="31" t="s">
        <v>1</v>
      </c>
    </row>
    <row r="26" spans="1:5" ht="23.4" thickBot="1" x14ac:dyDescent="0.3">
      <c r="A26" s="3" t="s">
        <v>39</v>
      </c>
      <c r="B26" s="4" t="s">
        <v>40</v>
      </c>
      <c r="C26" s="5" t="s">
        <v>4</v>
      </c>
      <c r="D26" s="5" t="s">
        <v>366</v>
      </c>
      <c r="E26" s="5" t="s">
        <v>4</v>
      </c>
    </row>
    <row r="27" spans="1:5" ht="15" customHeight="1" x14ac:dyDescent="0.25">
      <c r="A27" s="32" t="s">
        <v>41</v>
      </c>
      <c r="B27" s="33" t="s">
        <v>42</v>
      </c>
      <c r="C27" s="16">
        <v>26192.5</v>
      </c>
      <c r="D27" s="16">
        <v>0</v>
      </c>
      <c r="E27" s="34">
        <f>C27+D27</f>
        <v>26192.5</v>
      </c>
    </row>
    <row r="28" spans="1:5" ht="15" customHeight="1" x14ac:dyDescent="0.25">
      <c r="A28" s="35" t="s">
        <v>43</v>
      </c>
      <c r="B28" s="11" t="s">
        <v>42</v>
      </c>
      <c r="C28" s="12">
        <v>242789.92</v>
      </c>
      <c r="D28" s="16">
        <v>0</v>
      </c>
      <c r="E28" s="34">
        <f t="shared" ref="E28:E42" si="1">C28+D28</f>
        <v>242789.92</v>
      </c>
    </row>
    <row r="29" spans="1:5" ht="15" customHeight="1" x14ac:dyDescent="0.25">
      <c r="A29" s="35" t="s">
        <v>44</v>
      </c>
      <c r="B29" s="11" t="s">
        <v>42</v>
      </c>
      <c r="C29" s="12">
        <v>888025.68</v>
      </c>
      <c r="D29" s="16">
        <v>0</v>
      </c>
      <c r="E29" s="34">
        <f t="shared" si="1"/>
        <v>888025.68</v>
      </c>
    </row>
    <row r="30" spans="1:5" ht="15" customHeight="1" x14ac:dyDescent="0.25">
      <c r="A30" s="35" t="s">
        <v>45</v>
      </c>
      <c r="B30" s="11" t="s">
        <v>42</v>
      </c>
      <c r="C30" s="12">
        <v>783562.54</v>
      </c>
      <c r="D30" s="16">
        <v>0</v>
      </c>
      <c r="E30" s="34">
        <f t="shared" si="1"/>
        <v>783562.54</v>
      </c>
    </row>
    <row r="31" spans="1:5" ht="15" customHeight="1" x14ac:dyDescent="0.25">
      <c r="A31" s="35" t="s">
        <v>46</v>
      </c>
      <c r="B31" s="11" t="s">
        <v>42</v>
      </c>
      <c r="C31" s="12">
        <v>3709243.9900000007</v>
      </c>
      <c r="D31" s="16">
        <v>0</v>
      </c>
      <c r="E31" s="34">
        <f>C31+D31</f>
        <v>3709243.9900000007</v>
      </c>
    </row>
    <row r="32" spans="1:5" ht="15" customHeight="1" x14ac:dyDescent="0.25">
      <c r="A32" s="35" t="s">
        <v>47</v>
      </c>
      <c r="B32" s="11" t="s">
        <v>48</v>
      </c>
      <c r="C32" s="12">
        <v>495856.91999999993</v>
      </c>
      <c r="D32" s="16">
        <v>2000</v>
      </c>
      <c r="E32" s="34">
        <f t="shared" si="1"/>
        <v>497856.91999999993</v>
      </c>
    </row>
    <row r="33" spans="1:5" ht="15" customHeight="1" x14ac:dyDescent="0.25">
      <c r="A33" s="35" t="s">
        <v>49</v>
      </c>
      <c r="B33" s="11" t="s">
        <v>42</v>
      </c>
      <c r="C33" s="12">
        <v>43634.82</v>
      </c>
      <c r="D33" s="16">
        <v>0</v>
      </c>
      <c r="E33" s="34">
        <f t="shared" si="1"/>
        <v>43634.82</v>
      </c>
    </row>
    <row r="34" spans="1:5" ht="15" customHeight="1" x14ac:dyDescent="0.25">
      <c r="A34" s="35" t="s">
        <v>50</v>
      </c>
      <c r="B34" s="11" t="s">
        <v>51</v>
      </c>
      <c r="C34" s="12">
        <v>968335.55</v>
      </c>
      <c r="D34" s="16">
        <v>-2000</v>
      </c>
      <c r="E34" s="34">
        <f t="shared" si="1"/>
        <v>966335.55</v>
      </c>
    </row>
    <row r="35" spans="1:5" ht="15" customHeight="1" x14ac:dyDescent="0.25">
      <c r="A35" s="35" t="s">
        <v>52</v>
      </c>
      <c r="B35" s="11" t="s">
        <v>51</v>
      </c>
      <c r="C35" s="12">
        <v>0</v>
      </c>
      <c r="D35" s="16">
        <v>0</v>
      </c>
      <c r="E35" s="34">
        <f t="shared" si="1"/>
        <v>0</v>
      </c>
    </row>
    <row r="36" spans="1:5" ht="15" customHeight="1" x14ac:dyDescent="0.25">
      <c r="A36" s="35" t="s">
        <v>53</v>
      </c>
      <c r="B36" s="11" t="s">
        <v>48</v>
      </c>
      <c r="C36" s="12">
        <v>1255526.5499999996</v>
      </c>
      <c r="D36" s="16">
        <v>0</v>
      </c>
      <c r="E36" s="34">
        <f t="shared" si="1"/>
        <v>1255526.5499999996</v>
      </c>
    </row>
    <row r="37" spans="1:5" ht="15" customHeight="1" x14ac:dyDescent="0.25">
      <c r="A37" s="35" t="s">
        <v>54</v>
      </c>
      <c r="B37" s="11" t="s">
        <v>48</v>
      </c>
      <c r="C37" s="12">
        <v>22000</v>
      </c>
      <c r="D37" s="16">
        <v>0</v>
      </c>
      <c r="E37" s="34">
        <f t="shared" si="1"/>
        <v>22000</v>
      </c>
    </row>
    <row r="38" spans="1:5" ht="15" customHeight="1" x14ac:dyDescent="0.25">
      <c r="A38" s="35" t="s">
        <v>55</v>
      </c>
      <c r="B38" s="11" t="s">
        <v>42</v>
      </c>
      <c r="C38" s="12">
        <v>5434.02</v>
      </c>
      <c r="D38" s="16">
        <v>0</v>
      </c>
      <c r="E38" s="34">
        <f t="shared" si="1"/>
        <v>5434.02</v>
      </c>
    </row>
    <row r="39" spans="1:5" ht="15" customHeight="1" x14ac:dyDescent="0.25">
      <c r="A39" s="35" t="s">
        <v>56</v>
      </c>
      <c r="B39" s="11" t="s">
        <v>48</v>
      </c>
      <c r="C39" s="12">
        <v>109413.70000000001</v>
      </c>
      <c r="D39" s="16">
        <v>0</v>
      </c>
      <c r="E39" s="34">
        <f>C39+D39</f>
        <v>109413.70000000001</v>
      </c>
    </row>
    <row r="40" spans="1:5" ht="15" customHeight="1" x14ac:dyDescent="0.25">
      <c r="A40" s="35" t="s">
        <v>57</v>
      </c>
      <c r="B40" s="11" t="s">
        <v>48</v>
      </c>
      <c r="C40" s="12">
        <v>5317.28</v>
      </c>
      <c r="D40" s="16">
        <v>0</v>
      </c>
      <c r="E40" s="34">
        <f t="shared" si="1"/>
        <v>5317.28</v>
      </c>
    </row>
    <row r="41" spans="1:5" ht="15" customHeight="1" x14ac:dyDescent="0.25">
      <c r="A41" s="35" t="s">
        <v>58</v>
      </c>
      <c r="B41" s="11" t="s">
        <v>48</v>
      </c>
      <c r="C41" s="12">
        <v>73602.25</v>
      </c>
      <c r="D41" s="16">
        <v>0</v>
      </c>
      <c r="E41" s="34">
        <f t="shared" si="1"/>
        <v>73602.25</v>
      </c>
    </row>
    <row r="42" spans="1:5" ht="15" customHeight="1" thickBot="1" x14ac:dyDescent="0.3">
      <c r="A42" s="35" t="s">
        <v>59</v>
      </c>
      <c r="B42" s="11" t="s">
        <v>48</v>
      </c>
      <c r="C42" s="12">
        <v>4039.9870000000001</v>
      </c>
      <c r="D42" s="16">
        <v>0</v>
      </c>
      <c r="E42" s="34">
        <f t="shared" si="1"/>
        <v>4039.9870000000001</v>
      </c>
    </row>
    <row r="43" spans="1:5" ht="15" customHeight="1" thickBot="1" x14ac:dyDescent="0.3">
      <c r="A43" s="36" t="s">
        <v>60</v>
      </c>
      <c r="B43" s="27"/>
      <c r="C43" s="28">
        <f>C27+C28+C29+C30+C31+C32+C33+C34+C35+C36+C37+C38+C39+C40+C41+C42</f>
        <v>8632975.7069999985</v>
      </c>
      <c r="D43" s="28">
        <f>SUM(D27:D42)</f>
        <v>0</v>
      </c>
      <c r="E43" s="29">
        <f>SUM(E27:E42)</f>
        <v>8632975.7069999985</v>
      </c>
    </row>
    <row r="44" spans="1:5" x14ac:dyDescent="0.25">
      <c r="C44" s="15"/>
      <c r="E44" s="15"/>
    </row>
  </sheetData>
  <mergeCells count="2">
    <mergeCell ref="A2:B2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S1" sqref="S1"/>
    </sheetView>
  </sheetViews>
  <sheetFormatPr defaultRowHeight="13.2" x14ac:dyDescent="0.25"/>
  <cols>
    <col min="1" max="1" width="1" customWidth="1"/>
    <col min="2" max="2" width="2.88671875" customWidth="1"/>
    <col min="3" max="3" width="5.5546875" customWidth="1"/>
    <col min="4" max="4" width="4.109375" customWidth="1"/>
    <col min="5" max="5" width="4.33203125" customWidth="1"/>
    <col min="6" max="6" width="4.109375" customWidth="1"/>
    <col min="7" max="7" width="52.109375" customWidth="1"/>
    <col min="8" max="8" width="13.6640625" style="37" hidden="1" customWidth="1"/>
    <col min="9" max="9" width="12.6640625" style="37" hidden="1" customWidth="1"/>
    <col min="10" max="10" width="12.33203125" style="37" hidden="1" customWidth="1"/>
    <col min="11" max="11" width="14.33203125" style="37" hidden="1" customWidth="1"/>
    <col min="12" max="12" width="12.33203125" style="37" hidden="1" customWidth="1"/>
    <col min="13" max="14" width="14.33203125" hidden="1" customWidth="1"/>
    <col min="15" max="15" width="14.33203125" style="38" hidden="1" customWidth="1"/>
    <col min="16" max="16" width="7.88671875" style="15" customWidth="1"/>
    <col min="17" max="17" width="10.33203125" style="38" customWidth="1"/>
    <col min="18" max="18" width="5.6640625" style="39" customWidth="1"/>
    <col min="19" max="19" width="10.44140625" style="38" customWidth="1"/>
    <col min="20" max="20" width="14.33203125" style="39" hidden="1" customWidth="1"/>
    <col min="21" max="21" width="15.5546875" style="38" hidden="1" customWidth="1"/>
    <col min="22" max="22" width="14.33203125" style="39" hidden="1" customWidth="1"/>
    <col min="23" max="23" width="17.6640625" hidden="1" customWidth="1"/>
    <col min="24" max="25" width="15.44140625" hidden="1" customWidth="1"/>
    <col min="26" max="26" width="14.6640625" hidden="1" customWidth="1"/>
    <col min="27" max="27" width="11.5546875" hidden="1" customWidth="1"/>
    <col min="28" max="28" width="10.44140625" hidden="1" customWidth="1"/>
  </cols>
  <sheetData>
    <row r="1" spans="1:28" x14ac:dyDescent="0.25">
      <c r="S1" s="38" t="s">
        <v>371</v>
      </c>
    </row>
    <row r="2" spans="1:28" ht="17.399999999999999" x14ac:dyDescent="0.3">
      <c r="A2" s="405" t="s">
        <v>367</v>
      </c>
      <c r="B2" s="405"/>
      <c r="C2" s="405"/>
      <c r="D2" s="405"/>
      <c r="E2" s="405"/>
      <c r="F2" s="405"/>
      <c r="G2" s="405"/>
      <c r="H2" s="405"/>
    </row>
    <row r="3" spans="1:28" x14ac:dyDescent="0.25">
      <c r="A3" s="40"/>
      <c r="B3" s="40"/>
      <c r="C3" s="40"/>
      <c r="D3" s="40"/>
      <c r="E3" s="40"/>
      <c r="F3" s="40"/>
      <c r="G3" s="40"/>
      <c r="H3" s="41"/>
    </row>
    <row r="4" spans="1:28" ht="15.6" x14ac:dyDescent="0.3">
      <c r="A4" s="406" t="s">
        <v>61</v>
      </c>
      <c r="B4" s="406"/>
      <c r="C4" s="406"/>
      <c r="D4" s="406"/>
      <c r="E4" s="406"/>
      <c r="F4" s="406"/>
      <c r="G4" s="406"/>
      <c r="H4" s="406"/>
    </row>
    <row r="5" spans="1:28" x14ac:dyDescent="0.25">
      <c r="A5" s="40"/>
      <c r="B5" s="40"/>
      <c r="C5" s="40"/>
      <c r="D5" s="40"/>
      <c r="E5" s="40"/>
      <c r="F5" s="40"/>
      <c r="G5" s="40"/>
      <c r="H5" s="41"/>
    </row>
    <row r="6" spans="1:28" ht="15.6" x14ac:dyDescent="0.3">
      <c r="A6" s="407" t="s">
        <v>62</v>
      </c>
      <c r="B6" s="407"/>
      <c r="C6" s="407"/>
      <c r="D6" s="407"/>
      <c r="E6" s="407"/>
      <c r="F6" s="407"/>
      <c r="G6" s="407"/>
      <c r="H6" s="407"/>
    </row>
    <row r="7" spans="1:28" ht="16.2" thickBot="1" x14ac:dyDescent="0.35">
      <c r="A7" s="42"/>
      <c r="B7" s="42"/>
      <c r="C7" s="42"/>
      <c r="D7" s="42"/>
      <c r="E7" s="42"/>
      <c r="F7" s="42"/>
      <c r="G7" s="42"/>
      <c r="H7" s="43"/>
      <c r="S7" s="44" t="s">
        <v>1</v>
      </c>
    </row>
    <row r="8" spans="1:28" ht="23.25" customHeight="1" thickBot="1" x14ac:dyDescent="0.3">
      <c r="A8" s="408"/>
      <c r="B8" s="45" t="s">
        <v>63</v>
      </c>
      <c r="C8" s="410" t="s">
        <v>64</v>
      </c>
      <c r="D8" s="411"/>
      <c r="E8" s="46" t="s">
        <v>65</v>
      </c>
      <c r="F8" s="47" t="s">
        <v>40</v>
      </c>
      <c r="G8" s="48" t="s">
        <v>66</v>
      </c>
      <c r="H8" s="49" t="s">
        <v>67</v>
      </c>
      <c r="I8" s="49" t="s">
        <v>68</v>
      </c>
      <c r="J8" s="49" t="s">
        <v>69</v>
      </c>
      <c r="K8" s="49" t="s">
        <v>70</v>
      </c>
      <c r="L8" s="49" t="s">
        <v>69</v>
      </c>
      <c r="M8" s="49" t="s">
        <v>71</v>
      </c>
      <c r="N8" s="49" t="s">
        <v>69</v>
      </c>
      <c r="O8" s="50" t="s">
        <v>72</v>
      </c>
      <c r="P8" s="51" t="s">
        <v>69</v>
      </c>
      <c r="Q8" s="52" t="s">
        <v>73</v>
      </c>
      <c r="R8" s="53" t="s">
        <v>369</v>
      </c>
      <c r="S8" s="54" t="s">
        <v>75</v>
      </c>
      <c r="T8" s="55" t="s">
        <v>69</v>
      </c>
      <c r="U8" s="50" t="s">
        <v>76</v>
      </c>
      <c r="V8" s="55" t="s">
        <v>69</v>
      </c>
      <c r="W8" s="50" t="s">
        <v>77</v>
      </c>
      <c r="X8" s="55" t="s">
        <v>73</v>
      </c>
      <c r="Y8" s="56" t="s">
        <v>78</v>
      </c>
      <c r="Z8" s="55" t="s">
        <v>73</v>
      </c>
      <c r="AA8" s="56" t="s">
        <v>74</v>
      </c>
      <c r="AB8" s="55" t="s">
        <v>75</v>
      </c>
    </row>
    <row r="9" spans="1:28" ht="13.8" thickBot="1" x14ac:dyDescent="0.3">
      <c r="A9" s="409"/>
      <c r="B9" s="57" t="s">
        <v>79</v>
      </c>
      <c r="C9" s="412" t="s">
        <v>80</v>
      </c>
      <c r="D9" s="413"/>
      <c r="E9" s="58" t="s">
        <v>80</v>
      </c>
      <c r="F9" s="59" t="s">
        <v>80</v>
      </c>
      <c r="G9" s="60" t="s">
        <v>81</v>
      </c>
      <c r="H9" s="61" t="e">
        <f>H11+H13+H15+H17+H19+H21+H23+H25+H27+H29+H31+H33+H35+H37+H39+#REF!</f>
        <v>#REF!</v>
      </c>
      <c r="I9" s="61" t="e">
        <f>I11+I13+I15+I17+I19+I21+I23+I25+I27+I29+I31+I33+I35+I37+I39+#REF!</f>
        <v>#REF!</v>
      </c>
      <c r="J9" s="61" t="e">
        <f>J11+J13+J15+J17+J19+J21+J23+J25+J27+J29+J31+J33+J35+J37+J39+#REF!</f>
        <v>#REF!</v>
      </c>
      <c r="K9" s="61" t="e">
        <f>K11+K13+K15+K17+K19+K21+K23+K25+K27+K29+K31+K33+K35+K37+K39+#REF!+K41</f>
        <v>#REF!</v>
      </c>
      <c r="L9" s="61" t="e">
        <f>L11+L13+L15+L17+L19+L21+L23+L25+L27+L29+L31+L33+L35+L37+L39+#REF!+L41+L43+L45+L47+L49</f>
        <v>#REF!</v>
      </c>
      <c r="M9" s="61" t="e">
        <f>M11+M13+M15+M17+M19+M21+M23+M25+M27+M29+M31+M33+M35+M37+M39+#REF!+M41+M43+M45+M47+M49</f>
        <v>#REF!</v>
      </c>
      <c r="N9" s="61" t="e">
        <f>N11+N13+N15+N17+N19+N21+N23+N25+N27+N29+N31+N33+N35+N37+N39+#REF!+N41+N43+N45+N47+N49</f>
        <v>#REF!</v>
      </c>
      <c r="O9" s="62" t="e">
        <f>O11+O13+O15+O17+O19+O21+O23+O25+O27+O29+O31+O33+O35+O37+O39+#REF!+O41+O43+O45+O47+O49+O51</f>
        <v>#REF!</v>
      </c>
      <c r="P9" s="63">
        <f>P11+P13+P15+P17+P19+P21+P23+P25+P27+P29+P31+P33+P35+P37+P39+P41+P43+P45+P47+P49</f>
        <v>60040.490579999998</v>
      </c>
      <c r="Q9" s="64">
        <f>Q11+Q13+Q15+Q17+Q19+Q21+Q23+Q25+Q27+Q29+Q31+Q33+Q35+Q37+Q39+Q41+Q43+Q45+Q47+Q49+Q51+Q53+Q55+Q57+Q59+Q61+Q63+Q65+Q67+Q69</f>
        <v>61760.827559999991</v>
      </c>
      <c r="R9" s="393">
        <f>R11+R13+R15+R17+R19+R21+R23+R25+R27+R29+R31+R33+R35+R37+R39+R41+R43+R45+R47+R49+R51+R53+R55+R57+R59+R61+R63+R65</f>
        <v>-2000</v>
      </c>
      <c r="S9" s="65">
        <f>S11+S13+S15+S17+S19+S21+S23+S25+S27+S29+S31+S33+S35+S37+S39+S41+S43+S45+S47+S49+S51+S53+S55+S57+S59+S61+S63+S65+S67+S69</f>
        <v>59760.827559999991</v>
      </c>
      <c r="T9" s="66">
        <f>T11+T13+T15+T17+T19+T21+T23+T25+T27+T29+T31+T33+T35+T37+T39+T41+T43+T45+T47+T49+T51+T53+T55+T57+T59+T61+T63</f>
        <v>63140.827559999991</v>
      </c>
      <c r="U9" s="62">
        <f>U11+U13+U15+U17+U19+U21+U23+U25+U27+U29+U31+U33+U35+U37+U39+U41+U43+U45+U47+U49+U51+U53+U55+U57+U59+U61+U63+U65</f>
        <v>18881.8577</v>
      </c>
      <c r="V9" s="66">
        <f>V11+V13+V15+V17+V19+V21+V23+V25+V27+V29+V31+V33+V35+V37+V39+V41+V43+V45+V47+V49+V51+V53+V55+V57+V59+V61+V63+V65</f>
        <v>82022.685259999998</v>
      </c>
      <c r="W9" s="62">
        <f>W11+W13+W15+W17+W19+W21+W23+W25+W27+W29+W31+W33+W35+W37+W39+W41+W43+W45+W47+W49+W51+W53+W55+W57+W59+W61+W63+W65</f>
        <v>0</v>
      </c>
      <c r="X9" s="66">
        <f>X11+X13+X15+X17+X19+X21+X23+X25+X27+X29+X31+X33+X35+X37+X39+X41+X43+X45+X47+X49+X51+X53+X55+X57+X59+X61+X63+X65+X67+X69</f>
        <v>85102.685259999998</v>
      </c>
      <c r="Y9" s="62">
        <f>Y11+Y13+Y15+Y17+Y19+Y21+Y23+Y25+Y27+Y29+Y31+Y33+Y35+Y37+Y39+Y41+Y43+Y45+Y47+Y49+Y51+Y53+Y55+Y57+Y59+Y61+Y63+Y65</f>
        <v>3053.8069999999998</v>
      </c>
      <c r="Z9" s="66">
        <f>Z11+Z13+Z15+Z17+Z19+Z21+Z23+Z25+Z27+Z29+Z31+Z33+Z35+Z37+Z39+Z41+Z43+Z45+Z47+Z49+Z51+Z53+Z55+Z57+Z59+Z61+Z63+Z65+Z67+Z69</f>
        <v>88156.492259999999</v>
      </c>
      <c r="AA9" s="62">
        <f>AA11+AA13+AA15+AA17+AA19+AA21+AA23+AA25+AA27+AA29+AA31+AA33+AA35+AA37+AA39+AA41+AA43+AA45+AA47+AA49+AA51+AA53+AA55+AA57+AA59+AA61+AA63+AA65</f>
        <v>0</v>
      </c>
      <c r="AB9" s="66">
        <f>AB11+AB13+AB15+AB17+AB19+AB21+AB23+AB25+AB27+AB29+AB31+AB33+AB35+AB37+AB39+AB41+AB43+AB45+AB47+AB49+AB51+AB53+AB55+AB57+AB59+AB61+AB63+AB65+AB67+AB69</f>
        <v>88156.492259999999</v>
      </c>
    </row>
    <row r="10" spans="1:28" ht="13.8" thickBot="1" x14ac:dyDescent="0.3">
      <c r="A10" s="409"/>
      <c r="B10" s="57"/>
      <c r="C10" s="379"/>
      <c r="D10" s="380"/>
      <c r="E10" s="58"/>
      <c r="F10" s="381"/>
      <c r="G10" s="388" t="s">
        <v>172</v>
      </c>
      <c r="H10" s="382"/>
      <c r="I10" s="382"/>
      <c r="J10" s="383"/>
      <c r="K10" s="382"/>
      <c r="L10" s="383"/>
      <c r="M10" s="382"/>
      <c r="N10" s="383"/>
      <c r="O10" s="384"/>
      <c r="P10" s="385"/>
      <c r="Q10" s="386"/>
      <c r="R10" s="394"/>
      <c r="S10" s="387"/>
      <c r="T10" s="387"/>
      <c r="U10" s="384"/>
      <c r="V10" s="387"/>
      <c r="W10" s="384"/>
      <c r="X10" s="387"/>
      <c r="Y10" s="384"/>
      <c r="Z10" s="387"/>
      <c r="AA10" s="384"/>
      <c r="AB10" s="387"/>
    </row>
    <row r="11" spans="1:28" x14ac:dyDescent="0.25">
      <c r="A11" s="409"/>
      <c r="B11" s="67" t="s">
        <v>79</v>
      </c>
      <c r="C11" s="68" t="s">
        <v>82</v>
      </c>
      <c r="D11" s="69" t="s">
        <v>83</v>
      </c>
      <c r="E11" s="70" t="s">
        <v>80</v>
      </c>
      <c r="F11" s="71" t="s">
        <v>80</v>
      </c>
      <c r="G11" s="72" t="s">
        <v>365</v>
      </c>
      <c r="H11" s="73">
        <f>H12</f>
        <v>870.98599999999999</v>
      </c>
      <c r="I11" s="73">
        <f>I12</f>
        <v>0</v>
      </c>
      <c r="J11" s="74">
        <f>H11+I11</f>
        <v>870.98599999999999</v>
      </c>
      <c r="K11" s="73">
        <f>K12</f>
        <v>0</v>
      </c>
      <c r="L11" s="74">
        <f>J11+K11</f>
        <v>870.98599999999999</v>
      </c>
      <c r="M11" s="73">
        <f>M12</f>
        <v>0</v>
      </c>
      <c r="N11" s="74">
        <f>L11+M11</f>
        <v>870.98599999999999</v>
      </c>
      <c r="O11" s="75">
        <f>O12</f>
        <v>0</v>
      </c>
      <c r="P11" s="76">
        <f>N11+O11</f>
        <v>870.98599999999999</v>
      </c>
      <c r="Q11" s="77">
        <f>O11+P11</f>
        <v>870.98599999999999</v>
      </c>
      <c r="R11" s="395">
        <f>R12</f>
        <v>0</v>
      </c>
      <c r="S11" s="78">
        <f>Q11+R11</f>
        <v>870.98599999999999</v>
      </c>
      <c r="T11" s="79">
        <f>R11+S11</f>
        <v>870.98599999999999</v>
      </c>
      <c r="U11" s="75">
        <f>U12</f>
        <v>0</v>
      </c>
      <c r="V11" s="79">
        <f>T11+U11</f>
        <v>870.98599999999999</v>
      </c>
      <c r="W11" s="75">
        <f>W12</f>
        <v>0</v>
      </c>
      <c r="X11" s="79">
        <f>V11+W11</f>
        <v>870.98599999999999</v>
      </c>
      <c r="Y11" s="75">
        <f>Y12</f>
        <v>0</v>
      </c>
      <c r="Z11" s="79">
        <f>X11+Y11</f>
        <v>870.98599999999999</v>
      </c>
      <c r="AA11" s="75">
        <f>AA12</f>
        <v>0</v>
      </c>
      <c r="AB11" s="79">
        <f>Z11+AA11</f>
        <v>870.98599999999999</v>
      </c>
    </row>
    <row r="12" spans="1:28" ht="13.8" thickBot="1" x14ac:dyDescent="0.3">
      <c r="A12" s="409"/>
      <c r="B12" s="80"/>
      <c r="C12" s="81"/>
      <c r="D12" s="82"/>
      <c r="E12" s="83">
        <v>4357</v>
      </c>
      <c r="F12" s="84">
        <v>6121</v>
      </c>
      <c r="G12" s="85" t="s">
        <v>84</v>
      </c>
      <c r="H12" s="86">
        <v>870.98599999999999</v>
      </c>
      <c r="I12" s="86">
        <v>0</v>
      </c>
      <c r="J12" s="87">
        <f>H12+I12</f>
        <v>870.98599999999999</v>
      </c>
      <c r="K12" s="86">
        <v>0</v>
      </c>
      <c r="L12" s="87">
        <f>J12+K12</f>
        <v>870.98599999999999</v>
      </c>
      <c r="M12" s="86">
        <v>0</v>
      </c>
      <c r="N12" s="87">
        <f>L12+M12</f>
        <v>870.98599999999999</v>
      </c>
      <c r="O12" s="88">
        <v>0</v>
      </c>
      <c r="P12" s="89">
        <f>N12+O12</f>
        <v>870.98599999999999</v>
      </c>
      <c r="Q12" s="90">
        <f>O12+P12</f>
        <v>870.98599999999999</v>
      </c>
      <c r="R12" s="396">
        <v>0</v>
      </c>
      <c r="S12" s="91">
        <f>Q12+R12</f>
        <v>870.98599999999999</v>
      </c>
      <c r="T12" s="92">
        <f>R12+S12</f>
        <v>870.98599999999999</v>
      </c>
      <c r="U12" s="88">
        <v>0</v>
      </c>
      <c r="V12" s="92">
        <f>T12+U12</f>
        <v>870.98599999999999</v>
      </c>
      <c r="W12" s="88">
        <v>0</v>
      </c>
      <c r="X12" s="92">
        <f>V12+W12</f>
        <v>870.98599999999999</v>
      </c>
      <c r="Y12" s="88">
        <v>0</v>
      </c>
      <c r="Z12" s="92">
        <f>X12+Y12</f>
        <v>870.98599999999999</v>
      </c>
      <c r="AA12" s="88">
        <v>0</v>
      </c>
      <c r="AB12" s="92">
        <f>Z12+AA12</f>
        <v>870.98599999999999</v>
      </c>
    </row>
    <row r="13" spans="1:28" x14ac:dyDescent="0.25">
      <c r="A13" s="409"/>
      <c r="B13" s="67" t="s">
        <v>79</v>
      </c>
      <c r="C13" s="68" t="s">
        <v>85</v>
      </c>
      <c r="D13" s="69" t="s">
        <v>83</v>
      </c>
      <c r="E13" s="70" t="s">
        <v>80</v>
      </c>
      <c r="F13" s="71" t="s">
        <v>80</v>
      </c>
      <c r="G13" s="72" t="s">
        <v>86</v>
      </c>
      <c r="H13" s="73">
        <f t="shared" ref="H13:AB13" si="0">H14</f>
        <v>3432.3763300000001</v>
      </c>
      <c r="I13" s="73">
        <f t="shared" si="0"/>
        <v>0</v>
      </c>
      <c r="J13" s="74">
        <f t="shared" si="0"/>
        <v>3432.3763300000001</v>
      </c>
      <c r="K13" s="73">
        <f t="shared" si="0"/>
        <v>0</v>
      </c>
      <c r="L13" s="74">
        <f t="shared" si="0"/>
        <v>3432.3763300000001</v>
      </c>
      <c r="M13" s="73">
        <f t="shared" si="0"/>
        <v>0</v>
      </c>
      <c r="N13" s="74">
        <f t="shared" si="0"/>
        <v>3432.3763300000001</v>
      </c>
      <c r="O13" s="75">
        <f t="shared" si="0"/>
        <v>0</v>
      </c>
      <c r="P13" s="76">
        <f t="shared" si="0"/>
        <v>3432.3763300000001</v>
      </c>
      <c r="Q13" s="77">
        <f t="shared" si="0"/>
        <v>3432.3763300000001</v>
      </c>
      <c r="R13" s="395">
        <f t="shared" si="0"/>
        <v>0</v>
      </c>
      <c r="S13" s="78">
        <f t="shared" si="0"/>
        <v>3432.3763300000001</v>
      </c>
      <c r="T13" s="79">
        <f t="shared" si="0"/>
        <v>3432.3763300000001</v>
      </c>
      <c r="U13" s="75">
        <f t="shared" si="0"/>
        <v>0</v>
      </c>
      <c r="V13" s="79">
        <f t="shared" si="0"/>
        <v>3432.3763300000001</v>
      </c>
      <c r="W13" s="75">
        <f t="shared" si="0"/>
        <v>0</v>
      </c>
      <c r="X13" s="79">
        <f t="shared" si="0"/>
        <v>3432.3763300000001</v>
      </c>
      <c r="Y13" s="75">
        <f t="shared" si="0"/>
        <v>0</v>
      </c>
      <c r="Z13" s="79">
        <f t="shared" si="0"/>
        <v>3432.3763300000001</v>
      </c>
      <c r="AA13" s="75">
        <f t="shared" si="0"/>
        <v>0</v>
      </c>
      <c r="AB13" s="79">
        <f t="shared" si="0"/>
        <v>3432.3763300000001</v>
      </c>
    </row>
    <row r="14" spans="1:28" ht="13.8" thickBot="1" x14ac:dyDescent="0.3">
      <c r="A14" s="409"/>
      <c r="B14" s="80"/>
      <c r="C14" s="81"/>
      <c r="D14" s="82"/>
      <c r="E14" s="83">
        <v>4357</v>
      </c>
      <c r="F14" s="84">
        <v>6121</v>
      </c>
      <c r="G14" s="85" t="s">
        <v>84</v>
      </c>
      <c r="H14" s="86">
        <v>3432.3763300000001</v>
      </c>
      <c r="I14" s="86">
        <v>0</v>
      </c>
      <c r="J14" s="87">
        <f>H14+I14</f>
        <v>3432.3763300000001</v>
      </c>
      <c r="K14" s="86">
        <v>0</v>
      </c>
      <c r="L14" s="87">
        <f>J14+K14</f>
        <v>3432.3763300000001</v>
      </c>
      <c r="M14" s="86">
        <v>0</v>
      </c>
      <c r="N14" s="87">
        <f>L14+M14</f>
        <v>3432.3763300000001</v>
      </c>
      <c r="O14" s="88">
        <v>0</v>
      </c>
      <c r="P14" s="89">
        <f>N14+O14</f>
        <v>3432.3763300000001</v>
      </c>
      <c r="Q14" s="90">
        <f>O14+P14</f>
        <v>3432.3763300000001</v>
      </c>
      <c r="R14" s="396">
        <v>0</v>
      </c>
      <c r="S14" s="91">
        <f>Q14+R14</f>
        <v>3432.3763300000001</v>
      </c>
      <c r="T14" s="92">
        <f>R14+S14</f>
        <v>3432.3763300000001</v>
      </c>
      <c r="U14" s="88">
        <v>0</v>
      </c>
      <c r="V14" s="92">
        <f>T14+U14</f>
        <v>3432.3763300000001</v>
      </c>
      <c r="W14" s="88">
        <v>0</v>
      </c>
      <c r="X14" s="92">
        <f>V14+W14</f>
        <v>3432.3763300000001</v>
      </c>
      <c r="Y14" s="88">
        <v>0</v>
      </c>
      <c r="Z14" s="92">
        <f>X14+Y14</f>
        <v>3432.3763300000001</v>
      </c>
      <c r="AA14" s="88">
        <v>0</v>
      </c>
      <c r="AB14" s="92">
        <f>Z14+AA14</f>
        <v>3432.3763300000001</v>
      </c>
    </row>
    <row r="15" spans="1:28" x14ac:dyDescent="0.25">
      <c r="A15" s="409"/>
      <c r="B15" s="67" t="s">
        <v>79</v>
      </c>
      <c r="C15" s="68" t="s">
        <v>87</v>
      </c>
      <c r="D15" s="69" t="s">
        <v>88</v>
      </c>
      <c r="E15" s="70" t="s">
        <v>80</v>
      </c>
      <c r="F15" s="71" t="s">
        <v>80</v>
      </c>
      <c r="G15" s="72" t="s">
        <v>89</v>
      </c>
      <c r="H15" s="73">
        <f t="shared" ref="H15:AB15" si="1">H16</f>
        <v>11697.85727</v>
      </c>
      <c r="I15" s="73">
        <f t="shared" si="1"/>
        <v>0</v>
      </c>
      <c r="J15" s="74">
        <f t="shared" si="1"/>
        <v>11697.85727</v>
      </c>
      <c r="K15" s="73">
        <f t="shared" si="1"/>
        <v>0</v>
      </c>
      <c r="L15" s="74">
        <f t="shared" si="1"/>
        <v>11697.85727</v>
      </c>
      <c r="M15" s="73">
        <f t="shared" si="1"/>
        <v>0</v>
      </c>
      <c r="N15" s="74">
        <f t="shared" si="1"/>
        <v>11697.85727</v>
      </c>
      <c r="O15" s="75">
        <f t="shared" si="1"/>
        <v>0</v>
      </c>
      <c r="P15" s="76">
        <f t="shared" si="1"/>
        <v>11697.85727</v>
      </c>
      <c r="Q15" s="77">
        <f t="shared" si="1"/>
        <v>11697.85727</v>
      </c>
      <c r="R15" s="395">
        <f t="shared" si="1"/>
        <v>0</v>
      </c>
      <c r="S15" s="78">
        <f t="shared" si="1"/>
        <v>11697.85727</v>
      </c>
      <c r="T15" s="79">
        <f t="shared" si="1"/>
        <v>11697.85727</v>
      </c>
      <c r="U15" s="75">
        <f t="shared" si="1"/>
        <v>0</v>
      </c>
      <c r="V15" s="79">
        <f t="shared" si="1"/>
        <v>11697.85727</v>
      </c>
      <c r="W15" s="75">
        <f t="shared" si="1"/>
        <v>0</v>
      </c>
      <c r="X15" s="79">
        <f t="shared" si="1"/>
        <v>11697.85727</v>
      </c>
      <c r="Y15" s="75">
        <f t="shared" si="1"/>
        <v>0</v>
      </c>
      <c r="Z15" s="79">
        <f t="shared" si="1"/>
        <v>11697.85727</v>
      </c>
      <c r="AA15" s="75">
        <f t="shared" si="1"/>
        <v>0</v>
      </c>
      <c r="AB15" s="79">
        <f t="shared" si="1"/>
        <v>11697.85727</v>
      </c>
    </row>
    <row r="16" spans="1:28" ht="13.8" thickBot="1" x14ac:dyDescent="0.3">
      <c r="A16" s="409"/>
      <c r="B16" s="80"/>
      <c r="C16" s="81"/>
      <c r="D16" s="82"/>
      <c r="E16" s="83">
        <v>3322</v>
      </c>
      <c r="F16" s="84">
        <v>6121</v>
      </c>
      <c r="G16" s="85" t="s">
        <v>84</v>
      </c>
      <c r="H16" s="86">
        <v>11697.85727</v>
      </c>
      <c r="I16" s="86">
        <v>0</v>
      </c>
      <c r="J16" s="87">
        <f>H16+I16</f>
        <v>11697.85727</v>
      </c>
      <c r="K16" s="86">
        <v>0</v>
      </c>
      <c r="L16" s="87">
        <f>J16+K16</f>
        <v>11697.85727</v>
      </c>
      <c r="M16" s="86">
        <v>0</v>
      </c>
      <c r="N16" s="87">
        <f>L16+M16</f>
        <v>11697.85727</v>
      </c>
      <c r="O16" s="88">
        <v>0</v>
      </c>
      <c r="P16" s="89">
        <f>N16+O16</f>
        <v>11697.85727</v>
      </c>
      <c r="Q16" s="90">
        <f>O16+P16</f>
        <v>11697.85727</v>
      </c>
      <c r="R16" s="396">
        <v>0</v>
      </c>
      <c r="S16" s="91">
        <f>Q16+R16</f>
        <v>11697.85727</v>
      </c>
      <c r="T16" s="92">
        <f>R16+S16</f>
        <v>11697.85727</v>
      </c>
      <c r="U16" s="88">
        <v>0</v>
      </c>
      <c r="V16" s="92">
        <f>T16+U16</f>
        <v>11697.85727</v>
      </c>
      <c r="W16" s="88">
        <v>0</v>
      </c>
      <c r="X16" s="92">
        <f>V16+W16</f>
        <v>11697.85727</v>
      </c>
      <c r="Y16" s="88">
        <v>0</v>
      </c>
      <c r="Z16" s="92">
        <f>X16+Y16</f>
        <v>11697.85727</v>
      </c>
      <c r="AA16" s="88">
        <v>0</v>
      </c>
      <c r="AB16" s="92">
        <f>Z16+AA16</f>
        <v>11697.85727</v>
      </c>
    </row>
    <row r="17" spans="1:28" x14ac:dyDescent="0.25">
      <c r="A17" s="409"/>
      <c r="B17" s="67" t="s">
        <v>79</v>
      </c>
      <c r="C17" s="68" t="s">
        <v>90</v>
      </c>
      <c r="D17" s="69" t="s">
        <v>91</v>
      </c>
      <c r="E17" s="70" t="s">
        <v>80</v>
      </c>
      <c r="F17" s="71" t="s">
        <v>80</v>
      </c>
      <c r="G17" s="72" t="s">
        <v>92</v>
      </c>
      <c r="H17" s="73">
        <f t="shared" ref="H17:AB17" si="2">H18</f>
        <v>2700.7849999999999</v>
      </c>
      <c r="I17" s="73">
        <f t="shared" si="2"/>
        <v>0</v>
      </c>
      <c r="J17" s="74">
        <f t="shared" si="2"/>
        <v>2700.7849999999999</v>
      </c>
      <c r="K17" s="73">
        <f t="shared" si="2"/>
        <v>0</v>
      </c>
      <c r="L17" s="74">
        <f t="shared" si="2"/>
        <v>2700.7849999999999</v>
      </c>
      <c r="M17" s="73">
        <f t="shared" si="2"/>
        <v>0</v>
      </c>
      <c r="N17" s="74">
        <f t="shared" si="2"/>
        <v>2700.7849999999999</v>
      </c>
      <c r="O17" s="75">
        <f t="shared" si="2"/>
        <v>0</v>
      </c>
      <c r="P17" s="76">
        <f t="shared" si="2"/>
        <v>2700.7849999999999</v>
      </c>
      <c r="Q17" s="77">
        <f t="shared" si="2"/>
        <v>2700.7849999999999</v>
      </c>
      <c r="R17" s="395">
        <v>0</v>
      </c>
      <c r="S17" s="78">
        <f t="shared" si="2"/>
        <v>2700.7849999999999</v>
      </c>
      <c r="T17" s="79">
        <f t="shared" si="2"/>
        <v>2700.7849999999999</v>
      </c>
      <c r="U17" s="75">
        <f t="shared" si="2"/>
        <v>0</v>
      </c>
      <c r="V17" s="79">
        <f t="shared" si="2"/>
        <v>2700.7849999999999</v>
      </c>
      <c r="W17" s="75">
        <f t="shared" si="2"/>
        <v>0</v>
      </c>
      <c r="X17" s="79">
        <f t="shared" si="2"/>
        <v>2700.7849999999999</v>
      </c>
      <c r="Y17" s="75">
        <f t="shared" si="2"/>
        <v>241</v>
      </c>
      <c r="Z17" s="79">
        <f t="shared" si="2"/>
        <v>2941.7849999999999</v>
      </c>
      <c r="AA17" s="75">
        <v>0</v>
      </c>
      <c r="AB17" s="79">
        <f t="shared" si="2"/>
        <v>2941.7849999999999</v>
      </c>
    </row>
    <row r="18" spans="1:28" ht="13.8" thickBot="1" x14ac:dyDescent="0.3">
      <c r="A18" s="409"/>
      <c r="B18" s="93"/>
      <c r="C18" s="94"/>
      <c r="D18" s="95"/>
      <c r="E18" s="96">
        <v>3123</v>
      </c>
      <c r="F18" s="97">
        <v>6121</v>
      </c>
      <c r="G18" s="98" t="s">
        <v>84</v>
      </c>
      <c r="H18" s="99">
        <v>2700.7849999999999</v>
      </c>
      <c r="I18" s="99">
        <v>0</v>
      </c>
      <c r="J18" s="100">
        <f>SUM(H18:I18)</f>
        <v>2700.7849999999999</v>
      </c>
      <c r="K18" s="99">
        <v>0</v>
      </c>
      <c r="L18" s="100">
        <f>SUM(J18:K18)</f>
        <v>2700.7849999999999</v>
      </c>
      <c r="M18" s="99">
        <v>0</v>
      </c>
      <c r="N18" s="100">
        <f>SUM(L18:M18)</f>
        <v>2700.7849999999999</v>
      </c>
      <c r="O18" s="101">
        <v>0</v>
      </c>
      <c r="P18" s="102">
        <f>SUM(N18:O18)</f>
        <v>2700.7849999999999</v>
      </c>
      <c r="Q18" s="103">
        <f>SUM(O18:P18)</f>
        <v>2700.7849999999999</v>
      </c>
      <c r="R18" s="397">
        <v>0</v>
      </c>
      <c r="S18" s="104">
        <f>SUM(Q18:R18)</f>
        <v>2700.7849999999999</v>
      </c>
      <c r="T18" s="105">
        <f>SUM(R18:S18)</f>
        <v>2700.7849999999999</v>
      </c>
      <c r="U18" s="101">
        <v>0</v>
      </c>
      <c r="V18" s="105">
        <f>SUM(T18:U18)</f>
        <v>2700.7849999999999</v>
      </c>
      <c r="W18" s="101">
        <v>0</v>
      </c>
      <c r="X18" s="105">
        <f>SUM(V18:W18)</f>
        <v>2700.7849999999999</v>
      </c>
      <c r="Y18" s="101">
        <v>241</v>
      </c>
      <c r="Z18" s="105">
        <f>SUM(X18:Y18)</f>
        <v>2941.7849999999999</v>
      </c>
      <c r="AA18" s="101">
        <v>0</v>
      </c>
      <c r="AB18" s="105">
        <f>SUM(Z18:AA18)</f>
        <v>2941.7849999999999</v>
      </c>
    </row>
    <row r="19" spans="1:28" x14ac:dyDescent="0.25">
      <c r="B19" s="67" t="s">
        <v>79</v>
      </c>
      <c r="C19" s="68" t="s">
        <v>93</v>
      </c>
      <c r="D19" s="69" t="s">
        <v>94</v>
      </c>
      <c r="E19" s="70" t="s">
        <v>80</v>
      </c>
      <c r="F19" s="71" t="s">
        <v>80</v>
      </c>
      <c r="G19" s="72" t="s">
        <v>95</v>
      </c>
      <c r="H19" s="73">
        <f t="shared" ref="H19:W55" si="3">H20</f>
        <v>18715.882000000001</v>
      </c>
      <c r="I19" s="73">
        <f t="shared" si="3"/>
        <v>0</v>
      </c>
      <c r="J19" s="74">
        <f t="shared" si="3"/>
        <v>18715.882000000001</v>
      </c>
      <c r="K19" s="73">
        <f t="shared" si="3"/>
        <v>0</v>
      </c>
      <c r="L19" s="74">
        <f t="shared" si="3"/>
        <v>18715.882000000001</v>
      </c>
      <c r="M19" s="73">
        <f t="shared" si="3"/>
        <v>0</v>
      </c>
      <c r="N19" s="74">
        <f t="shared" si="3"/>
        <v>18715.882000000001</v>
      </c>
      <c r="O19" s="75">
        <f t="shared" si="3"/>
        <v>1020.33698</v>
      </c>
      <c r="P19" s="76">
        <f t="shared" si="3"/>
        <v>19736.218980000001</v>
      </c>
      <c r="Q19" s="77">
        <f t="shared" si="3"/>
        <v>20756.555960000002</v>
      </c>
      <c r="R19" s="395">
        <f t="shared" si="3"/>
        <v>0</v>
      </c>
      <c r="S19" s="78">
        <f t="shared" si="3"/>
        <v>20756.555960000002</v>
      </c>
      <c r="T19" s="79">
        <f t="shared" si="3"/>
        <v>20756.555960000002</v>
      </c>
      <c r="U19" s="75">
        <f t="shared" si="3"/>
        <v>0</v>
      </c>
      <c r="V19" s="79">
        <f t="shared" si="3"/>
        <v>20756.555960000002</v>
      </c>
      <c r="W19" s="75">
        <f t="shared" si="3"/>
        <v>0</v>
      </c>
      <c r="X19" s="79">
        <f t="shared" ref="U19:AB41" si="4">X20</f>
        <v>20756.555960000002</v>
      </c>
      <c r="Y19" s="75">
        <f t="shared" si="4"/>
        <v>0</v>
      </c>
      <c r="Z19" s="79">
        <f t="shared" si="4"/>
        <v>20756.555960000002</v>
      </c>
      <c r="AA19" s="75">
        <f t="shared" si="4"/>
        <v>0</v>
      </c>
      <c r="AB19" s="79">
        <f t="shared" si="4"/>
        <v>20756.555960000002</v>
      </c>
    </row>
    <row r="20" spans="1:28" ht="13.8" thickBot="1" x14ac:dyDescent="0.3">
      <c r="B20" s="93"/>
      <c r="C20" s="94"/>
      <c r="D20" s="95"/>
      <c r="E20" s="96">
        <v>3121</v>
      </c>
      <c r="F20" s="97">
        <v>6121</v>
      </c>
      <c r="G20" s="98" t="s">
        <v>84</v>
      </c>
      <c r="H20" s="99">
        <v>18715.882000000001</v>
      </c>
      <c r="I20" s="99">
        <v>0</v>
      </c>
      <c r="J20" s="100">
        <f>SUM(H20:I20)</f>
        <v>18715.882000000001</v>
      </c>
      <c r="K20" s="99">
        <v>0</v>
      </c>
      <c r="L20" s="100">
        <f>SUM(J20:K20)</f>
        <v>18715.882000000001</v>
      </c>
      <c r="M20" s="99">
        <v>0</v>
      </c>
      <c r="N20" s="100">
        <f>SUM(L20:M20)</f>
        <v>18715.882000000001</v>
      </c>
      <c r="O20" s="101">
        <v>1020.33698</v>
      </c>
      <c r="P20" s="102">
        <f>SUM(N20:O20)</f>
        <v>19736.218980000001</v>
      </c>
      <c r="Q20" s="103">
        <f>SUM(O20:P20)</f>
        <v>20756.555960000002</v>
      </c>
      <c r="R20" s="397">
        <v>0</v>
      </c>
      <c r="S20" s="104">
        <f>SUM(Q20:R20)</f>
        <v>20756.555960000002</v>
      </c>
      <c r="T20" s="105">
        <f>SUM(R20:S20)</f>
        <v>20756.555960000002</v>
      </c>
      <c r="U20" s="101">
        <v>0</v>
      </c>
      <c r="V20" s="105">
        <f>SUM(T20:U20)</f>
        <v>20756.555960000002</v>
      </c>
      <c r="W20" s="101">
        <v>0</v>
      </c>
      <c r="X20" s="105">
        <f>SUM(V20:W20)</f>
        <v>20756.555960000002</v>
      </c>
      <c r="Y20" s="101">
        <v>0</v>
      </c>
      <c r="Z20" s="105">
        <f>SUM(X20:Y20)</f>
        <v>20756.555960000002</v>
      </c>
      <c r="AA20" s="101">
        <v>0</v>
      </c>
      <c r="AB20" s="105">
        <f>SUM(Z20:AA20)</f>
        <v>20756.555960000002</v>
      </c>
    </row>
    <row r="21" spans="1:28" x14ac:dyDescent="0.25">
      <c r="B21" s="67" t="s">
        <v>79</v>
      </c>
      <c r="C21" s="68" t="s">
        <v>96</v>
      </c>
      <c r="D21" s="69" t="s">
        <v>97</v>
      </c>
      <c r="E21" s="70" t="s">
        <v>80</v>
      </c>
      <c r="F21" s="71" t="s">
        <v>80</v>
      </c>
      <c r="G21" s="72" t="s">
        <v>362</v>
      </c>
      <c r="H21" s="73">
        <f t="shared" si="3"/>
        <v>581.76099999999997</v>
      </c>
      <c r="I21" s="73">
        <f t="shared" si="3"/>
        <v>0</v>
      </c>
      <c r="J21" s="74">
        <f t="shared" si="3"/>
        <v>581.76099999999997</v>
      </c>
      <c r="K21" s="73">
        <f t="shared" si="3"/>
        <v>0</v>
      </c>
      <c r="L21" s="74">
        <f t="shared" si="3"/>
        <v>581.76099999999997</v>
      </c>
      <c r="M21" s="73">
        <f t="shared" si="3"/>
        <v>0</v>
      </c>
      <c r="N21" s="74">
        <f t="shared" si="3"/>
        <v>581.76099999999997</v>
      </c>
      <c r="O21" s="75">
        <f t="shared" si="3"/>
        <v>0</v>
      </c>
      <c r="P21" s="76">
        <f t="shared" si="3"/>
        <v>581.76099999999997</v>
      </c>
      <c r="Q21" s="77">
        <f t="shared" si="3"/>
        <v>581.76099999999997</v>
      </c>
      <c r="R21" s="395">
        <f t="shared" si="3"/>
        <v>0</v>
      </c>
      <c r="S21" s="78">
        <f t="shared" si="3"/>
        <v>581.76099999999997</v>
      </c>
      <c r="T21" s="79">
        <f t="shared" si="3"/>
        <v>581.76099999999997</v>
      </c>
      <c r="U21" s="75">
        <f t="shared" si="4"/>
        <v>0</v>
      </c>
      <c r="V21" s="79">
        <f t="shared" si="4"/>
        <v>581.76099999999997</v>
      </c>
      <c r="W21" s="75">
        <f t="shared" si="4"/>
        <v>0</v>
      </c>
      <c r="X21" s="79">
        <f t="shared" si="4"/>
        <v>581.76099999999997</v>
      </c>
      <c r="Y21" s="75">
        <f t="shared" si="4"/>
        <v>0</v>
      </c>
      <c r="Z21" s="79">
        <f t="shared" si="4"/>
        <v>581.76099999999997</v>
      </c>
      <c r="AA21" s="75">
        <f t="shared" si="4"/>
        <v>0</v>
      </c>
      <c r="AB21" s="79">
        <f t="shared" si="4"/>
        <v>581.76099999999997</v>
      </c>
    </row>
    <row r="22" spans="1:28" ht="13.8" thickBot="1" x14ac:dyDescent="0.3">
      <c r="B22" s="93"/>
      <c r="C22" s="94"/>
      <c r="D22" s="95"/>
      <c r="E22" s="96">
        <v>3122</v>
      </c>
      <c r="F22" s="97">
        <v>6121</v>
      </c>
      <c r="G22" s="98" t="s">
        <v>84</v>
      </c>
      <c r="H22" s="99">
        <v>581.76099999999997</v>
      </c>
      <c r="I22" s="99">
        <v>0</v>
      </c>
      <c r="J22" s="100">
        <f>SUM(H22:I22)</f>
        <v>581.76099999999997</v>
      </c>
      <c r="K22" s="99">
        <v>0</v>
      </c>
      <c r="L22" s="100">
        <f>SUM(J22:K22)</f>
        <v>581.76099999999997</v>
      </c>
      <c r="M22" s="99">
        <v>0</v>
      </c>
      <c r="N22" s="100">
        <f>SUM(L22:M22)</f>
        <v>581.76099999999997</v>
      </c>
      <c r="O22" s="101">
        <v>0</v>
      </c>
      <c r="P22" s="102">
        <f>SUM(N22:O22)</f>
        <v>581.76099999999997</v>
      </c>
      <c r="Q22" s="103">
        <f>SUM(O22:P22)</f>
        <v>581.76099999999997</v>
      </c>
      <c r="R22" s="397">
        <v>0</v>
      </c>
      <c r="S22" s="104">
        <f>SUM(Q22:R22)</f>
        <v>581.76099999999997</v>
      </c>
      <c r="T22" s="105">
        <f>SUM(R22:S22)</f>
        <v>581.76099999999997</v>
      </c>
      <c r="U22" s="101">
        <v>0</v>
      </c>
      <c r="V22" s="105">
        <f>SUM(T22:U22)</f>
        <v>581.76099999999997</v>
      </c>
      <c r="W22" s="101">
        <v>0</v>
      </c>
      <c r="X22" s="105">
        <f>SUM(V22:W22)</f>
        <v>581.76099999999997</v>
      </c>
      <c r="Y22" s="101">
        <v>0</v>
      </c>
      <c r="Z22" s="105">
        <f>SUM(X22:Y22)</f>
        <v>581.76099999999997</v>
      </c>
      <c r="AA22" s="101">
        <v>0</v>
      </c>
      <c r="AB22" s="105">
        <f>SUM(Z22:AA22)</f>
        <v>581.76099999999997</v>
      </c>
    </row>
    <row r="23" spans="1:28" s="106" customFormat="1" x14ac:dyDescent="0.25">
      <c r="B23" s="107" t="s">
        <v>79</v>
      </c>
      <c r="C23" s="108" t="s">
        <v>98</v>
      </c>
      <c r="D23" s="109" t="s">
        <v>99</v>
      </c>
      <c r="E23" s="110" t="s">
        <v>80</v>
      </c>
      <c r="F23" s="111" t="s">
        <v>80</v>
      </c>
      <c r="G23" s="112" t="s">
        <v>100</v>
      </c>
      <c r="H23" s="113">
        <f t="shared" si="3"/>
        <v>1386.422</v>
      </c>
      <c r="I23" s="113">
        <f t="shared" si="3"/>
        <v>0</v>
      </c>
      <c r="J23" s="114">
        <f t="shared" si="3"/>
        <v>1386.422</v>
      </c>
      <c r="K23" s="113">
        <f t="shared" si="3"/>
        <v>0</v>
      </c>
      <c r="L23" s="114">
        <f t="shared" si="3"/>
        <v>1386.422</v>
      </c>
      <c r="M23" s="113">
        <f t="shared" si="3"/>
        <v>200.768</v>
      </c>
      <c r="N23" s="114">
        <f t="shared" si="3"/>
        <v>1587.19</v>
      </c>
      <c r="O23" s="115">
        <f t="shared" si="3"/>
        <v>0</v>
      </c>
      <c r="P23" s="116">
        <f t="shared" si="3"/>
        <v>1587.19</v>
      </c>
      <c r="Q23" s="117">
        <f t="shared" si="3"/>
        <v>1587.19</v>
      </c>
      <c r="R23" s="398">
        <f t="shared" si="3"/>
        <v>0</v>
      </c>
      <c r="S23" s="118">
        <f t="shared" si="3"/>
        <v>1587.19</v>
      </c>
      <c r="T23" s="119">
        <f t="shared" si="3"/>
        <v>1587.19</v>
      </c>
      <c r="U23" s="115">
        <f t="shared" si="4"/>
        <v>0</v>
      </c>
      <c r="V23" s="119">
        <f t="shared" si="4"/>
        <v>1587.19</v>
      </c>
      <c r="W23" s="115">
        <f t="shared" si="4"/>
        <v>0</v>
      </c>
      <c r="X23" s="119">
        <f t="shared" si="4"/>
        <v>1587.19</v>
      </c>
      <c r="Y23" s="115">
        <f t="shared" si="4"/>
        <v>0</v>
      </c>
      <c r="Z23" s="119">
        <f t="shared" si="4"/>
        <v>1587.19</v>
      </c>
      <c r="AA23" s="115">
        <f t="shared" si="4"/>
        <v>0</v>
      </c>
      <c r="AB23" s="119">
        <f t="shared" si="4"/>
        <v>1587.19</v>
      </c>
    </row>
    <row r="24" spans="1:28" s="106" customFormat="1" ht="13.8" thickBot="1" x14ac:dyDescent="0.3">
      <c r="B24" s="120"/>
      <c r="C24" s="121"/>
      <c r="D24" s="122"/>
      <c r="E24" s="123">
        <v>3146</v>
      </c>
      <c r="F24" s="124">
        <v>6121</v>
      </c>
      <c r="G24" s="125" t="s">
        <v>84</v>
      </c>
      <c r="H24" s="126">
        <v>1386.422</v>
      </c>
      <c r="I24" s="126">
        <v>0</v>
      </c>
      <c r="J24" s="127">
        <f>SUM(H24:I24)</f>
        <v>1386.422</v>
      </c>
      <c r="K24" s="126">
        <v>0</v>
      </c>
      <c r="L24" s="127">
        <f>SUM(J24:K24)</f>
        <v>1386.422</v>
      </c>
      <c r="M24" s="126">
        <v>200.768</v>
      </c>
      <c r="N24" s="127">
        <f>SUM(L24:M24)</f>
        <v>1587.19</v>
      </c>
      <c r="O24" s="128">
        <v>0</v>
      </c>
      <c r="P24" s="129">
        <f>SUM(N24:O24)</f>
        <v>1587.19</v>
      </c>
      <c r="Q24" s="130">
        <f>SUM(O24:P24)</f>
        <v>1587.19</v>
      </c>
      <c r="R24" s="399">
        <v>0</v>
      </c>
      <c r="S24" s="131">
        <f>SUM(Q24:R24)</f>
        <v>1587.19</v>
      </c>
      <c r="T24" s="132">
        <f>SUM(R24:S24)</f>
        <v>1587.19</v>
      </c>
      <c r="U24" s="128">
        <v>0</v>
      </c>
      <c r="V24" s="132">
        <f>SUM(T24:U24)</f>
        <v>1587.19</v>
      </c>
      <c r="W24" s="128">
        <v>0</v>
      </c>
      <c r="X24" s="132">
        <f>SUM(V24:W24)</f>
        <v>1587.19</v>
      </c>
      <c r="Y24" s="128">
        <v>0</v>
      </c>
      <c r="Z24" s="132">
        <f>SUM(X24:Y24)</f>
        <v>1587.19</v>
      </c>
      <c r="AA24" s="128">
        <v>0</v>
      </c>
      <c r="AB24" s="132">
        <f>SUM(Z24:AA24)</f>
        <v>1587.19</v>
      </c>
    </row>
    <row r="25" spans="1:28" x14ac:dyDescent="0.25">
      <c r="B25" s="67" t="s">
        <v>79</v>
      </c>
      <c r="C25" s="68" t="s">
        <v>101</v>
      </c>
      <c r="D25" s="69" t="s">
        <v>102</v>
      </c>
      <c r="E25" s="70" t="s">
        <v>80</v>
      </c>
      <c r="F25" s="71" t="s">
        <v>80</v>
      </c>
      <c r="G25" s="72" t="s">
        <v>363</v>
      </c>
      <c r="H25" s="73">
        <f t="shared" si="3"/>
        <v>2200</v>
      </c>
      <c r="I25" s="73">
        <f t="shared" si="3"/>
        <v>0</v>
      </c>
      <c r="J25" s="74">
        <f t="shared" si="3"/>
        <v>2200</v>
      </c>
      <c r="K25" s="73">
        <f t="shared" si="3"/>
        <v>0</v>
      </c>
      <c r="L25" s="74">
        <f t="shared" si="3"/>
        <v>2200</v>
      </c>
      <c r="M25" s="73">
        <f t="shared" si="3"/>
        <v>0</v>
      </c>
      <c r="N25" s="74">
        <f t="shared" si="3"/>
        <v>2200</v>
      </c>
      <c r="O25" s="75">
        <f t="shared" si="3"/>
        <v>0</v>
      </c>
      <c r="P25" s="76">
        <f t="shared" si="3"/>
        <v>2200</v>
      </c>
      <c r="Q25" s="77">
        <f t="shared" si="3"/>
        <v>2200</v>
      </c>
      <c r="R25" s="395">
        <f t="shared" si="3"/>
        <v>0</v>
      </c>
      <c r="S25" s="78">
        <f t="shared" si="3"/>
        <v>2200</v>
      </c>
      <c r="T25" s="79">
        <f t="shared" si="3"/>
        <v>2200</v>
      </c>
      <c r="U25" s="75">
        <f t="shared" si="4"/>
        <v>0</v>
      </c>
      <c r="V25" s="79">
        <f t="shared" si="4"/>
        <v>2200</v>
      </c>
      <c r="W25" s="75">
        <f t="shared" si="4"/>
        <v>0</v>
      </c>
      <c r="X25" s="79">
        <f t="shared" si="4"/>
        <v>2200</v>
      </c>
      <c r="Y25" s="75">
        <f t="shared" si="4"/>
        <v>0</v>
      </c>
      <c r="Z25" s="79">
        <f t="shared" si="4"/>
        <v>2200</v>
      </c>
      <c r="AA25" s="75">
        <f t="shared" si="4"/>
        <v>0</v>
      </c>
      <c r="AB25" s="79">
        <f t="shared" si="4"/>
        <v>2200</v>
      </c>
    </row>
    <row r="26" spans="1:28" ht="13.8" thickBot="1" x14ac:dyDescent="0.3">
      <c r="B26" s="93"/>
      <c r="C26" s="94"/>
      <c r="D26" s="95"/>
      <c r="E26" s="96">
        <v>3123</v>
      </c>
      <c r="F26" s="97">
        <v>6121</v>
      </c>
      <c r="G26" s="98" t="s">
        <v>84</v>
      </c>
      <c r="H26" s="99">
        <v>2200</v>
      </c>
      <c r="I26" s="99">
        <v>0</v>
      </c>
      <c r="J26" s="100">
        <f>SUM(H26:I26)</f>
        <v>2200</v>
      </c>
      <c r="K26" s="99">
        <v>0</v>
      </c>
      <c r="L26" s="100">
        <f>SUM(J26:K26)</f>
        <v>2200</v>
      </c>
      <c r="M26" s="99">
        <v>0</v>
      </c>
      <c r="N26" s="100">
        <f>SUM(L26:M26)</f>
        <v>2200</v>
      </c>
      <c r="O26" s="101">
        <v>0</v>
      </c>
      <c r="P26" s="102">
        <f>SUM(N26:O26)</f>
        <v>2200</v>
      </c>
      <c r="Q26" s="103">
        <f>SUM(O26:P26)</f>
        <v>2200</v>
      </c>
      <c r="R26" s="397">
        <v>0</v>
      </c>
      <c r="S26" s="104">
        <f>SUM(Q26:R26)</f>
        <v>2200</v>
      </c>
      <c r="T26" s="105">
        <f>SUM(R26:S26)</f>
        <v>2200</v>
      </c>
      <c r="U26" s="101">
        <v>0</v>
      </c>
      <c r="V26" s="105">
        <f>SUM(T26:U26)</f>
        <v>2200</v>
      </c>
      <c r="W26" s="101">
        <v>0</v>
      </c>
      <c r="X26" s="105">
        <f>SUM(V26:W26)</f>
        <v>2200</v>
      </c>
      <c r="Y26" s="101">
        <v>0</v>
      </c>
      <c r="Z26" s="105">
        <f>SUM(X26:Y26)</f>
        <v>2200</v>
      </c>
      <c r="AA26" s="101">
        <v>0</v>
      </c>
      <c r="AB26" s="105">
        <f>SUM(Z26:AA26)</f>
        <v>2200</v>
      </c>
    </row>
    <row r="27" spans="1:28" x14ac:dyDescent="0.25">
      <c r="B27" s="67" t="s">
        <v>79</v>
      </c>
      <c r="C27" s="68" t="s">
        <v>103</v>
      </c>
      <c r="D27" s="69" t="s">
        <v>104</v>
      </c>
      <c r="E27" s="70" t="s">
        <v>80</v>
      </c>
      <c r="F27" s="71" t="s">
        <v>80</v>
      </c>
      <c r="G27" s="72" t="s">
        <v>105</v>
      </c>
      <c r="H27" s="73">
        <f t="shared" si="3"/>
        <v>3961.7750000000001</v>
      </c>
      <c r="I27" s="73">
        <f t="shared" si="3"/>
        <v>0</v>
      </c>
      <c r="J27" s="74">
        <f t="shared" si="3"/>
        <v>3961.7750000000001</v>
      </c>
      <c r="K27" s="73">
        <f t="shared" si="3"/>
        <v>0</v>
      </c>
      <c r="L27" s="74">
        <f t="shared" si="3"/>
        <v>3961.7750000000001</v>
      </c>
      <c r="M27" s="73">
        <f t="shared" si="3"/>
        <v>0</v>
      </c>
      <c r="N27" s="74">
        <f t="shared" si="3"/>
        <v>3961.7750000000001</v>
      </c>
      <c r="O27" s="75">
        <f t="shared" si="3"/>
        <v>0</v>
      </c>
      <c r="P27" s="76">
        <f t="shared" si="3"/>
        <v>3961.7750000000001</v>
      </c>
      <c r="Q27" s="77">
        <f t="shared" si="3"/>
        <v>3961.7750000000001</v>
      </c>
      <c r="R27" s="395">
        <f t="shared" si="3"/>
        <v>0</v>
      </c>
      <c r="S27" s="78">
        <f t="shared" si="3"/>
        <v>3961.7750000000001</v>
      </c>
      <c r="T27" s="79">
        <f t="shared" si="3"/>
        <v>3961.7750000000001</v>
      </c>
      <c r="U27" s="75">
        <f t="shared" si="4"/>
        <v>0</v>
      </c>
      <c r="V27" s="79">
        <f t="shared" si="4"/>
        <v>3961.7750000000001</v>
      </c>
      <c r="W27" s="75">
        <f t="shared" si="4"/>
        <v>0</v>
      </c>
      <c r="X27" s="79">
        <f t="shared" si="4"/>
        <v>3961.7750000000001</v>
      </c>
      <c r="Y27" s="75">
        <f t="shared" si="4"/>
        <v>0</v>
      </c>
      <c r="Z27" s="79">
        <f t="shared" si="4"/>
        <v>3961.7750000000001</v>
      </c>
      <c r="AA27" s="75">
        <f t="shared" si="4"/>
        <v>0</v>
      </c>
      <c r="AB27" s="79">
        <f t="shared" si="4"/>
        <v>3961.7750000000001</v>
      </c>
    </row>
    <row r="28" spans="1:28" ht="13.8" thickBot="1" x14ac:dyDescent="0.3">
      <c r="B28" s="93"/>
      <c r="C28" s="94"/>
      <c r="D28" s="95"/>
      <c r="E28" s="96">
        <v>4357</v>
      </c>
      <c r="F28" s="97">
        <v>6121</v>
      </c>
      <c r="G28" s="98" t="s">
        <v>84</v>
      </c>
      <c r="H28" s="99">
        <v>3961.7750000000001</v>
      </c>
      <c r="I28" s="99">
        <v>0</v>
      </c>
      <c r="J28" s="100">
        <f>SUM(H28:I28)</f>
        <v>3961.7750000000001</v>
      </c>
      <c r="K28" s="99">
        <v>0</v>
      </c>
      <c r="L28" s="100">
        <f>SUM(J28:K28)</f>
        <v>3961.7750000000001</v>
      </c>
      <c r="M28" s="99">
        <v>0</v>
      </c>
      <c r="N28" s="100">
        <f>SUM(L28:M28)</f>
        <v>3961.7750000000001</v>
      </c>
      <c r="O28" s="101">
        <v>0</v>
      </c>
      <c r="P28" s="102">
        <f>SUM(N28:O28)</f>
        <v>3961.7750000000001</v>
      </c>
      <c r="Q28" s="103">
        <f>SUM(O28:P28)</f>
        <v>3961.7750000000001</v>
      </c>
      <c r="R28" s="397">
        <v>0</v>
      </c>
      <c r="S28" s="104">
        <f>SUM(Q28:R28)</f>
        <v>3961.7750000000001</v>
      </c>
      <c r="T28" s="105">
        <f>SUM(R28:S28)</f>
        <v>3961.7750000000001</v>
      </c>
      <c r="U28" s="101">
        <v>0</v>
      </c>
      <c r="V28" s="105">
        <f>SUM(T28:U28)</f>
        <v>3961.7750000000001</v>
      </c>
      <c r="W28" s="101">
        <v>0</v>
      </c>
      <c r="X28" s="105">
        <f>SUM(V28:W28)</f>
        <v>3961.7750000000001</v>
      </c>
      <c r="Y28" s="101">
        <v>0</v>
      </c>
      <c r="Z28" s="105">
        <f>SUM(X28:Y28)</f>
        <v>3961.7750000000001</v>
      </c>
      <c r="AA28" s="101">
        <v>0</v>
      </c>
      <c r="AB28" s="105">
        <f>SUM(Z28:AA28)</f>
        <v>3961.7750000000001</v>
      </c>
    </row>
    <row r="29" spans="1:28" ht="13.8" thickBot="1" x14ac:dyDescent="0.3">
      <c r="B29" s="67" t="s">
        <v>79</v>
      </c>
      <c r="C29" s="68" t="s">
        <v>106</v>
      </c>
      <c r="D29" s="69" t="s">
        <v>107</v>
      </c>
      <c r="E29" s="70" t="s">
        <v>80</v>
      </c>
      <c r="F29" s="71" t="s">
        <v>80</v>
      </c>
      <c r="G29" s="72" t="s">
        <v>364</v>
      </c>
      <c r="H29" s="73">
        <f t="shared" si="3"/>
        <v>493.51299999999998</v>
      </c>
      <c r="I29" s="73">
        <f t="shared" si="3"/>
        <v>0</v>
      </c>
      <c r="J29" s="74">
        <f t="shared" si="3"/>
        <v>493.51299999999998</v>
      </c>
      <c r="K29" s="73">
        <f t="shared" si="3"/>
        <v>0</v>
      </c>
      <c r="L29" s="74">
        <f t="shared" si="3"/>
        <v>493.51299999999998</v>
      </c>
      <c r="M29" s="73">
        <f t="shared" si="3"/>
        <v>0</v>
      </c>
      <c r="N29" s="74">
        <f t="shared" si="3"/>
        <v>493.51299999999998</v>
      </c>
      <c r="O29" s="75">
        <f t="shared" si="3"/>
        <v>0</v>
      </c>
      <c r="P29" s="76">
        <f t="shared" si="3"/>
        <v>493.51299999999998</v>
      </c>
      <c r="Q29" s="77">
        <f t="shared" si="3"/>
        <v>493.51299999999998</v>
      </c>
      <c r="R29" s="395">
        <f t="shared" si="3"/>
        <v>0</v>
      </c>
      <c r="S29" s="78">
        <f t="shared" si="3"/>
        <v>493.51299999999998</v>
      </c>
      <c r="T29" s="79">
        <f t="shared" si="3"/>
        <v>493.51299999999998</v>
      </c>
      <c r="U29" s="75">
        <f t="shared" si="4"/>
        <v>0</v>
      </c>
      <c r="V29" s="79">
        <f t="shared" si="4"/>
        <v>493.51299999999998</v>
      </c>
      <c r="W29" s="75">
        <f t="shared" si="4"/>
        <v>0</v>
      </c>
      <c r="X29" s="79">
        <f t="shared" si="4"/>
        <v>493.51299999999998</v>
      </c>
      <c r="Y29" s="75">
        <f t="shared" si="4"/>
        <v>0</v>
      </c>
      <c r="Z29" s="79">
        <f t="shared" si="4"/>
        <v>493.51299999999998</v>
      </c>
      <c r="AA29" s="75">
        <f t="shared" si="4"/>
        <v>0</v>
      </c>
      <c r="AB29" s="79">
        <f t="shared" si="4"/>
        <v>493.51299999999998</v>
      </c>
    </row>
    <row r="30" spans="1:28" ht="13.8" thickBot="1" x14ac:dyDescent="0.3">
      <c r="B30" s="93"/>
      <c r="C30" s="68"/>
      <c r="D30" s="69"/>
      <c r="E30" s="96">
        <v>4357</v>
      </c>
      <c r="F30" s="97">
        <v>6121</v>
      </c>
      <c r="G30" s="98" t="s">
        <v>84</v>
      </c>
      <c r="H30" s="99">
        <v>493.51299999999998</v>
      </c>
      <c r="I30" s="99">
        <v>0</v>
      </c>
      <c r="J30" s="100">
        <f>SUM(H30:I30)</f>
        <v>493.51299999999998</v>
      </c>
      <c r="K30" s="99">
        <v>0</v>
      </c>
      <c r="L30" s="100">
        <f>SUM(J30:K30)</f>
        <v>493.51299999999998</v>
      </c>
      <c r="M30" s="99">
        <v>0</v>
      </c>
      <c r="N30" s="100">
        <f>SUM(L30:M30)</f>
        <v>493.51299999999998</v>
      </c>
      <c r="O30" s="101">
        <v>0</v>
      </c>
      <c r="P30" s="102">
        <f>SUM(N30:O30)</f>
        <v>493.51299999999998</v>
      </c>
      <c r="Q30" s="103">
        <f>SUM(O30:P30)</f>
        <v>493.51299999999998</v>
      </c>
      <c r="R30" s="397">
        <v>0</v>
      </c>
      <c r="S30" s="104">
        <f>SUM(Q30:R30)</f>
        <v>493.51299999999998</v>
      </c>
      <c r="T30" s="105">
        <f>SUM(R30:S30)</f>
        <v>493.51299999999998</v>
      </c>
      <c r="U30" s="101">
        <v>0</v>
      </c>
      <c r="V30" s="105">
        <f>SUM(T30:U30)</f>
        <v>493.51299999999998</v>
      </c>
      <c r="W30" s="101">
        <v>0</v>
      </c>
      <c r="X30" s="105">
        <f>SUM(V30:W30)</f>
        <v>493.51299999999998</v>
      </c>
      <c r="Y30" s="101">
        <v>0</v>
      </c>
      <c r="Z30" s="105">
        <f>SUM(X30:Y30)</f>
        <v>493.51299999999998</v>
      </c>
      <c r="AA30" s="101">
        <v>0</v>
      </c>
      <c r="AB30" s="105">
        <f>SUM(Z30:AA30)</f>
        <v>493.51299999999998</v>
      </c>
    </row>
    <row r="31" spans="1:28" ht="13.8" thickBot="1" x14ac:dyDescent="0.3">
      <c r="B31" s="67" t="s">
        <v>79</v>
      </c>
      <c r="C31" s="68" t="s">
        <v>108</v>
      </c>
      <c r="D31" s="69" t="s">
        <v>109</v>
      </c>
      <c r="E31" s="70" t="s">
        <v>80</v>
      </c>
      <c r="F31" s="71" t="s">
        <v>80</v>
      </c>
      <c r="G31" s="72" t="s">
        <v>110</v>
      </c>
      <c r="H31" s="73">
        <f t="shared" si="3"/>
        <v>2500</v>
      </c>
      <c r="I31" s="73">
        <f t="shared" si="3"/>
        <v>0</v>
      </c>
      <c r="J31" s="74">
        <f t="shared" si="3"/>
        <v>2500</v>
      </c>
      <c r="K31" s="73">
        <f t="shared" si="3"/>
        <v>0</v>
      </c>
      <c r="L31" s="74">
        <f t="shared" si="3"/>
        <v>2500</v>
      </c>
      <c r="M31" s="73">
        <f t="shared" si="3"/>
        <v>0</v>
      </c>
      <c r="N31" s="74">
        <f t="shared" si="3"/>
        <v>2500</v>
      </c>
      <c r="O31" s="75">
        <f t="shared" si="3"/>
        <v>0</v>
      </c>
      <c r="P31" s="76">
        <f t="shared" si="3"/>
        <v>2500</v>
      </c>
      <c r="Q31" s="77">
        <f t="shared" si="3"/>
        <v>2500</v>
      </c>
      <c r="R31" s="395">
        <f t="shared" si="3"/>
        <v>0</v>
      </c>
      <c r="S31" s="78">
        <f t="shared" si="3"/>
        <v>2500</v>
      </c>
      <c r="T31" s="79">
        <f t="shared" si="3"/>
        <v>2500</v>
      </c>
      <c r="U31" s="75">
        <f t="shared" si="4"/>
        <v>0</v>
      </c>
      <c r="V31" s="79">
        <f t="shared" si="4"/>
        <v>2500</v>
      </c>
      <c r="W31" s="75">
        <f t="shared" si="4"/>
        <v>0</v>
      </c>
      <c r="X31" s="79">
        <f t="shared" si="4"/>
        <v>2500</v>
      </c>
      <c r="Y31" s="75">
        <f t="shared" si="4"/>
        <v>0</v>
      </c>
      <c r="Z31" s="79">
        <f t="shared" si="4"/>
        <v>2500</v>
      </c>
      <c r="AA31" s="75">
        <f t="shared" si="4"/>
        <v>0</v>
      </c>
      <c r="AB31" s="79">
        <f t="shared" si="4"/>
        <v>2500</v>
      </c>
    </row>
    <row r="32" spans="1:28" ht="13.8" thickBot="1" x14ac:dyDescent="0.3">
      <c r="B32" s="93"/>
      <c r="C32" s="68"/>
      <c r="D32" s="69"/>
      <c r="E32" s="96">
        <v>4357</v>
      </c>
      <c r="F32" s="97">
        <v>6121</v>
      </c>
      <c r="G32" s="98" t="s">
        <v>84</v>
      </c>
      <c r="H32" s="99">
        <v>2500</v>
      </c>
      <c r="I32" s="99">
        <v>0</v>
      </c>
      <c r="J32" s="100">
        <f>SUM(H32:I32)</f>
        <v>2500</v>
      </c>
      <c r="K32" s="99">
        <v>0</v>
      </c>
      <c r="L32" s="100">
        <f>SUM(J32:K32)</f>
        <v>2500</v>
      </c>
      <c r="M32" s="99">
        <v>0</v>
      </c>
      <c r="N32" s="100">
        <f>SUM(L32:M32)</f>
        <v>2500</v>
      </c>
      <c r="O32" s="101">
        <v>0</v>
      </c>
      <c r="P32" s="102">
        <f>SUM(N32:O32)</f>
        <v>2500</v>
      </c>
      <c r="Q32" s="103">
        <f>SUM(O32:P32)</f>
        <v>2500</v>
      </c>
      <c r="R32" s="397">
        <v>0</v>
      </c>
      <c r="S32" s="104">
        <f>SUM(Q32:R32)</f>
        <v>2500</v>
      </c>
      <c r="T32" s="105">
        <f>SUM(R32:S32)</f>
        <v>2500</v>
      </c>
      <c r="U32" s="101">
        <v>0</v>
      </c>
      <c r="V32" s="105">
        <f>SUM(T32:U32)</f>
        <v>2500</v>
      </c>
      <c r="W32" s="101">
        <v>0</v>
      </c>
      <c r="X32" s="105">
        <f>SUM(V32:W32)</f>
        <v>2500</v>
      </c>
      <c r="Y32" s="101">
        <v>0</v>
      </c>
      <c r="Z32" s="105">
        <f>SUM(X32:Y32)</f>
        <v>2500</v>
      </c>
      <c r="AA32" s="101">
        <v>0</v>
      </c>
      <c r="AB32" s="105">
        <f>SUM(Z32:AA32)</f>
        <v>2500</v>
      </c>
    </row>
    <row r="33" spans="2:28" ht="13.8" thickBot="1" x14ac:dyDescent="0.3">
      <c r="B33" s="67" t="s">
        <v>79</v>
      </c>
      <c r="C33" s="68" t="s">
        <v>111</v>
      </c>
      <c r="D33" s="69" t="s">
        <v>112</v>
      </c>
      <c r="E33" s="70" t="s">
        <v>80</v>
      </c>
      <c r="F33" s="71" t="s">
        <v>80</v>
      </c>
      <c r="G33" s="72" t="s">
        <v>113</v>
      </c>
      <c r="H33" s="73">
        <f t="shared" si="3"/>
        <v>696.31</v>
      </c>
      <c r="I33" s="73">
        <f t="shared" si="3"/>
        <v>0</v>
      </c>
      <c r="J33" s="74">
        <f t="shared" si="3"/>
        <v>696.31</v>
      </c>
      <c r="K33" s="73">
        <f t="shared" si="3"/>
        <v>0</v>
      </c>
      <c r="L33" s="74">
        <f t="shared" si="3"/>
        <v>696.31</v>
      </c>
      <c r="M33" s="73">
        <f t="shared" si="3"/>
        <v>0</v>
      </c>
      <c r="N33" s="74">
        <f t="shared" si="3"/>
        <v>696.31</v>
      </c>
      <c r="O33" s="75">
        <f t="shared" si="3"/>
        <v>0</v>
      </c>
      <c r="P33" s="76">
        <f t="shared" si="3"/>
        <v>696.31</v>
      </c>
      <c r="Q33" s="77">
        <f t="shared" si="3"/>
        <v>696.31</v>
      </c>
      <c r="R33" s="395">
        <f t="shared" si="3"/>
        <v>0</v>
      </c>
      <c r="S33" s="78">
        <f t="shared" si="3"/>
        <v>696.31</v>
      </c>
      <c r="T33" s="79">
        <f t="shared" si="3"/>
        <v>696.31</v>
      </c>
      <c r="U33" s="75">
        <f t="shared" si="4"/>
        <v>0</v>
      </c>
      <c r="V33" s="79">
        <f t="shared" si="4"/>
        <v>696.31</v>
      </c>
      <c r="W33" s="75">
        <f t="shared" si="4"/>
        <v>0</v>
      </c>
      <c r="X33" s="79">
        <f t="shared" si="4"/>
        <v>696.31</v>
      </c>
      <c r="Y33" s="75">
        <f t="shared" si="4"/>
        <v>0</v>
      </c>
      <c r="Z33" s="79">
        <f t="shared" si="4"/>
        <v>696.31</v>
      </c>
      <c r="AA33" s="75">
        <f t="shared" si="4"/>
        <v>0</v>
      </c>
      <c r="AB33" s="79">
        <f t="shared" si="4"/>
        <v>696.31</v>
      </c>
    </row>
    <row r="34" spans="2:28" ht="13.8" thickBot="1" x14ac:dyDescent="0.3">
      <c r="B34" s="93"/>
      <c r="C34" s="68"/>
      <c r="D34" s="69"/>
      <c r="E34" s="96">
        <v>3133</v>
      </c>
      <c r="F34" s="97">
        <v>6121</v>
      </c>
      <c r="G34" s="98" t="s">
        <v>84</v>
      </c>
      <c r="H34" s="99">
        <v>696.31</v>
      </c>
      <c r="I34" s="99">
        <v>0</v>
      </c>
      <c r="J34" s="100">
        <f>SUM(H34:I34)</f>
        <v>696.31</v>
      </c>
      <c r="K34" s="99">
        <v>0</v>
      </c>
      <c r="L34" s="100">
        <f>SUM(J34:K34)</f>
        <v>696.31</v>
      </c>
      <c r="M34" s="99">
        <v>0</v>
      </c>
      <c r="N34" s="100">
        <f>SUM(L34:M34)</f>
        <v>696.31</v>
      </c>
      <c r="O34" s="101">
        <v>0</v>
      </c>
      <c r="P34" s="102">
        <f>SUM(N34:O34)</f>
        <v>696.31</v>
      </c>
      <c r="Q34" s="103">
        <f>SUM(O34:P34)</f>
        <v>696.31</v>
      </c>
      <c r="R34" s="397">
        <v>0</v>
      </c>
      <c r="S34" s="104">
        <f>SUM(Q34:R34)</f>
        <v>696.31</v>
      </c>
      <c r="T34" s="105">
        <f>SUM(R34:S34)</f>
        <v>696.31</v>
      </c>
      <c r="U34" s="101">
        <v>0</v>
      </c>
      <c r="V34" s="105">
        <f>SUM(T34:U34)</f>
        <v>696.31</v>
      </c>
      <c r="W34" s="101">
        <v>0</v>
      </c>
      <c r="X34" s="105">
        <f>SUM(V34:W34)</f>
        <v>696.31</v>
      </c>
      <c r="Y34" s="101">
        <v>0</v>
      </c>
      <c r="Z34" s="105">
        <f>SUM(X34:Y34)</f>
        <v>696.31</v>
      </c>
      <c r="AA34" s="101">
        <v>0</v>
      </c>
      <c r="AB34" s="105">
        <f>SUM(Z34:AA34)</f>
        <v>696.31</v>
      </c>
    </row>
    <row r="35" spans="2:28" ht="13.8" hidden="1" thickBot="1" x14ac:dyDescent="0.3">
      <c r="B35" s="67" t="s">
        <v>79</v>
      </c>
      <c r="C35" s="68" t="s">
        <v>114</v>
      </c>
      <c r="D35" s="69" t="s">
        <v>115</v>
      </c>
      <c r="E35" s="70" t="s">
        <v>80</v>
      </c>
      <c r="F35" s="71" t="s">
        <v>80</v>
      </c>
      <c r="G35" s="72" t="s">
        <v>116</v>
      </c>
      <c r="H35" s="73">
        <f t="shared" si="3"/>
        <v>3976.38</v>
      </c>
      <c r="I35" s="73">
        <f t="shared" si="3"/>
        <v>0</v>
      </c>
      <c r="J35" s="74">
        <f t="shared" si="3"/>
        <v>3976.38</v>
      </c>
      <c r="K35" s="73">
        <f t="shared" si="3"/>
        <v>-3976.38</v>
      </c>
      <c r="L35" s="74">
        <f t="shared" si="3"/>
        <v>0</v>
      </c>
      <c r="M35" s="73">
        <f t="shared" si="3"/>
        <v>0</v>
      </c>
      <c r="N35" s="74">
        <f t="shared" si="3"/>
        <v>0</v>
      </c>
      <c r="O35" s="75">
        <f t="shared" si="3"/>
        <v>0</v>
      </c>
      <c r="P35" s="76">
        <f t="shared" si="3"/>
        <v>0</v>
      </c>
      <c r="Q35" s="77">
        <f t="shared" si="3"/>
        <v>0</v>
      </c>
      <c r="R35" s="395">
        <f t="shared" si="3"/>
        <v>0</v>
      </c>
      <c r="S35" s="78">
        <f t="shared" si="3"/>
        <v>0</v>
      </c>
      <c r="T35" s="79">
        <f t="shared" si="3"/>
        <v>0</v>
      </c>
      <c r="U35" s="75">
        <f t="shared" si="4"/>
        <v>0</v>
      </c>
      <c r="V35" s="79">
        <f t="shared" si="4"/>
        <v>0</v>
      </c>
      <c r="W35" s="75">
        <f t="shared" si="4"/>
        <v>0</v>
      </c>
      <c r="X35" s="79">
        <f t="shared" si="4"/>
        <v>0</v>
      </c>
      <c r="Y35" s="75">
        <f t="shared" si="4"/>
        <v>0</v>
      </c>
      <c r="Z35" s="79">
        <f t="shared" si="4"/>
        <v>0</v>
      </c>
      <c r="AA35" s="75">
        <f t="shared" si="4"/>
        <v>0</v>
      </c>
      <c r="AB35" s="79">
        <f t="shared" si="4"/>
        <v>0</v>
      </c>
    </row>
    <row r="36" spans="2:28" ht="13.8" hidden="1" thickBot="1" x14ac:dyDescent="0.3">
      <c r="B36" s="93"/>
      <c r="C36" s="68"/>
      <c r="D36" s="69"/>
      <c r="E36" s="96">
        <v>4357</v>
      </c>
      <c r="F36" s="97">
        <v>6122</v>
      </c>
      <c r="G36" s="98" t="s">
        <v>117</v>
      </c>
      <c r="H36" s="99">
        <v>3976.38</v>
      </c>
      <c r="I36" s="99">
        <v>0</v>
      </c>
      <c r="J36" s="100">
        <f>SUM(H36:I36)</f>
        <v>3976.38</v>
      </c>
      <c r="K36" s="99">
        <v>-3976.38</v>
      </c>
      <c r="L36" s="100">
        <f>SUM(J36:K36)</f>
        <v>0</v>
      </c>
      <c r="M36" s="99">
        <v>0</v>
      </c>
      <c r="N36" s="100">
        <f>SUM(L36:M36)</f>
        <v>0</v>
      </c>
      <c r="O36" s="101">
        <v>0</v>
      </c>
      <c r="P36" s="102">
        <f>SUM(N36:O36)</f>
        <v>0</v>
      </c>
      <c r="Q36" s="103">
        <f>SUM(O36:P36)</f>
        <v>0</v>
      </c>
      <c r="R36" s="397">
        <v>0</v>
      </c>
      <c r="S36" s="104">
        <f>SUM(Q36:R36)</f>
        <v>0</v>
      </c>
      <c r="T36" s="105">
        <f>SUM(R36:S36)</f>
        <v>0</v>
      </c>
      <c r="U36" s="101">
        <v>0</v>
      </c>
      <c r="V36" s="105">
        <f>SUM(T36:U36)</f>
        <v>0</v>
      </c>
      <c r="W36" s="101">
        <v>0</v>
      </c>
      <c r="X36" s="105">
        <f>SUM(V36:W36)</f>
        <v>0</v>
      </c>
      <c r="Y36" s="101">
        <v>0</v>
      </c>
      <c r="Z36" s="105">
        <f>SUM(X36:Y36)</f>
        <v>0</v>
      </c>
      <c r="AA36" s="101">
        <v>0</v>
      </c>
      <c r="AB36" s="105">
        <f>SUM(Z36:AA36)</f>
        <v>0</v>
      </c>
    </row>
    <row r="37" spans="2:28" ht="13.8" hidden="1" thickBot="1" x14ac:dyDescent="0.3">
      <c r="B37" s="67" t="s">
        <v>79</v>
      </c>
      <c r="C37" s="68" t="s">
        <v>114</v>
      </c>
      <c r="D37" s="69" t="s">
        <v>118</v>
      </c>
      <c r="E37" s="70" t="s">
        <v>80</v>
      </c>
      <c r="F37" s="71" t="s">
        <v>80</v>
      </c>
      <c r="G37" s="72" t="s">
        <v>119</v>
      </c>
      <c r="H37" s="73">
        <f t="shared" si="3"/>
        <v>2500</v>
      </c>
      <c r="I37" s="73">
        <f t="shared" si="3"/>
        <v>0</v>
      </c>
      <c r="J37" s="74">
        <f t="shared" si="3"/>
        <v>2500</v>
      </c>
      <c r="K37" s="73">
        <f t="shared" si="3"/>
        <v>0</v>
      </c>
      <c r="L37" s="74">
        <f t="shared" si="3"/>
        <v>2500</v>
      </c>
      <c r="M37" s="73">
        <f t="shared" si="3"/>
        <v>0</v>
      </c>
      <c r="N37" s="74">
        <f t="shared" si="3"/>
        <v>2500</v>
      </c>
      <c r="O37" s="75">
        <f t="shared" si="3"/>
        <v>0</v>
      </c>
      <c r="P37" s="76">
        <f t="shared" si="3"/>
        <v>2500</v>
      </c>
      <c r="Q37" s="77">
        <f t="shared" si="3"/>
        <v>2500</v>
      </c>
      <c r="R37" s="395">
        <v>0</v>
      </c>
      <c r="S37" s="78">
        <f t="shared" si="3"/>
        <v>2500</v>
      </c>
      <c r="T37" s="79">
        <f t="shared" si="3"/>
        <v>2500</v>
      </c>
      <c r="U37" s="75">
        <f t="shared" si="4"/>
        <v>0</v>
      </c>
      <c r="V37" s="79">
        <f t="shared" si="4"/>
        <v>2500</v>
      </c>
      <c r="W37" s="75">
        <f t="shared" si="4"/>
        <v>0</v>
      </c>
      <c r="X37" s="79">
        <f t="shared" si="4"/>
        <v>2500</v>
      </c>
      <c r="Y37" s="75">
        <f t="shared" si="4"/>
        <v>2812.8069999999998</v>
      </c>
      <c r="Z37" s="79">
        <f t="shared" si="4"/>
        <v>5312.8069999999998</v>
      </c>
      <c r="AA37" s="75">
        <v>0</v>
      </c>
      <c r="AB37" s="79">
        <f t="shared" si="4"/>
        <v>5312.8069999999998</v>
      </c>
    </row>
    <row r="38" spans="2:28" ht="13.8" hidden="1" thickBot="1" x14ac:dyDescent="0.3">
      <c r="B38" s="93"/>
      <c r="C38" s="68"/>
      <c r="D38" s="69"/>
      <c r="E38" s="96">
        <v>3523</v>
      </c>
      <c r="F38" s="97">
        <v>6121</v>
      </c>
      <c r="G38" s="98" t="s">
        <v>84</v>
      </c>
      <c r="H38" s="99">
        <v>2500</v>
      </c>
      <c r="I38" s="99">
        <v>0</v>
      </c>
      <c r="J38" s="100">
        <f>SUM(H38:I38)</f>
        <v>2500</v>
      </c>
      <c r="K38" s="99">
        <v>0</v>
      </c>
      <c r="L38" s="100">
        <f>SUM(J38:K38)</f>
        <v>2500</v>
      </c>
      <c r="M38" s="99">
        <v>0</v>
      </c>
      <c r="N38" s="100">
        <f>SUM(L38:M38)</f>
        <v>2500</v>
      </c>
      <c r="O38" s="101">
        <v>0</v>
      </c>
      <c r="P38" s="102">
        <f>SUM(N38:O38)</f>
        <v>2500</v>
      </c>
      <c r="Q38" s="103">
        <f>SUM(O38:P38)</f>
        <v>2500</v>
      </c>
      <c r="R38" s="397">
        <v>0</v>
      </c>
      <c r="S38" s="104">
        <f>SUM(Q38:R38)</f>
        <v>2500</v>
      </c>
      <c r="T38" s="105">
        <f>SUM(R38:S38)</f>
        <v>2500</v>
      </c>
      <c r="U38" s="101">
        <v>0</v>
      </c>
      <c r="V38" s="105">
        <f>SUM(T38:U38)</f>
        <v>2500</v>
      </c>
      <c r="W38" s="101">
        <v>0</v>
      </c>
      <c r="X38" s="105">
        <f>SUM(V38:W38)</f>
        <v>2500</v>
      </c>
      <c r="Y38" s="101">
        <v>2812.8069999999998</v>
      </c>
      <c r="Z38" s="105">
        <f>SUM(X38:Y38)</f>
        <v>5312.8069999999998</v>
      </c>
      <c r="AA38" s="101">
        <v>0</v>
      </c>
      <c r="AB38" s="105">
        <f>SUM(Z38:AA38)</f>
        <v>5312.8069999999998</v>
      </c>
    </row>
    <row r="39" spans="2:28" ht="13.8" hidden="1" thickBot="1" x14ac:dyDescent="0.3">
      <c r="B39" s="67" t="s">
        <v>79</v>
      </c>
      <c r="C39" s="68" t="s">
        <v>120</v>
      </c>
      <c r="D39" s="69" t="s">
        <v>121</v>
      </c>
      <c r="E39" s="70" t="s">
        <v>80</v>
      </c>
      <c r="F39" s="71" t="s">
        <v>80</v>
      </c>
      <c r="G39" s="72" t="s">
        <v>122</v>
      </c>
      <c r="H39" s="73">
        <f t="shared" si="3"/>
        <v>200</v>
      </c>
      <c r="I39" s="73">
        <f t="shared" si="3"/>
        <v>0</v>
      </c>
      <c r="J39" s="74">
        <f t="shared" si="3"/>
        <v>200</v>
      </c>
      <c r="K39" s="73">
        <f t="shared" si="3"/>
        <v>0</v>
      </c>
      <c r="L39" s="74">
        <f t="shared" si="3"/>
        <v>200</v>
      </c>
      <c r="M39" s="73">
        <f t="shared" si="3"/>
        <v>0</v>
      </c>
      <c r="N39" s="74">
        <f t="shared" si="3"/>
        <v>200</v>
      </c>
      <c r="O39" s="75">
        <f t="shared" si="3"/>
        <v>0</v>
      </c>
      <c r="P39" s="76">
        <f t="shared" si="3"/>
        <v>200</v>
      </c>
      <c r="Q39" s="77">
        <f t="shared" si="3"/>
        <v>200</v>
      </c>
      <c r="R39" s="395">
        <f t="shared" si="3"/>
        <v>0</v>
      </c>
      <c r="S39" s="78">
        <f t="shared" si="3"/>
        <v>200</v>
      </c>
      <c r="T39" s="79">
        <f t="shared" si="3"/>
        <v>200</v>
      </c>
      <c r="U39" s="75">
        <f t="shared" si="4"/>
        <v>0</v>
      </c>
      <c r="V39" s="79">
        <f t="shared" si="4"/>
        <v>200</v>
      </c>
      <c r="W39" s="75">
        <f t="shared" si="4"/>
        <v>0</v>
      </c>
      <c r="X39" s="79">
        <f t="shared" si="4"/>
        <v>200</v>
      </c>
      <c r="Y39" s="75">
        <f t="shared" si="4"/>
        <v>0</v>
      </c>
      <c r="Z39" s="79">
        <f t="shared" si="4"/>
        <v>200</v>
      </c>
      <c r="AA39" s="75">
        <f t="shared" si="4"/>
        <v>0</v>
      </c>
      <c r="AB39" s="79">
        <f t="shared" si="4"/>
        <v>200</v>
      </c>
    </row>
    <row r="40" spans="2:28" ht="13.8" hidden="1" thickBot="1" x14ac:dyDescent="0.3">
      <c r="B40" s="93"/>
      <c r="C40" s="68"/>
      <c r="D40" s="69"/>
      <c r="E40" s="96">
        <v>3533</v>
      </c>
      <c r="F40" s="97">
        <v>6121</v>
      </c>
      <c r="G40" s="98" t="s">
        <v>84</v>
      </c>
      <c r="H40" s="99">
        <v>200</v>
      </c>
      <c r="I40" s="99">
        <v>0</v>
      </c>
      <c r="J40" s="100">
        <f>SUM(H40:I40)</f>
        <v>200</v>
      </c>
      <c r="K40" s="99">
        <v>0</v>
      </c>
      <c r="L40" s="100">
        <f>SUM(J40:K40)</f>
        <v>200</v>
      </c>
      <c r="M40" s="99">
        <v>0</v>
      </c>
      <c r="N40" s="100">
        <f>SUM(L40:M40)</f>
        <v>200</v>
      </c>
      <c r="O40" s="101">
        <v>0</v>
      </c>
      <c r="P40" s="102">
        <f>SUM(N40:O40)</f>
        <v>200</v>
      </c>
      <c r="Q40" s="103">
        <f>SUM(O40:P40)</f>
        <v>200</v>
      </c>
      <c r="R40" s="397">
        <v>0</v>
      </c>
      <c r="S40" s="104">
        <f>SUM(Q40:R40)</f>
        <v>200</v>
      </c>
      <c r="T40" s="105">
        <f>SUM(R40:S40)</f>
        <v>200</v>
      </c>
      <c r="U40" s="101">
        <v>0</v>
      </c>
      <c r="V40" s="105">
        <f>SUM(T40:U40)</f>
        <v>200</v>
      </c>
      <c r="W40" s="101">
        <v>0</v>
      </c>
      <c r="X40" s="105">
        <f>SUM(V40:W40)</f>
        <v>200</v>
      </c>
      <c r="Y40" s="101">
        <v>0</v>
      </c>
      <c r="Z40" s="105">
        <f>SUM(X40:Y40)</f>
        <v>200</v>
      </c>
      <c r="AA40" s="101">
        <v>0</v>
      </c>
      <c r="AB40" s="105">
        <f>SUM(Z40:AA40)</f>
        <v>200</v>
      </c>
    </row>
    <row r="41" spans="2:28" ht="13.8" hidden="1" thickBot="1" x14ac:dyDescent="0.3">
      <c r="B41" s="67" t="s">
        <v>79</v>
      </c>
      <c r="C41" s="68" t="s">
        <v>123</v>
      </c>
      <c r="D41" s="69" t="s">
        <v>124</v>
      </c>
      <c r="E41" s="70" t="s">
        <v>80</v>
      </c>
      <c r="F41" s="71" t="s">
        <v>80</v>
      </c>
      <c r="G41" s="72" t="s">
        <v>125</v>
      </c>
      <c r="H41" s="73">
        <f t="shared" si="3"/>
        <v>0</v>
      </c>
      <c r="I41" s="73">
        <f t="shared" si="3"/>
        <v>0</v>
      </c>
      <c r="J41" s="74">
        <f t="shared" si="3"/>
        <v>0</v>
      </c>
      <c r="K41" s="73">
        <f t="shared" si="3"/>
        <v>1591.518</v>
      </c>
      <c r="L41" s="74">
        <f t="shared" si="3"/>
        <v>1591.518</v>
      </c>
      <c r="M41" s="73">
        <f t="shared" si="3"/>
        <v>0</v>
      </c>
      <c r="N41" s="74">
        <f t="shared" si="3"/>
        <v>1591.518</v>
      </c>
      <c r="O41" s="75">
        <f t="shared" si="3"/>
        <v>0</v>
      </c>
      <c r="P41" s="76">
        <f t="shared" si="3"/>
        <v>1591.518</v>
      </c>
      <c r="Q41" s="77">
        <f t="shared" si="3"/>
        <v>1591.518</v>
      </c>
      <c r="R41" s="395">
        <f t="shared" si="3"/>
        <v>0</v>
      </c>
      <c r="S41" s="78">
        <f t="shared" si="3"/>
        <v>1591.518</v>
      </c>
      <c r="T41" s="79">
        <f t="shared" si="3"/>
        <v>1591.518</v>
      </c>
      <c r="U41" s="75">
        <f t="shared" si="4"/>
        <v>0</v>
      </c>
      <c r="V41" s="79">
        <f t="shared" si="4"/>
        <v>1591.518</v>
      </c>
      <c r="W41" s="75">
        <f t="shared" si="4"/>
        <v>0</v>
      </c>
      <c r="X41" s="79">
        <f t="shared" si="4"/>
        <v>1591.518</v>
      </c>
      <c r="Y41" s="75">
        <f t="shared" si="4"/>
        <v>0</v>
      </c>
      <c r="Z41" s="79">
        <f t="shared" si="4"/>
        <v>1591.518</v>
      </c>
      <c r="AA41" s="75">
        <f t="shared" si="4"/>
        <v>0</v>
      </c>
      <c r="AB41" s="79">
        <f t="shared" si="4"/>
        <v>1591.518</v>
      </c>
    </row>
    <row r="42" spans="2:28" ht="13.8" hidden="1" thickBot="1" x14ac:dyDescent="0.3">
      <c r="B42" s="93"/>
      <c r="C42" s="68"/>
      <c r="D42" s="69"/>
      <c r="E42" s="96">
        <v>4357</v>
      </c>
      <c r="F42" s="97">
        <v>6121</v>
      </c>
      <c r="G42" s="98" t="s">
        <v>84</v>
      </c>
      <c r="H42" s="99">
        <v>0</v>
      </c>
      <c r="I42" s="99">
        <v>0</v>
      </c>
      <c r="J42" s="100">
        <f>SUM(H42:I42)</f>
        <v>0</v>
      </c>
      <c r="K42" s="99">
        <v>1591.518</v>
      </c>
      <c r="L42" s="100">
        <f>SUM(J42:K42)</f>
        <v>1591.518</v>
      </c>
      <c r="M42" s="99">
        <v>0</v>
      </c>
      <c r="N42" s="100">
        <f>SUM(L42:M42)</f>
        <v>1591.518</v>
      </c>
      <c r="O42" s="101">
        <v>0</v>
      </c>
      <c r="P42" s="102">
        <f>SUM(N42:O42)</f>
        <v>1591.518</v>
      </c>
      <c r="Q42" s="103">
        <f>SUM(O42:P42)</f>
        <v>1591.518</v>
      </c>
      <c r="R42" s="397">
        <v>0</v>
      </c>
      <c r="S42" s="104">
        <f>SUM(Q42:R42)</f>
        <v>1591.518</v>
      </c>
      <c r="T42" s="105">
        <f>SUM(R42:S42)</f>
        <v>1591.518</v>
      </c>
      <c r="U42" s="101">
        <v>0</v>
      </c>
      <c r="V42" s="105">
        <f>SUM(T42:U42)</f>
        <v>1591.518</v>
      </c>
      <c r="W42" s="101">
        <v>0</v>
      </c>
      <c r="X42" s="105">
        <f>SUM(V42:W42)</f>
        <v>1591.518</v>
      </c>
      <c r="Y42" s="101">
        <v>0</v>
      </c>
      <c r="Z42" s="105">
        <f>SUM(X42:Y42)</f>
        <v>1591.518</v>
      </c>
      <c r="AA42" s="101">
        <v>0</v>
      </c>
      <c r="AB42" s="105">
        <f>SUM(Z42:AA42)</f>
        <v>1591.518</v>
      </c>
    </row>
    <row r="43" spans="2:28" ht="13.8" hidden="1" thickBot="1" x14ac:dyDescent="0.3">
      <c r="B43" s="67" t="s">
        <v>79</v>
      </c>
      <c r="C43" s="68" t="s">
        <v>126</v>
      </c>
      <c r="D43" s="133" t="s">
        <v>127</v>
      </c>
      <c r="E43" s="134" t="s">
        <v>80</v>
      </c>
      <c r="F43" s="135" t="s">
        <v>80</v>
      </c>
      <c r="G43" s="136" t="s">
        <v>128</v>
      </c>
      <c r="H43" s="137">
        <f t="shared" si="3"/>
        <v>0</v>
      </c>
      <c r="I43" s="137">
        <f t="shared" si="3"/>
        <v>0</v>
      </c>
      <c r="J43" s="138">
        <f t="shared" si="3"/>
        <v>0</v>
      </c>
      <c r="K43" s="137">
        <f t="shared" si="3"/>
        <v>0</v>
      </c>
      <c r="L43" s="138">
        <f t="shared" si="3"/>
        <v>0</v>
      </c>
      <c r="M43" s="137">
        <f t="shared" si="3"/>
        <v>290.2</v>
      </c>
      <c r="N43" s="138">
        <f t="shared" si="3"/>
        <v>290.2</v>
      </c>
      <c r="O43" s="139">
        <f t="shared" si="3"/>
        <v>0</v>
      </c>
      <c r="P43" s="140">
        <f t="shared" si="3"/>
        <v>290.2</v>
      </c>
      <c r="Q43" s="141">
        <f t="shared" si="3"/>
        <v>290.2</v>
      </c>
      <c r="R43" s="400">
        <f t="shared" si="3"/>
        <v>0</v>
      </c>
      <c r="S43" s="143">
        <f t="shared" si="3"/>
        <v>290.2</v>
      </c>
      <c r="T43" s="144">
        <f t="shared" si="3"/>
        <v>290.2</v>
      </c>
      <c r="U43" s="139">
        <f t="shared" si="3"/>
        <v>0</v>
      </c>
      <c r="V43" s="144">
        <f t="shared" si="3"/>
        <v>290.2</v>
      </c>
      <c r="W43" s="139">
        <f t="shared" si="3"/>
        <v>0</v>
      </c>
      <c r="X43" s="144">
        <f t="shared" ref="X43:AB43" si="5">X44</f>
        <v>290.2</v>
      </c>
      <c r="Y43" s="139">
        <f t="shared" si="5"/>
        <v>0</v>
      </c>
      <c r="Z43" s="144">
        <f t="shared" si="5"/>
        <v>290.2</v>
      </c>
      <c r="AA43" s="139">
        <f t="shared" si="5"/>
        <v>0</v>
      </c>
      <c r="AB43" s="144">
        <f t="shared" si="5"/>
        <v>290.2</v>
      </c>
    </row>
    <row r="44" spans="2:28" ht="13.8" hidden="1" thickBot="1" x14ac:dyDescent="0.3">
      <c r="B44" s="93"/>
      <c r="C44" s="68"/>
      <c r="D44" s="133"/>
      <c r="E44" s="145">
        <v>3122</v>
      </c>
      <c r="F44" s="146">
        <v>6121</v>
      </c>
      <c r="G44" s="147" t="s">
        <v>84</v>
      </c>
      <c r="H44" s="148">
        <v>0</v>
      </c>
      <c r="I44" s="148">
        <v>0</v>
      </c>
      <c r="J44" s="149">
        <f>SUM(H44:I44)</f>
        <v>0</v>
      </c>
      <c r="K44" s="148">
        <v>0</v>
      </c>
      <c r="L44" s="149">
        <f>SUM(J44:K44)</f>
        <v>0</v>
      </c>
      <c r="M44" s="148">
        <v>290.2</v>
      </c>
      <c r="N44" s="149">
        <f>SUM(L44:M44)</f>
        <v>290.2</v>
      </c>
      <c r="O44" s="150">
        <v>0</v>
      </c>
      <c r="P44" s="151">
        <f>SUM(N44:O44)</f>
        <v>290.2</v>
      </c>
      <c r="Q44" s="152">
        <f>SUM(O44:P44)</f>
        <v>290.2</v>
      </c>
      <c r="R44" s="401">
        <v>0</v>
      </c>
      <c r="S44" s="154">
        <f>SUM(Q44:R44)</f>
        <v>290.2</v>
      </c>
      <c r="T44" s="155">
        <f>SUM(R44:S44)</f>
        <v>290.2</v>
      </c>
      <c r="U44" s="150">
        <v>0</v>
      </c>
      <c r="V44" s="155">
        <f>SUM(T44:U44)</f>
        <v>290.2</v>
      </c>
      <c r="W44" s="150">
        <v>0</v>
      </c>
      <c r="X44" s="155">
        <f>SUM(V44:W44)</f>
        <v>290.2</v>
      </c>
      <c r="Y44" s="150">
        <v>0</v>
      </c>
      <c r="Z44" s="155">
        <f>SUM(X44:Y44)</f>
        <v>290.2</v>
      </c>
      <c r="AA44" s="150">
        <v>0</v>
      </c>
      <c r="AB44" s="155">
        <f>SUM(Z44:AA44)</f>
        <v>290.2</v>
      </c>
    </row>
    <row r="45" spans="2:28" ht="13.8" hidden="1" thickBot="1" x14ac:dyDescent="0.3">
      <c r="B45" s="67" t="s">
        <v>79</v>
      </c>
      <c r="C45" s="68" t="s">
        <v>129</v>
      </c>
      <c r="D45" s="133" t="s">
        <v>130</v>
      </c>
      <c r="E45" s="134" t="s">
        <v>80</v>
      </c>
      <c r="F45" s="135" t="s">
        <v>80</v>
      </c>
      <c r="G45" s="136" t="s">
        <v>131</v>
      </c>
      <c r="H45" s="137">
        <f t="shared" si="3"/>
        <v>0</v>
      </c>
      <c r="I45" s="137">
        <f t="shared" si="3"/>
        <v>0</v>
      </c>
      <c r="J45" s="138">
        <f t="shared" si="3"/>
        <v>0</v>
      </c>
      <c r="K45" s="137">
        <f t="shared" si="3"/>
        <v>0</v>
      </c>
      <c r="L45" s="138">
        <f t="shared" si="3"/>
        <v>0</v>
      </c>
      <c r="M45" s="137">
        <f t="shared" si="3"/>
        <v>3000</v>
      </c>
      <c r="N45" s="138">
        <f t="shared" si="3"/>
        <v>3000</v>
      </c>
      <c r="O45" s="139">
        <f t="shared" si="3"/>
        <v>0</v>
      </c>
      <c r="P45" s="140">
        <f t="shared" si="3"/>
        <v>3000</v>
      </c>
      <c r="Q45" s="141">
        <f t="shared" si="3"/>
        <v>3000</v>
      </c>
      <c r="R45" s="400">
        <f t="shared" si="3"/>
        <v>0</v>
      </c>
      <c r="S45" s="143">
        <f t="shared" si="3"/>
        <v>3000</v>
      </c>
      <c r="T45" s="144">
        <f t="shared" si="3"/>
        <v>3000</v>
      </c>
      <c r="U45" s="139">
        <f t="shared" si="3"/>
        <v>0</v>
      </c>
      <c r="V45" s="144">
        <f t="shared" si="3"/>
        <v>3000</v>
      </c>
      <c r="W45" s="139">
        <f t="shared" si="3"/>
        <v>0</v>
      </c>
      <c r="X45" s="144">
        <f t="shared" ref="X45:AB45" si="6">X46</f>
        <v>3000</v>
      </c>
      <c r="Y45" s="139">
        <f t="shared" si="6"/>
        <v>0</v>
      </c>
      <c r="Z45" s="144">
        <f t="shared" si="6"/>
        <v>3000</v>
      </c>
      <c r="AA45" s="139">
        <f t="shared" si="6"/>
        <v>0</v>
      </c>
      <c r="AB45" s="144">
        <f t="shared" si="6"/>
        <v>3000</v>
      </c>
    </row>
    <row r="46" spans="2:28" ht="13.8" hidden="1" thickBot="1" x14ac:dyDescent="0.3">
      <c r="B46" s="93"/>
      <c r="C46" s="68"/>
      <c r="D46" s="133"/>
      <c r="E46" s="145">
        <v>3122</v>
      </c>
      <c r="F46" s="146">
        <v>6121</v>
      </c>
      <c r="G46" s="147" t="s">
        <v>84</v>
      </c>
      <c r="H46" s="148">
        <v>0</v>
      </c>
      <c r="I46" s="148">
        <v>0</v>
      </c>
      <c r="J46" s="149">
        <f>SUM(H46:I46)</f>
        <v>0</v>
      </c>
      <c r="K46" s="148">
        <v>0</v>
      </c>
      <c r="L46" s="149">
        <f>SUM(J46:K46)</f>
        <v>0</v>
      </c>
      <c r="M46" s="148">
        <v>3000</v>
      </c>
      <c r="N46" s="149">
        <f>SUM(L46:M46)</f>
        <v>3000</v>
      </c>
      <c r="O46" s="150">
        <v>0</v>
      </c>
      <c r="P46" s="151">
        <f>SUM(N46:O46)</f>
        <v>3000</v>
      </c>
      <c r="Q46" s="152">
        <f>SUM(O46:P46)</f>
        <v>3000</v>
      </c>
      <c r="R46" s="401">
        <v>0</v>
      </c>
      <c r="S46" s="154">
        <f>SUM(Q46:R46)</f>
        <v>3000</v>
      </c>
      <c r="T46" s="155">
        <f>SUM(R46:S46)</f>
        <v>3000</v>
      </c>
      <c r="U46" s="150">
        <v>0</v>
      </c>
      <c r="V46" s="155">
        <f>SUM(T46:U46)</f>
        <v>3000</v>
      </c>
      <c r="W46" s="150">
        <v>0</v>
      </c>
      <c r="X46" s="155">
        <f>SUM(V46:W46)</f>
        <v>3000</v>
      </c>
      <c r="Y46" s="150">
        <v>0</v>
      </c>
      <c r="Z46" s="155">
        <f>SUM(X46:Y46)</f>
        <v>3000</v>
      </c>
      <c r="AA46" s="150">
        <v>0</v>
      </c>
      <c r="AB46" s="155">
        <f>SUM(Z46:AA46)</f>
        <v>3000</v>
      </c>
    </row>
    <row r="47" spans="2:28" ht="13.8" hidden="1" thickBot="1" x14ac:dyDescent="0.3">
      <c r="B47" s="67" t="s">
        <v>79</v>
      </c>
      <c r="C47" s="68" t="s">
        <v>132</v>
      </c>
      <c r="D47" s="133" t="s">
        <v>133</v>
      </c>
      <c r="E47" s="134" t="s">
        <v>80</v>
      </c>
      <c r="F47" s="135" t="s">
        <v>80</v>
      </c>
      <c r="G47" s="136" t="s">
        <v>134</v>
      </c>
      <c r="H47" s="137">
        <f t="shared" si="3"/>
        <v>0</v>
      </c>
      <c r="I47" s="137">
        <f t="shared" si="3"/>
        <v>0</v>
      </c>
      <c r="J47" s="138">
        <f t="shared" si="3"/>
        <v>0</v>
      </c>
      <c r="K47" s="137">
        <f t="shared" si="3"/>
        <v>0</v>
      </c>
      <c r="L47" s="138">
        <f t="shared" si="3"/>
        <v>0</v>
      </c>
      <c r="M47" s="137">
        <f t="shared" si="3"/>
        <v>0</v>
      </c>
      <c r="N47" s="138">
        <f t="shared" si="3"/>
        <v>0</v>
      </c>
      <c r="O47" s="139">
        <f t="shared" si="3"/>
        <v>0</v>
      </c>
      <c r="P47" s="140">
        <f t="shared" si="3"/>
        <v>0</v>
      </c>
      <c r="Q47" s="141">
        <f t="shared" si="3"/>
        <v>0</v>
      </c>
      <c r="R47" s="400">
        <f t="shared" si="3"/>
        <v>0</v>
      </c>
      <c r="S47" s="143">
        <f t="shared" si="3"/>
        <v>0</v>
      </c>
      <c r="T47" s="144">
        <f t="shared" si="3"/>
        <v>0</v>
      </c>
      <c r="U47" s="139">
        <f t="shared" si="3"/>
        <v>0</v>
      </c>
      <c r="V47" s="144">
        <f t="shared" si="3"/>
        <v>0</v>
      </c>
      <c r="W47" s="139">
        <f t="shared" si="3"/>
        <v>0</v>
      </c>
      <c r="X47" s="144">
        <f t="shared" ref="X47:AB47" si="7">X48</f>
        <v>0</v>
      </c>
      <c r="Y47" s="139">
        <f t="shared" si="7"/>
        <v>0</v>
      </c>
      <c r="Z47" s="144">
        <f t="shared" si="7"/>
        <v>0</v>
      </c>
      <c r="AA47" s="139">
        <f t="shared" si="7"/>
        <v>0</v>
      </c>
      <c r="AB47" s="144">
        <f t="shared" si="7"/>
        <v>0</v>
      </c>
    </row>
    <row r="48" spans="2:28" ht="13.8" hidden="1" thickBot="1" x14ac:dyDescent="0.3">
      <c r="B48" s="93"/>
      <c r="C48" s="68"/>
      <c r="D48" s="133"/>
      <c r="E48" s="145">
        <v>4357</v>
      </c>
      <c r="F48" s="146">
        <v>6121</v>
      </c>
      <c r="G48" s="147" t="s">
        <v>84</v>
      </c>
      <c r="H48" s="148">
        <v>0</v>
      </c>
      <c r="I48" s="148">
        <v>0</v>
      </c>
      <c r="J48" s="149">
        <f>SUM(H48:I48)</f>
        <v>0</v>
      </c>
      <c r="K48" s="148">
        <v>0</v>
      </c>
      <c r="L48" s="149">
        <f>SUM(J48:K48)</f>
        <v>0</v>
      </c>
      <c r="M48" s="148">
        <v>0</v>
      </c>
      <c r="N48" s="149">
        <f>SUM(L48:M48)</f>
        <v>0</v>
      </c>
      <c r="O48" s="150">
        <v>0</v>
      </c>
      <c r="P48" s="151">
        <v>0</v>
      </c>
      <c r="Q48" s="152">
        <f>SUM(O48:P48)</f>
        <v>0</v>
      </c>
      <c r="R48" s="401">
        <v>0</v>
      </c>
      <c r="S48" s="154">
        <f>SUM(Q48:R48)</f>
        <v>0</v>
      </c>
      <c r="T48" s="155">
        <f>SUM(R48:S48)</f>
        <v>0</v>
      </c>
      <c r="U48" s="150">
        <v>0</v>
      </c>
      <c r="V48" s="155">
        <f>SUM(T48:U48)</f>
        <v>0</v>
      </c>
      <c r="W48" s="150">
        <v>0</v>
      </c>
      <c r="X48" s="155">
        <f>SUM(V48:W48)</f>
        <v>0</v>
      </c>
      <c r="Y48" s="150">
        <v>0</v>
      </c>
      <c r="Z48" s="155">
        <f>SUM(X48:Y48)</f>
        <v>0</v>
      </c>
      <c r="AA48" s="150">
        <v>0</v>
      </c>
      <c r="AB48" s="155">
        <f>SUM(Z48:AA48)</f>
        <v>0</v>
      </c>
    </row>
    <row r="49" spans="2:28" x14ac:dyDescent="0.25">
      <c r="B49" s="156" t="s">
        <v>79</v>
      </c>
      <c r="C49" s="157" t="s">
        <v>135</v>
      </c>
      <c r="D49" s="158" t="s">
        <v>115</v>
      </c>
      <c r="E49" s="159" t="s">
        <v>80</v>
      </c>
      <c r="F49" s="160" t="s">
        <v>80</v>
      </c>
      <c r="G49" s="161" t="s">
        <v>136</v>
      </c>
      <c r="H49" s="162">
        <f t="shared" si="3"/>
        <v>0</v>
      </c>
      <c r="I49" s="162">
        <f t="shared" si="3"/>
        <v>0</v>
      </c>
      <c r="J49" s="163">
        <f t="shared" si="3"/>
        <v>0</v>
      </c>
      <c r="K49" s="162">
        <f t="shared" si="3"/>
        <v>0</v>
      </c>
      <c r="L49" s="163">
        <f t="shared" si="3"/>
        <v>2000</v>
      </c>
      <c r="M49" s="162">
        <f t="shared" si="3"/>
        <v>0</v>
      </c>
      <c r="N49" s="163">
        <f t="shared" si="3"/>
        <v>2000</v>
      </c>
      <c r="O49" s="164">
        <f>O50</f>
        <v>0</v>
      </c>
      <c r="P49" s="165">
        <f t="shared" si="3"/>
        <v>2000</v>
      </c>
      <c r="Q49" s="166">
        <f t="shared" si="3"/>
        <v>2000</v>
      </c>
      <c r="R49" s="402">
        <f>R50</f>
        <v>-2000</v>
      </c>
      <c r="S49" s="167">
        <f t="shared" si="3"/>
        <v>0</v>
      </c>
      <c r="T49" s="79">
        <f t="shared" si="3"/>
        <v>-2000</v>
      </c>
      <c r="U49" s="75">
        <f>U50</f>
        <v>0</v>
      </c>
      <c r="V49" s="79">
        <f t="shared" si="3"/>
        <v>-2000</v>
      </c>
      <c r="W49" s="75">
        <f>W50</f>
        <v>0</v>
      </c>
      <c r="X49" s="79">
        <f t="shared" ref="X49:AB49" si="8">X50</f>
        <v>-2000</v>
      </c>
      <c r="Y49" s="75">
        <f>Y50</f>
        <v>0</v>
      </c>
      <c r="Z49" s="79">
        <f t="shared" si="8"/>
        <v>-2000</v>
      </c>
      <c r="AA49" s="75">
        <f>AA50</f>
        <v>0</v>
      </c>
      <c r="AB49" s="79">
        <f t="shared" si="8"/>
        <v>-2000</v>
      </c>
    </row>
    <row r="50" spans="2:28" ht="13.8" thickBot="1" x14ac:dyDescent="0.3">
      <c r="B50" s="168"/>
      <c r="C50" s="389"/>
      <c r="D50" s="390"/>
      <c r="E50" s="169">
        <v>3326</v>
      </c>
      <c r="F50" s="170">
        <v>6121</v>
      </c>
      <c r="G50" s="171" t="s">
        <v>84</v>
      </c>
      <c r="H50" s="172">
        <v>0</v>
      </c>
      <c r="I50" s="172">
        <v>0</v>
      </c>
      <c r="J50" s="173">
        <f>SUM(H50:I50)</f>
        <v>0</v>
      </c>
      <c r="K50" s="172">
        <v>0</v>
      </c>
      <c r="L50" s="173">
        <v>2000</v>
      </c>
      <c r="M50" s="172">
        <v>0</v>
      </c>
      <c r="N50" s="173">
        <f>SUM(L50:M50)</f>
        <v>2000</v>
      </c>
      <c r="O50" s="174">
        <v>0</v>
      </c>
      <c r="P50" s="175">
        <f>SUM(N50:O50)</f>
        <v>2000</v>
      </c>
      <c r="Q50" s="176">
        <f>SUM(O50:P50)</f>
        <v>2000</v>
      </c>
      <c r="R50" s="403">
        <v>-2000</v>
      </c>
      <c r="S50" s="177">
        <f>SUM(Q50:R50)</f>
        <v>0</v>
      </c>
      <c r="T50" s="105">
        <f>SUM(R50:S50)</f>
        <v>-2000</v>
      </c>
      <c r="U50" s="101">
        <v>0</v>
      </c>
      <c r="V50" s="105">
        <f>SUM(T50:U50)</f>
        <v>-2000</v>
      </c>
      <c r="W50" s="101">
        <v>0</v>
      </c>
      <c r="X50" s="105">
        <f>SUM(V50:W50)</f>
        <v>-2000</v>
      </c>
      <c r="Y50" s="101">
        <v>0</v>
      </c>
      <c r="Z50" s="105">
        <f>SUM(X50:Y50)</f>
        <v>-2000</v>
      </c>
      <c r="AA50" s="101">
        <v>0</v>
      </c>
      <c r="AB50" s="105">
        <f>SUM(Z50:AA50)</f>
        <v>-2000</v>
      </c>
    </row>
    <row r="51" spans="2:28" ht="13.8" hidden="1" thickBot="1" x14ac:dyDescent="0.3">
      <c r="B51" s="67" t="s">
        <v>79</v>
      </c>
      <c r="C51" s="68" t="s">
        <v>137</v>
      </c>
      <c r="D51" s="133" t="s">
        <v>97</v>
      </c>
      <c r="E51" s="134" t="s">
        <v>80</v>
      </c>
      <c r="F51" s="135" t="s">
        <v>80</v>
      </c>
      <c r="G51" s="136" t="s">
        <v>138</v>
      </c>
      <c r="H51" s="137">
        <f t="shared" si="3"/>
        <v>0</v>
      </c>
      <c r="I51" s="137">
        <f t="shared" si="3"/>
        <v>0</v>
      </c>
      <c r="J51" s="138">
        <f t="shared" si="3"/>
        <v>0</v>
      </c>
      <c r="K51" s="137">
        <f t="shared" si="3"/>
        <v>0</v>
      </c>
      <c r="L51" s="138">
        <f t="shared" si="3"/>
        <v>0</v>
      </c>
      <c r="M51" s="137">
        <f t="shared" si="3"/>
        <v>0</v>
      </c>
      <c r="N51" s="138">
        <f t="shared" si="3"/>
        <v>0</v>
      </c>
      <c r="O51" s="139">
        <f t="shared" si="3"/>
        <v>350</v>
      </c>
      <c r="P51" s="140">
        <f t="shared" si="3"/>
        <v>350</v>
      </c>
      <c r="Q51" s="141">
        <f t="shared" si="3"/>
        <v>700</v>
      </c>
      <c r="R51" s="142">
        <f t="shared" si="3"/>
        <v>0</v>
      </c>
      <c r="S51" s="143">
        <f t="shared" si="3"/>
        <v>700</v>
      </c>
      <c r="T51" s="144">
        <f t="shared" si="3"/>
        <v>700</v>
      </c>
      <c r="U51" s="139">
        <f t="shared" si="3"/>
        <v>0</v>
      </c>
      <c r="V51" s="144">
        <f t="shared" si="3"/>
        <v>700</v>
      </c>
      <c r="W51" s="139">
        <f t="shared" si="3"/>
        <v>0</v>
      </c>
      <c r="X51" s="144">
        <f t="shared" ref="X51:AB51" si="9">X52</f>
        <v>700</v>
      </c>
      <c r="Y51" s="139">
        <f t="shared" si="9"/>
        <v>0</v>
      </c>
      <c r="Z51" s="144">
        <f t="shared" si="9"/>
        <v>700</v>
      </c>
      <c r="AA51" s="139">
        <f t="shared" si="9"/>
        <v>0</v>
      </c>
      <c r="AB51" s="144">
        <f t="shared" si="9"/>
        <v>700</v>
      </c>
    </row>
    <row r="52" spans="2:28" ht="13.8" hidden="1" thickBot="1" x14ac:dyDescent="0.3">
      <c r="B52" s="93"/>
      <c r="C52" s="68"/>
      <c r="D52" s="133"/>
      <c r="E52" s="145">
        <v>3122</v>
      </c>
      <c r="F52" s="146">
        <v>6121</v>
      </c>
      <c r="G52" s="147" t="s">
        <v>84</v>
      </c>
      <c r="H52" s="148">
        <v>0</v>
      </c>
      <c r="I52" s="148">
        <v>0</v>
      </c>
      <c r="J52" s="149">
        <f>SUM(H52:I52)</f>
        <v>0</v>
      </c>
      <c r="K52" s="148">
        <v>0</v>
      </c>
      <c r="L52" s="149">
        <f>SUM(J52:K52)</f>
        <v>0</v>
      </c>
      <c r="M52" s="148">
        <v>0</v>
      </c>
      <c r="N52" s="149">
        <f>SUM(L52:M52)</f>
        <v>0</v>
      </c>
      <c r="O52" s="150">
        <v>350</v>
      </c>
      <c r="P52" s="151">
        <f>SUM(N52:O52)</f>
        <v>350</v>
      </c>
      <c r="Q52" s="152">
        <f>SUM(O52:P52)</f>
        <v>700</v>
      </c>
      <c r="R52" s="153">
        <v>0</v>
      </c>
      <c r="S52" s="154">
        <f>SUM(Q52:R52)</f>
        <v>700</v>
      </c>
      <c r="T52" s="155">
        <f>SUM(R52:S52)</f>
        <v>700</v>
      </c>
      <c r="U52" s="150">
        <v>0</v>
      </c>
      <c r="V52" s="155">
        <f>SUM(T52:U52)</f>
        <v>700</v>
      </c>
      <c r="W52" s="150">
        <v>0</v>
      </c>
      <c r="X52" s="155">
        <f>SUM(V52:W52)</f>
        <v>700</v>
      </c>
      <c r="Y52" s="150">
        <v>0</v>
      </c>
      <c r="Z52" s="155">
        <f>SUM(X52:Y52)</f>
        <v>700</v>
      </c>
      <c r="AA52" s="150">
        <v>0</v>
      </c>
      <c r="AB52" s="155">
        <f>SUM(Z52:AA52)</f>
        <v>700</v>
      </c>
    </row>
    <row r="53" spans="2:28" ht="13.8" hidden="1" thickBot="1" x14ac:dyDescent="0.3">
      <c r="B53" s="67" t="s">
        <v>79</v>
      </c>
      <c r="C53" s="68" t="s">
        <v>139</v>
      </c>
      <c r="D53" s="133" t="s">
        <v>140</v>
      </c>
      <c r="E53" s="134" t="s">
        <v>80</v>
      </c>
      <c r="F53" s="135" t="s">
        <v>80</v>
      </c>
      <c r="G53" s="136" t="s">
        <v>141</v>
      </c>
      <c r="H53" s="137">
        <f t="shared" si="3"/>
        <v>0</v>
      </c>
      <c r="I53" s="137">
        <f t="shared" si="3"/>
        <v>0</v>
      </c>
      <c r="J53" s="138">
        <f t="shared" si="3"/>
        <v>0</v>
      </c>
      <c r="K53" s="137">
        <f t="shared" si="3"/>
        <v>0</v>
      </c>
      <c r="L53" s="138">
        <f t="shared" si="3"/>
        <v>0</v>
      </c>
      <c r="M53" s="137">
        <f t="shared" si="3"/>
        <v>0</v>
      </c>
      <c r="N53" s="138">
        <f t="shared" si="3"/>
        <v>0</v>
      </c>
      <c r="O53" s="139">
        <f t="shared" si="3"/>
        <v>0</v>
      </c>
      <c r="P53" s="140">
        <f t="shared" si="3"/>
        <v>0</v>
      </c>
      <c r="Q53" s="141">
        <f t="shared" si="3"/>
        <v>0</v>
      </c>
      <c r="R53" s="142">
        <f t="shared" si="3"/>
        <v>0</v>
      </c>
      <c r="S53" s="143">
        <f t="shared" si="3"/>
        <v>0</v>
      </c>
      <c r="T53" s="144">
        <f t="shared" si="3"/>
        <v>0</v>
      </c>
      <c r="U53" s="139">
        <f t="shared" si="3"/>
        <v>0</v>
      </c>
      <c r="V53" s="144">
        <f t="shared" si="3"/>
        <v>0</v>
      </c>
      <c r="W53" s="139">
        <f t="shared" si="3"/>
        <v>0</v>
      </c>
      <c r="X53" s="144">
        <f t="shared" ref="X53:AB53" si="10">X54</f>
        <v>0</v>
      </c>
      <c r="Y53" s="139">
        <f t="shared" si="10"/>
        <v>0</v>
      </c>
      <c r="Z53" s="144">
        <f t="shared" si="10"/>
        <v>0</v>
      </c>
      <c r="AA53" s="139">
        <f t="shared" si="10"/>
        <v>0</v>
      </c>
      <c r="AB53" s="144">
        <f t="shared" si="10"/>
        <v>0</v>
      </c>
    </row>
    <row r="54" spans="2:28" ht="13.8" hidden="1" thickBot="1" x14ac:dyDescent="0.3">
      <c r="B54" s="93"/>
      <c r="C54" s="68"/>
      <c r="D54" s="133"/>
      <c r="E54" s="145">
        <v>4357</v>
      </c>
      <c r="F54" s="146">
        <v>6121</v>
      </c>
      <c r="G54" s="147" t="s">
        <v>84</v>
      </c>
      <c r="H54" s="148">
        <v>0</v>
      </c>
      <c r="I54" s="148">
        <v>0</v>
      </c>
      <c r="J54" s="149">
        <f>SUM(H54:I54)</f>
        <v>0</v>
      </c>
      <c r="K54" s="148">
        <v>0</v>
      </c>
      <c r="L54" s="149">
        <f>SUM(J54:K54)</f>
        <v>0</v>
      </c>
      <c r="M54" s="148">
        <v>0</v>
      </c>
      <c r="N54" s="149">
        <f>SUM(L54:M54)</f>
        <v>0</v>
      </c>
      <c r="O54" s="150">
        <v>0</v>
      </c>
      <c r="P54" s="151">
        <f>SUM(N54:O54)</f>
        <v>0</v>
      </c>
      <c r="Q54" s="152">
        <f>SUM(O54:P54)</f>
        <v>0</v>
      </c>
      <c r="R54" s="153">
        <v>0</v>
      </c>
      <c r="S54" s="154">
        <f>SUM(Q54:R54)</f>
        <v>0</v>
      </c>
      <c r="T54" s="155">
        <f>SUM(R54:S54)</f>
        <v>0</v>
      </c>
      <c r="U54" s="150">
        <v>0</v>
      </c>
      <c r="V54" s="155">
        <f>SUM(T54:U54)</f>
        <v>0</v>
      </c>
      <c r="W54" s="150">
        <v>0</v>
      </c>
      <c r="X54" s="155">
        <f>SUM(V54:W54)</f>
        <v>0</v>
      </c>
      <c r="Y54" s="150">
        <v>0</v>
      </c>
      <c r="Z54" s="155">
        <f>SUM(X54:Y54)</f>
        <v>0</v>
      </c>
      <c r="AA54" s="150">
        <v>0</v>
      </c>
      <c r="AB54" s="155">
        <f>SUM(Z54:AA54)</f>
        <v>0</v>
      </c>
    </row>
    <row r="55" spans="2:28" ht="13.8" hidden="1" thickBot="1" x14ac:dyDescent="0.3">
      <c r="B55" s="67" t="s">
        <v>79</v>
      </c>
      <c r="C55" s="68" t="s">
        <v>142</v>
      </c>
      <c r="D55" s="133" t="s">
        <v>143</v>
      </c>
      <c r="E55" s="134" t="s">
        <v>80</v>
      </c>
      <c r="F55" s="135" t="s">
        <v>80</v>
      </c>
      <c r="G55" s="136" t="s">
        <v>144</v>
      </c>
      <c r="H55" s="137">
        <f t="shared" si="3"/>
        <v>0</v>
      </c>
      <c r="I55" s="137">
        <f t="shared" si="3"/>
        <v>0</v>
      </c>
      <c r="J55" s="138">
        <f t="shared" si="3"/>
        <v>0</v>
      </c>
      <c r="K55" s="137">
        <f t="shared" si="3"/>
        <v>0</v>
      </c>
      <c r="L55" s="138">
        <f t="shared" si="3"/>
        <v>0</v>
      </c>
      <c r="M55" s="137">
        <f t="shared" ref="M55:AB57" si="11">M56</f>
        <v>0</v>
      </c>
      <c r="N55" s="138">
        <f t="shared" si="11"/>
        <v>0</v>
      </c>
      <c r="O55" s="139">
        <f t="shared" si="11"/>
        <v>0</v>
      </c>
      <c r="P55" s="140">
        <f t="shared" si="11"/>
        <v>0</v>
      </c>
      <c r="Q55" s="141">
        <f t="shared" si="11"/>
        <v>0</v>
      </c>
      <c r="R55" s="142">
        <f t="shared" si="11"/>
        <v>0</v>
      </c>
      <c r="S55" s="143">
        <f t="shared" si="11"/>
        <v>0</v>
      </c>
      <c r="T55" s="144">
        <f t="shared" si="11"/>
        <v>0</v>
      </c>
      <c r="U55" s="139">
        <f t="shared" si="11"/>
        <v>0</v>
      </c>
      <c r="V55" s="144">
        <f t="shared" si="11"/>
        <v>0</v>
      </c>
      <c r="W55" s="139">
        <f t="shared" si="11"/>
        <v>0</v>
      </c>
      <c r="X55" s="144">
        <f t="shared" si="11"/>
        <v>0</v>
      </c>
      <c r="Y55" s="139">
        <f t="shared" si="11"/>
        <v>0</v>
      </c>
      <c r="Z55" s="144">
        <f t="shared" si="11"/>
        <v>0</v>
      </c>
      <c r="AA55" s="139">
        <f t="shared" si="11"/>
        <v>0</v>
      </c>
      <c r="AB55" s="144">
        <f t="shared" si="11"/>
        <v>0</v>
      </c>
    </row>
    <row r="56" spans="2:28" ht="13.8" hidden="1" thickBot="1" x14ac:dyDescent="0.3">
      <c r="B56" s="93"/>
      <c r="C56" s="68"/>
      <c r="D56" s="133"/>
      <c r="E56" s="145">
        <v>4357</v>
      </c>
      <c r="F56" s="146">
        <v>6121</v>
      </c>
      <c r="G56" s="147" t="s">
        <v>84</v>
      </c>
      <c r="H56" s="148">
        <v>0</v>
      </c>
      <c r="I56" s="148">
        <v>0</v>
      </c>
      <c r="J56" s="149">
        <f>SUM(H56:I56)</f>
        <v>0</v>
      </c>
      <c r="K56" s="148">
        <v>0</v>
      </c>
      <c r="L56" s="149">
        <f>SUM(J56:K56)</f>
        <v>0</v>
      </c>
      <c r="M56" s="148">
        <v>0</v>
      </c>
      <c r="N56" s="149">
        <f>SUM(L56:M56)</f>
        <v>0</v>
      </c>
      <c r="O56" s="150">
        <v>0</v>
      </c>
      <c r="P56" s="151">
        <f>SUM(N56:O56)</f>
        <v>0</v>
      </c>
      <c r="Q56" s="152">
        <f>SUM(O56:P56)</f>
        <v>0</v>
      </c>
      <c r="R56" s="153">
        <v>0</v>
      </c>
      <c r="S56" s="154">
        <f>SUM(Q56:R56)</f>
        <v>0</v>
      </c>
      <c r="T56" s="155">
        <f>SUM(R56:S56)</f>
        <v>0</v>
      </c>
      <c r="U56" s="150">
        <v>0</v>
      </c>
      <c r="V56" s="155">
        <f>SUM(T56:U56)</f>
        <v>0</v>
      </c>
      <c r="W56" s="150">
        <v>0</v>
      </c>
      <c r="X56" s="155">
        <f>SUM(V56:W56)</f>
        <v>0</v>
      </c>
      <c r="Y56" s="150">
        <v>0</v>
      </c>
      <c r="Z56" s="155">
        <f>SUM(X56:Y56)</f>
        <v>0</v>
      </c>
      <c r="AA56" s="150">
        <v>0</v>
      </c>
      <c r="AB56" s="155">
        <f>SUM(Z56:AA56)</f>
        <v>0</v>
      </c>
    </row>
    <row r="57" spans="2:28" ht="13.8" hidden="1" thickBot="1" x14ac:dyDescent="0.3">
      <c r="B57" s="67" t="s">
        <v>79</v>
      </c>
      <c r="C57" s="68" t="s">
        <v>145</v>
      </c>
      <c r="D57" s="133" t="s">
        <v>146</v>
      </c>
      <c r="E57" s="134" t="s">
        <v>80</v>
      </c>
      <c r="F57" s="135" t="s">
        <v>80</v>
      </c>
      <c r="G57" s="136" t="s">
        <v>147</v>
      </c>
      <c r="H57" s="137">
        <f t="shared" ref="H57:P57" si="12">H58</f>
        <v>0</v>
      </c>
      <c r="I57" s="137">
        <f t="shared" si="12"/>
        <v>0</v>
      </c>
      <c r="J57" s="138">
        <f t="shared" si="12"/>
        <v>0</v>
      </c>
      <c r="K57" s="137">
        <f t="shared" si="12"/>
        <v>0</v>
      </c>
      <c r="L57" s="138">
        <f t="shared" si="12"/>
        <v>0</v>
      </c>
      <c r="M57" s="137">
        <f t="shared" si="12"/>
        <v>0</v>
      </c>
      <c r="N57" s="138">
        <f t="shared" si="12"/>
        <v>0</v>
      </c>
      <c r="O57" s="139">
        <f t="shared" si="12"/>
        <v>0</v>
      </c>
      <c r="P57" s="140">
        <f t="shared" si="12"/>
        <v>0</v>
      </c>
      <c r="Q57" s="141">
        <f t="shared" si="11"/>
        <v>0</v>
      </c>
      <c r="R57" s="142">
        <f t="shared" si="11"/>
        <v>0</v>
      </c>
      <c r="S57" s="143">
        <f t="shared" si="11"/>
        <v>0</v>
      </c>
      <c r="T57" s="144">
        <f t="shared" si="11"/>
        <v>0</v>
      </c>
      <c r="U57" s="139">
        <f t="shared" si="11"/>
        <v>0</v>
      </c>
      <c r="V57" s="144">
        <f t="shared" si="11"/>
        <v>0</v>
      </c>
      <c r="W57" s="139">
        <f t="shared" si="11"/>
        <v>0</v>
      </c>
      <c r="X57" s="144">
        <f t="shared" si="11"/>
        <v>0</v>
      </c>
      <c r="Y57" s="139">
        <f t="shared" si="11"/>
        <v>0</v>
      </c>
      <c r="Z57" s="144">
        <f t="shared" si="11"/>
        <v>0</v>
      </c>
      <c r="AA57" s="139">
        <f t="shared" si="11"/>
        <v>0</v>
      </c>
      <c r="AB57" s="144">
        <f t="shared" si="11"/>
        <v>0</v>
      </c>
    </row>
    <row r="58" spans="2:28" ht="13.8" hidden="1" thickBot="1" x14ac:dyDescent="0.3">
      <c r="B58" s="93"/>
      <c r="C58" s="68"/>
      <c r="D58" s="133"/>
      <c r="E58" s="145">
        <v>4357</v>
      </c>
      <c r="F58" s="146">
        <v>6121</v>
      </c>
      <c r="G58" s="147" t="s">
        <v>84</v>
      </c>
      <c r="H58" s="148">
        <v>0</v>
      </c>
      <c r="I58" s="148">
        <v>0</v>
      </c>
      <c r="J58" s="149">
        <f>SUM(H58:I58)</f>
        <v>0</v>
      </c>
      <c r="K58" s="148">
        <v>0</v>
      </c>
      <c r="L58" s="149">
        <f>SUM(J58:K58)</f>
        <v>0</v>
      </c>
      <c r="M58" s="148">
        <v>0</v>
      </c>
      <c r="N58" s="149">
        <f>SUM(L58:M58)</f>
        <v>0</v>
      </c>
      <c r="O58" s="150">
        <v>0</v>
      </c>
      <c r="P58" s="151">
        <v>0</v>
      </c>
      <c r="Q58" s="152">
        <f>SUM(O58:P58)</f>
        <v>0</v>
      </c>
      <c r="R58" s="153">
        <v>0</v>
      </c>
      <c r="S58" s="154">
        <f>SUM(Q58:R58)</f>
        <v>0</v>
      </c>
      <c r="T58" s="155">
        <f>SUM(R58:S58)</f>
        <v>0</v>
      </c>
      <c r="U58" s="150">
        <v>0</v>
      </c>
      <c r="V58" s="155">
        <f>SUM(T58:U58)</f>
        <v>0</v>
      </c>
      <c r="W58" s="150">
        <v>0</v>
      </c>
      <c r="X58" s="155">
        <f>SUM(V58:W58)</f>
        <v>0</v>
      </c>
      <c r="Y58" s="150">
        <v>0</v>
      </c>
      <c r="Z58" s="155">
        <f>SUM(X58:Y58)</f>
        <v>0</v>
      </c>
      <c r="AA58" s="150">
        <v>0</v>
      </c>
      <c r="AB58" s="155">
        <f>SUM(Z58:AA58)</f>
        <v>0</v>
      </c>
    </row>
    <row r="59" spans="2:28" ht="13.8" hidden="1" thickBot="1" x14ac:dyDescent="0.3">
      <c r="B59" s="67" t="s">
        <v>79</v>
      </c>
      <c r="C59" s="68" t="s">
        <v>148</v>
      </c>
      <c r="D59" s="133" t="s">
        <v>88</v>
      </c>
      <c r="E59" s="134" t="s">
        <v>80</v>
      </c>
      <c r="F59" s="135" t="s">
        <v>80</v>
      </c>
      <c r="G59" s="136" t="s">
        <v>149</v>
      </c>
      <c r="H59" s="137">
        <f t="shared" ref="H59:W69" si="13">H60</f>
        <v>0</v>
      </c>
      <c r="I59" s="137">
        <f t="shared" si="13"/>
        <v>0</v>
      </c>
      <c r="J59" s="138">
        <f t="shared" si="13"/>
        <v>0</v>
      </c>
      <c r="K59" s="137">
        <f t="shared" si="13"/>
        <v>0</v>
      </c>
      <c r="L59" s="138">
        <f t="shared" si="13"/>
        <v>0</v>
      </c>
      <c r="M59" s="137">
        <f t="shared" si="13"/>
        <v>0</v>
      </c>
      <c r="N59" s="138">
        <f t="shared" si="13"/>
        <v>0</v>
      </c>
      <c r="O59" s="139">
        <f t="shared" si="13"/>
        <v>0</v>
      </c>
      <c r="P59" s="140">
        <f t="shared" si="13"/>
        <v>0</v>
      </c>
      <c r="Q59" s="141">
        <f t="shared" si="13"/>
        <v>0</v>
      </c>
      <c r="R59" s="142">
        <f t="shared" si="13"/>
        <v>0</v>
      </c>
      <c r="S59" s="143">
        <f t="shared" si="13"/>
        <v>0</v>
      </c>
      <c r="T59" s="144">
        <f t="shared" si="13"/>
        <v>0</v>
      </c>
      <c r="U59" s="139">
        <f t="shared" si="13"/>
        <v>0</v>
      </c>
      <c r="V59" s="144">
        <f t="shared" si="13"/>
        <v>0</v>
      </c>
      <c r="W59" s="139">
        <f t="shared" si="13"/>
        <v>0</v>
      </c>
      <c r="X59" s="144">
        <f t="shared" ref="X59:AB59" si="14">X60</f>
        <v>0</v>
      </c>
      <c r="Y59" s="139">
        <f t="shared" si="14"/>
        <v>0</v>
      </c>
      <c r="Z59" s="144">
        <f t="shared" si="14"/>
        <v>0</v>
      </c>
      <c r="AA59" s="139">
        <f t="shared" si="14"/>
        <v>0</v>
      </c>
      <c r="AB59" s="144">
        <f t="shared" si="14"/>
        <v>0</v>
      </c>
    </row>
    <row r="60" spans="2:28" ht="13.8" hidden="1" thickBot="1" x14ac:dyDescent="0.3">
      <c r="B60" s="93"/>
      <c r="C60" s="68"/>
      <c r="D60" s="133"/>
      <c r="E60" s="145">
        <v>3322</v>
      </c>
      <c r="F60" s="146">
        <v>6121</v>
      </c>
      <c r="G60" s="147" t="s">
        <v>84</v>
      </c>
      <c r="H60" s="148">
        <v>0</v>
      </c>
      <c r="I60" s="148">
        <v>0</v>
      </c>
      <c r="J60" s="149">
        <f>SUM(H60:I60)</f>
        <v>0</v>
      </c>
      <c r="K60" s="148">
        <v>0</v>
      </c>
      <c r="L60" s="149">
        <f>SUM(J60:K60)</f>
        <v>0</v>
      </c>
      <c r="M60" s="148">
        <v>0</v>
      </c>
      <c r="N60" s="149">
        <f>SUM(L60:M60)</f>
        <v>0</v>
      </c>
      <c r="O60" s="150">
        <v>0</v>
      </c>
      <c r="P60" s="151">
        <v>0</v>
      </c>
      <c r="Q60" s="152">
        <f>SUM(O60:P60)</f>
        <v>0</v>
      </c>
      <c r="R60" s="153">
        <v>0</v>
      </c>
      <c r="S60" s="154">
        <f>SUM(Q60:R60)</f>
        <v>0</v>
      </c>
      <c r="T60" s="155">
        <f>SUM(R60:S60)</f>
        <v>0</v>
      </c>
      <c r="U60" s="150">
        <v>0</v>
      </c>
      <c r="V60" s="155">
        <f>SUM(T60:U60)</f>
        <v>0</v>
      </c>
      <c r="W60" s="150">
        <v>0</v>
      </c>
      <c r="X60" s="155">
        <f>SUM(V60:W60)</f>
        <v>0</v>
      </c>
      <c r="Y60" s="150">
        <v>0</v>
      </c>
      <c r="Z60" s="155">
        <f>SUM(X60:Y60)</f>
        <v>0</v>
      </c>
      <c r="AA60" s="150">
        <v>0</v>
      </c>
      <c r="AB60" s="155">
        <f>SUM(Z60:AA60)</f>
        <v>0</v>
      </c>
    </row>
    <row r="61" spans="2:28" ht="13.8" hidden="1" thickBot="1" x14ac:dyDescent="0.3">
      <c r="B61" s="67" t="s">
        <v>79</v>
      </c>
      <c r="C61" s="68" t="s">
        <v>150</v>
      </c>
      <c r="D61" s="133" t="s">
        <v>151</v>
      </c>
      <c r="E61" s="134" t="s">
        <v>80</v>
      </c>
      <c r="F61" s="135" t="s">
        <v>80</v>
      </c>
      <c r="G61" s="136" t="s">
        <v>152</v>
      </c>
      <c r="H61" s="137">
        <f t="shared" si="13"/>
        <v>0</v>
      </c>
      <c r="I61" s="137">
        <f t="shared" si="13"/>
        <v>0</v>
      </c>
      <c r="J61" s="138">
        <f t="shared" si="13"/>
        <v>0</v>
      </c>
      <c r="K61" s="137">
        <f t="shared" si="13"/>
        <v>0</v>
      </c>
      <c r="L61" s="138">
        <f t="shared" si="13"/>
        <v>0</v>
      </c>
      <c r="M61" s="137">
        <f t="shared" si="13"/>
        <v>0</v>
      </c>
      <c r="N61" s="138">
        <f t="shared" si="13"/>
        <v>0</v>
      </c>
      <c r="O61" s="139">
        <f t="shared" si="13"/>
        <v>0</v>
      </c>
      <c r="P61" s="140">
        <f t="shared" si="13"/>
        <v>0</v>
      </c>
      <c r="Q61" s="141">
        <f t="shared" si="13"/>
        <v>0</v>
      </c>
      <c r="R61" s="142">
        <f t="shared" si="13"/>
        <v>0</v>
      </c>
      <c r="S61" s="143">
        <f t="shared" si="13"/>
        <v>0</v>
      </c>
      <c r="T61" s="144">
        <f t="shared" si="13"/>
        <v>3800</v>
      </c>
      <c r="U61" s="139">
        <f t="shared" si="13"/>
        <v>0</v>
      </c>
      <c r="V61" s="144">
        <f t="shared" si="13"/>
        <v>3800</v>
      </c>
      <c r="W61" s="139">
        <f t="shared" si="13"/>
        <v>0</v>
      </c>
      <c r="X61" s="144">
        <f t="shared" ref="X61:AB61" si="15">X62</f>
        <v>3800</v>
      </c>
      <c r="Y61" s="139">
        <f t="shared" si="15"/>
        <v>0</v>
      </c>
      <c r="Z61" s="144">
        <f t="shared" si="15"/>
        <v>3800</v>
      </c>
      <c r="AA61" s="139">
        <f t="shared" si="15"/>
        <v>0</v>
      </c>
      <c r="AB61" s="144">
        <f t="shared" si="15"/>
        <v>3800</v>
      </c>
    </row>
    <row r="62" spans="2:28" ht="13.8" hidden="1" thickBot="1" x14ac:dyDescent="0.3">
      <c r="B62" s="93"/>
      <c r="C62" s="68"/>
      <c r="D62" s="133"/>
      <c r="E62" s="145">
        <v>3315</v>
      </c>
      <c r="F62" s="146">
        <v>6121</v>
      </c>
      <c r="G62" s="147" t="s">
        <v>84</v>
      </c>
      <c r="H62" s="148">
        <v>0</v>
      </c>
      <c r="I62" s="148">
        <v>0</v>
      </c>
      <c r="J62" s="149">
        <f>SUM(H62:I62)</f>
        <v>0</v>
      </c>
      <c r="K62" s="148">
        <v>0</v>
      </c>
      <c r="L62" s="149">
        <f>SUM(J62:K62)</f>
        <v>0</v>
      </c>
      <c r="M62" s="148">
        <v>0</v>
      </c>
      <c r="N62" s="149">
        <f>SUM(L62:M62)</f>
        <v>0</v>
      </c>
      <c r="O62" s="150">
        <v>0</v>
      </c>
      <c r="P62" s="151">
        <v>0</v>
      </c>
      <c r="Q62" s="152">
        <f>O61+P62</f>
        <v>0</v>
      </c>
      <c r="R62" s="153">
        <v>0</v>
      </c>
      <c r="S62" s="154">
        <f>Q61+R62</f>
        <v>0</v>
      </c>
      <c r="T62" s="155">
        <v>3800</v>
      </c>
      <c r="U62" s="150">
        <v>0</v>
      </c>
      <c r="V62" s="155">
        <f>T61+U62</f>
        <v>3800</v>
      </c>
      <c r="W62" s="150">
        <v>0</v>
      </c>
      <c r="X62" s="155">
        <f>V61+W62</f>
        <v>3800</v>
      </c>
      <c r="Y62" s="150">
        <v>0</v>
      </c>
      <c r="Z62" s="155">
        <f>X61+Y62</f>
        <v>3800</v>
      </c>
      <c r="AA62" s="150">
        <v>0</v>
      </c>
      <c r="AB62" s="155">
        <f>Z61+AA62</f>
        <v>3800</v>
      </c>
    </row>
    <row r="63" spans="2:28" ht="13.8" hidden="1" thickBot="1" x14ac:dyDescent="0.3">
      <c r="B63" s="67" t="s">
        <v>79</v>
      </c>
      <c r="C63" s="68" t="s">
        <v>153</v>
      </c>
      <c r="D63" s="133" t="s">
        <v>154</v>
      </c>
      <c r="E63" s="134" t="s">
        <v>80</v>
      </c>
      <c r="F63" s="135" t="s">
        <v>80</v>
      </c>
      <c r="G63" s="136" t="s">
        <v>155</v>
      </c>
      <c r="H63" s="137">
        <f t="shared" si="13"/>
        <v>0</v>
      </c>
      <c r="I63" s="137">
        <f t="shared" si="13"/>
        <v>0</v>
      </c>
      <c r="J63" s="138">
        <f t="shared" si="13"/>
        <v>0</v>
      </c>
      <c r="K63" s="137">
        <f t="shared" si="13"/>
        <v>0</v>
      </c>
      <c r="L63" s="138">
        <f t="shared" si="13"/>
        <v>0</v>
      </c>
      <c r="M63" s="137">
        <f t="shared" si="13"/>
        <v>0</v>
      </c>
      <c r="N63" s="138">
        <f t="shared" si="13"/>
        <v>0</v>
      </c>
      <c r="O63" s="139">
        <f t="shared" si="13"/>
        <v>0</v>
      </c>
      <c r="P63" s="140">
        <f t="shared" si="13"/>
        <v>0</v>
      </c>
      <c r="Q63" s="141">
        <f t="shared" si="13"/>
        <v>0</v>
      </c>
      <c r="R63" s="142">
        <f t="shared" si="13"/>
        <v>0</v>
      </c>
      <c r="S63" s="143">
        <f t="shared" si="13"/>
        <v>0</v>
      </c>
      <c r="T63" s="144">
        <f t="shared" si="13"/>
        <v>1580</v>
      </c>
      <c r="U63" s="139">
        <f t="shared" si="13"/>
        <v>0</v>
      </c>
      <c r="V63" s="144">
        <f t="shared" si="13"/>
        <v>1580</v>
      </c>
      <c r="W63" s="139">
        <f t="shared" si="13"/>
        <v>0</v>
      </c>
      <c r="X63" s="144">
        <f t="shared" ref="X63:AB63" si="16">X64</f>
        <v>1580</v>
      </c>
      <c r="Y63" s="139">
        <f t="shared" si="16"/>
        <v>0</v>
      </c>
      <c r="Z63" s="144">
        <f t="shared" si="16"/>
        <v>1580</v>
      </c>
      <c r="AA63" s="139">
        <f t="shared" si="16"/>
        <v>0</v>
      </c>
      <c r="AB63" s="144">
        <f t="shared" si="16"/>
        <v>1580</v>
      </c>
    </row>
    <row r="64" spans="2:28" ht="13.8" hidden="1" thickBot="1" x14ac:dyDescent="0.3">
      <c r="B64" s="93"/>
      <c r="C64" s="68"/>
      <c r="D64" s="133"/>
      <c r="E64" s="145">
        <v>0</v>
      </c>
      <c r="F64" s="146">
        <v>6121</v>
      </c>
      <c r="G64" s="147" t="s">
        <v>84</v>
      </c>
      <c r="H64" s="148">
        <v>0</v>
      </c>
      <c r="I64" s="148">
        <v>0</v>
      </c>
      <c r="J64" s="149">
        <f>SUM(H64:I64)</f>
        <v>0</v>
      </c>
      <c r="K64" s="148">
        <v>0</v>
      </c>
      <c r="L64" s="149">
        <f>SUM(J64:K64)</f>
        <v>0</v>
      </c>
      <c r="M64" s="148">
        <v>0</v>
      </c>
      <c r="N64" s="149">
        <f>SUM(L64:M64)</f>
        <v>0</v>
      </c>
      <c r="O64" s="150">
        <v>0</v>
      </c>
      <c r="P64" s="151">
        <v>0</v>
      </c>
      <c r="Q64" s="152">
        <f>O63+P64</f>
        <v>0</v>
      </c>
      <c r="R64" s="153">
        <v>0</v>
      </c>
      <c r="S64" s="154">
        <f>Q63+R64</f>
        <v>0</v>
      </c>
      <c r="T64" s="155">
        <v>1580</v>
      </c>
      <c r="U64" s="150">
        <v>0</v>
      </c>
      <c r="V64" s="155">
        <f>T63+U64</f>
        <v>1580</v>
      </c>
      <c r="W64" s="150">
        <v>0</v>
      </c>
      <c r="X64" s="155">
        <f>V63+W64</f>
        <v>1580</v>
      </c>
      <c r="Y64" s="150">
        <v>0</v>
      </c>
      <c r="Z64" s="155">
        <f>X63+Y64</f>
        <v>1580</v>
      </c>
      <c r="AA64" s="150">
        <v>0</v>
      </c>
      <c r="AB64" s="155">
        <f>Z63+AA64</f>
        <v>1580</v>
      </c>
    </row>
    <row r="65" spans="2:28" ht="21" hidden="1" thickBot="1" x14ac:dyDescent="0.3">
      <c r="B65" s="67" t="s">
        <v>79</v>
      </c>
      <c r="C65" s="68" t="s">
        <v>156</v>
      </c>
      <c r="D65" s="133" t="s">
        <v>91</v>
      </c>
      <c r="E65" s="134" t="s">
        <v>80</v>
      </c>
      <c r="F65" s="135" t="s">
        <v>80</v>
      </c>
      <c r="G65" s="178" t="s">
        <v>157</v>
      </c>
      <c r="H65" s="137">
        <f t="shared" si="13"/>
        <v>0</v>
      </c>
      <c r="I65" s="137">
        <f t="shared" si="13"/>
        <v>0</v>
      </c>
      <c r="J65" s="138">
        <f t="shared" si="13"/>
        <v>0</v>
      </c>
      <c r="K65" s="137">
        <f t="shared" si="13"/>
        <v>0</v>
      </c>
      <c r="L65" s="138">
        <f t="shared" si="13"/>
        <v>0</v>
      </c>
      <c r="M65" s="137">
        <f t="shared" si="13"/>
        <v>0</v>
      </c>
      <c r="N65" s="138">
        <f t="shared" si="13"/>
        <v>0</v>
      </c>
      <c r="O65" s="139">
        <f t="shared" si="13"/>
        <v>0</v>
      </c>
      <c r="P65" s="140">
        <f t="shared" si="13"/>
        <v>0</v>
      </c>
      <c r="Q65" s="141">
        <f t="shared" si="13"/>
        <v>0</v>
      </c>
      <c r="R65" s="142">
        <f t="shared" si="13"/>
        <v>0</v>
      </c>
      <c r="S65" s="143">
        <f t="shared" si="13"/>
        <v>0</v>
      </c>
      <c r="T65" s="144">
        <f t="shared" si="13"/>
        <v>0</v>
      </c>
      <c r="U65" s="139">
        <f t="shared" si="13"/>
        <v>18881.8577</v>
      </c>
      <c r="V65" s="144">
        <f t="shared" si="13"/>
        <v>18881.8577</v>
      </c>
      <c r="W65" s="139">
        <f t="shared" si="13"/>
        <v>0</v>
      </c>
      <c r="X65" s="144">
        <f t="shared" ref="X65:AB65" si="17">X66</f>
        <v>18881.8577</v>
      </c>
      <c r="Y65" s="139">
        <f t="shared" si="17"/>
        <v>0</v>
      </c>
      <c r="Z65" s="144">
        <f t="shared" si="17"/>
        <v>18881.8577</v>
      </c>
      <c r="AA65" s="139">
        <f t="shared" si="17"/>
        <v>0</v>
      </c>
      <c r="AB65" s="144">
        <f t="shared" si="17"/>
        <v>18881.8577</v>
      </c>
    </row>
    <row r="66" spans="2:28" ht="13.8" hidden="1" thickBot="1" x14ac:dyDescent="0.3">
      <c r="B66" s="93"/>
      <c r="C66" s="68"/>
      <c r="D66" s="133"/>
      <c r="E66" s="145">
        <v>3123</v>
      </c>
      <c r="F66" s="146">
        <v>6121</v>
      </c>
      <c r="G66" s="147" t="s">
        <v>84</v>
      </c>
      <c r="H66" s="148">
        <v>0</v>
      </c>
      <c r="I66" s="148">
        <v>0</v>
      </c>
      <c r="J66" s="149">
        <f>SUM(H66:I66)</f>
        <v>0</v>
      </c>
      <c r="K66" s="148">
        <v>0</v>
      </c>
      <c r="L66" s="149">
        <f>SUM(J66:K66)</f>
        <v>0</v>
      </c>
      <c r="M66" s="148">
        <v>0</v>
      </c>
      <c r="N66" s="149">
        <f>SUM(L66:M66)</f>
        <v>0</v>
      </c>
      <c r="O66" s="150">
        <v>0</v>
      </c>
      <c r="P66" s="151">
        <v>0</v>
      </c>
      <c r="Q66" s="152">
        <f>O65+P66</f>
        <v>0</v>
      </c>
      <c r="R66" s="153">
        <v>0</v>
      </c>
      <c r="S66" s="154">
        <f>Q65+R66</f>
        <v>0</v>
      </c>
      <c r="T66" s="155">
        <v>0</v>
      </c>
      <c r="U66" s="150">
        <v>18881.8577</v>
      </c>
      <c r="V66" s="155">
        <f>T65+U66</f>
        <v>18881.8577</v>
      </c>
      <c r="W66" s="150">
        <v>0</v>
      </c>
      <c r="X66" s="155">
        <f>V65+W66</f>
        <v>18881.8577</v>
      </c>
      <c r="Y66" s="150">
        <v>0</v>
      </c>
      <c r="Z66" s="155">
        <f>X65+Y66</f>
        <v>18881.8577</v>
      </c>
      <c r="AA66" s="150">
        <v>0</v>
      </c>
      <c r="AB66" s="155">
        <f>Z65+AA66</f>
        <v>18881.8577</v>
      </c>
    </row>
    <row r="67" spans="2:28" ht="13.8" hidden="1" thickBot="1" x14ac:dyDescent="0.3">
      <c r="B67" s="67" t="s">
        <v>79</v>
      </c>
      <c r="C67" s="68" t="s">
        <v>158</v>
      </c>
      <c r="D67" s="133" t="s">
        <v>159</v>
      </c>
      <c r="E67" s="134" t="s">
        <v>80</v>
      </c>
      <c r="F67" s="135" t="s">
        <v>80</v>
      </c>
      <c r="G67" s="178" t="s">
        <v>160</v>
      </c>
      <c r="H67" s="137">
        <f t="shared" si="13"/>
        <v>0</v>
      </c>
      <c r="I67" s="137">
        <f t="shared" si="13"/>
        <v>0</v>
      </c>
      <c r="J67" s="138">
        <f t="shared" si="13"/>
        <v>0</v>
      </c>
      <c r="K67" s="137">
        <f t="shared" si="13"/>
        <v>0</v>
      </c>
      <c r="L67" s="138">
        <f t="shared" si="13"/>
        <v>0</v>
      </c>
      <c r="M67" s="137">
        <f t="shared" si="13"/>
        <v>0</v>
      </c>
      <c r="N67" s="138">
        <f t="shared" si="13"/>
        <v>0</v>
      </c>
      <c r="O67" s="139">
        <f t="shared" si="13"/>
        <v>0</v>
      </c>
      <c r="P67" s="140">
        <f t="shared" si="13"/>
        <v>0</v>
      </c>
      <c r="Q67" s="141">
        <f t="shared" si="13"/>
        <v>0</v>
      </c>
      <c r="R67" s="142">
        <f t="shared" si="13"/>
        <v>0</v>
      </c>
      <c r="S67" s="143">
        <f t="shared" si="13"/>
        <v>0</v>
      </c>
      <c r="T67" s="144">
        <f t="shared" si="13"/>
        <v>0</v>
      </c>
      <c r="U67" s="139">
        <f t="shared" si="13"/>
        <v>0</v>
      </c>
      <c r="V67" s="144">
        <f t="shared" si="13"/>
        <v>0</v>
      </c>
      <c r="W67" s="139">
        <f t="shared" si="13"/>
        <v>2700</v>
      </c>
      <c r="X67" s="144">
        <f t="shared" ref="X67:AB67" si="18">X68</f>
        <v>2700</v>
      </c>
      <c r="Y67" s="139">
        <f t="shared" si="18"/>
        <v>0</v>
      </c>
      <c r="Z67" s="144">
        <f t="shared" si="18"/>
        <v>2700</v>
      </c>
      <c r="AA67" s="139">
        <f t="shared" si="18"/>
        <v>0</v>
      </c>
      <c r="AB67" s="144">
        <f t="shared" si="18"/>
        <v>2700</v>
      </c>
    </row>
    <row r="68" spans="2:28" ht="13.8" hidden="1" thickBot="1" x14ac:dyDescent="0.3">
      <c r="B68" s="93"/>
      <c r="C68" s="68"/>
      <c r="D68" s="133"/>
      <c r="E68" s="145">
        <v>3122</v>
      </c>
      <c r="F68" s="146">
        <v>6121</v>
      </c>
      <c r="G68" s="147" t="s">
        <v>84</v>
      </c>
      <c r="H68" s="148">
        <v>0</v>
      </c>
      <c r="I68" s="148">
        <v>0</v>
      </c>
      <c r="J68" s="149">
        <f>SUM(H68:I68)</f>
        <v>0</v>
      </c>
      <c r="K68" s="148">
        <v>0</v>
      </c>
      <c r="L68" s="149">
        <f>SUM(J68:K68)</f>
        <v>0</v>
      </c>
      <c r="M68" s="148">
        <v>0</v>
      </c>
      <c r="N68" s="149">
        <f>SUM(L68:M68)</f>
        <v>0</v>
      </c>
      <c r="O68" s="150">
        <v>0</v>
      </c>
      <c r="P68" s="151">
        <v>0</v>
      </c>
      <c r="Q68" s="152">
        <f>O67+P68</f>
        <v>0</v>
      </c>
      <c r="R68" s="153">
        <v>0</v>
      </c>
      <c r="S68" s="154">
        <f>Q67+R68</f>
        <v>0</v>
      </c>
      <c r="T68" s="155">
        <v>0</v>
      </c>
      <c r="U68" s="150">
        <v>0</v>
      </c>
      <c r="V68" s="155">
        <f>T67+U68</f>
        <v>0</v>
      </c>
      <c r="W68" s="150">
        <v>2700</v>
      </c>
      <c r="X68" s="155">
        <f>V67+W68</f>
        <v>2700</v>
      </c>
      <c r="Y68" s="150">
        <v>0</v>
      </c>
      <c r="Z68" s="155">
        <f>X67+Y68</f>
        <v>2700</v>
      </c>
      <c r="AA68" s="150">
        <v>0</v>
      </c>
      <c r="AB68" s="155">
        <f>Z67+AA68</f>
        <v>2700</v>
      </c>
    </row>
    <row r="69" spans="2:28" ht="13.8" hidden="1" thickBot="1" x14ac:dyDescent="0.3">
      <c r="B69" s="67" t="s">
        <v>79</v>
      </c>
      <c r="C69" s="68" t="s">
        <v>161</v>
      </c>
      <c r="D69" s="133" t="s">
        <v>162</v>
      </c>
      <c r="E69" s="134" t="s">
        <v>80</v>
      </c>
      <c r="F69" s="135" t="s">
        <v>80</v>
      </c>
      <c r="G69" s="178" t="s">
        <v>163</v>
      </c>
      <c r="H69" s="137">
        <f t="shared" si="13"/>
        <v>0</v>
      </c>
      <c r="I69" s="137">
        <f t="shared" si="13"/>
        <v>0</v>
      </c>
      <c r="J69" s="138">
        <f t="shared" si="13"/>
        <v>0</v>
      </c>
      <c r="K69" s="137">
        <f t="shared" si="13"/>
        <v>0</v>
      </c>
      <c r="L69" s="138">
        <f t="shared" si="13"/>
        <v>0</v>
      </c>
      <c r="M69" s="137">
        <f t="shared" si="13"/>
        <v>0</v>
      </c>
      <c r="N69" s="138">
        <f t="shared" si="13"/>
        <v>0</v>
      </c>
      <c r="O69" s="139">
        <f t="shared" si="13"/>
        <v>0</v>
      </c>
      <c r="P69" s="140">
        <f t="shared" si="13"/>
        <v>0</v>
      </c>
      <c r="Q69" s="141">
        <f t="shared" si="13"/>
        <v>0</v>
      </c>
      <c r="R69" s="142">
        <f t="shared" si="13"/>
        <v>0</v>
      </c>
      <c r="S69" s="143">
        <f t="shared" si="13"/>
        <v>0</v>
      </c>
      <c r="T69" s="144">
        <f t="shared" si="13"/>
        <v>0</v>
      </c>
      <c r="U69" s="139">
        <f t="shared" si="13"/>
        <v>0</v>
      </c>
      <c r="V69" s="144">
        <f t="shared" si="13"/>
        <v>0</v>
      </c>
      <c r="W69" s="139">
        <f t="shared" si="13"/>
        <v>380</v>
      </c>
      <c r="X69" s="144">
        <f t="shared" ref="X69:AB69" si="19">X70</f>
        <v>380</v>
      </c>
      <c r="Y69" s="139">
        <f t="shared" si="19"/>
        <v>0</v>
      </c>
      <c r="Z69" s="144">
        <f t="shared" si="19"/>
        <v>380</v>
      </c>
      <c r="AA69" s="139">
        <f t="shared" si="19"/>
        <v>0</v>
      </c>
      <c r="AB69" s="144">
        <f t="shared" si="19"/>
        <v>380</v>
      </c>
    </row>
    <row r="70" spans="2:28" ht="13.8" hidden="1" thickBot="1" x14ac:dyDescent="0.3">
      <c r="B70" s="93"/>
      <c r="C70" s="179"/>
      <c r="D70" s="180"/>
      <c r="E70" s="145">
        <v>3122</v>
      </c>
      <c r="F70" s="146">
        <v>6121</v>
      </c>
      <c r="G70" s="147" t="s">
        <v>84</v>
      </c>
      <c r="H70" s="148">
        <v>0</v>
      </c>
      <c r="I70" s="148">
        <v>0</v>
      </c>
      <c r="J70" s="149">
        <f>SUM(H70:I70)</f>
        <v>0</v>
      </c>
      <c r="K70" s="148">
        <v>0</v>
      </c>
      <c r="L70" s="149">
        <f>SUM(J70:K70)</f>
        <v>0</v>
      </c>
      <c r="M70" s="148">
        <v>0</v>
      </c>
      <c r="N70" s="149">
        <f>SUM(L70:M70)</f>
        <v>0</v>
      </c>
      <c r="O70" s="150">
        <v>0</v>
      </c>
      <c r="P70" s="151">
        <v>0</v>
      </c>
      <c r="Q70" s="152">
        <f>O69+P70</f>
        <v>0</v>
      </c>
      <c r="R70" s="153">
        <v>0</v>
      </c>
      <c r="S70" s="154">
        <f>Q69+R70</f>
        <v>0</v>
      </c>
      <c r="T70" s="155">
        <v>0</v>
      </c>
      <c r="U70" s="150">
        <v>0</v>
      </c>
      <c r="V70" s="155">
        <f>T69+U70</f>
        <v>0</v>
      </c>
      <c r="W70" s="150">
        <v>380</v>
      </c>
      <c r="X70" s="155">
        <f>V69+W70</f>
        <v>380</v>
      </c>
      <c r="Y70" s="150">
        <v>0</v>
      </c>
      <c r="Z70" s="155">
        <f>X69+Y70</f>
        <v>380</v>
      </c>
      <c r="AA70" s="150">
        <v>0</v>
      </c>
      <c r="AB70" s="155">
        <f>Z69+AA70</f>
        <v>380</v>
      </c>
    </row>
  </sheetData>
  <mergeCells count="6">
    <mergeCell ref="A2:H2"/>
    <mergeCell ref="A4:H4"/>
    <mergeCell ref="A6:H6"/>
    <mergeCell ref="A8:A18"/>
    <mergeCell ref="C8:D8"/>
    <mergeCell ref="C9:D9"/>
  </mergeCells>
  <pageMargins left="0.11811023622047245" right="0.11811023622047245" top="0.78740157480314965" bottom="0.78740157480314965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workbookViewId="0">
      <selection sqref="A1:K1"/>
    </sheetView>
  </sheetViews>
  <sheetFormatPr defaultColWidth="9.109375" defaultRowHeight="13.2" x14ac:dyDescent="0.25"/>
  <cols>
    <col min="1" max="1" width="2.88671875" style="181" customWidth="1"/>
    <col min="2" max="2" width="2.33203125" style="181" customWidth="1"/>
    <col min="3" max="3" width="6.88671875" style="181" customWidth="1"/>
    <col min="4" max="4" width="4.44140625" style="181" customWidth="1"/>
    <col min="5" max="5" width="4.33203125" style="181" customWidth="1"/>
    <col min="6" max="6" width="4.44140625" style="181" customWidth="1"/>
    <col min="7" max="7" width="42.6640625" style="181" customWidth="1"/>
    <col min="8" max="8" width="7.5546875" style="181" customWidth="1"/>
    <col min="9" max="9" width="7.88671875" style="181" customWidth="1"/>
    <col min="10" max="10" width="8.6640625" style="181" customWidth="1"/>
    <col min="11" max="11" width="7.88671875" style="181" customWidth="1"/>
    <col min="12" max="16384" width="9.109375" style="181"/>
  </cols>
  <sheetData>
    <row r="1" spans="1:11" ht="17.399999999999999" x14ac:dyDescent="0.3">
      <c r="A1" s="405" t="s">
        <v>373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x14ac:dyDescent="0.25">
      <c r="A2" s="40"/>
      <c r="B2" s="40"/>
      <c r="C2" s="40"/>
      <c r="D2" s="40"/>
      <c r="E2" s="40"/>
      <c r="F2" s="40"/>
      <c r="G2" s="40"/>
      <c r="H2" s="40"/>
      <c r="I2" s="40"/>
      <c r="J2" s="182"/>
      <c r="K2" s="182"/>
    </row>
    <row r="3" spans="1:11" ht="15.6" x14ac:dyDescent="0.3">
      <c r="A3" s="414" t="s">
        <v>164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1" x14ac:dyDescent="0.25">
      <c r="A4" s="40"/>
      <c r="B4" s="40"/>
      <c r="C4" s="40"/>
      <c r="D4" s="40"/>
      <c r="E4" s="40"/>
      <c r="F4" s="40"/>
      <c r="G4" s="40"/>
      <c r="H4" s="40"/>
      <c r="I4" s="40"/>
      <c r="J4" s="182"/>
      <c r="K4" s="182"/>
    </row>
    <row r="5" spans="1:11" ht="15.6" x14ac:dyDescent="0.3">
      <c r="A5" s="414" t="s">
        <v>165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</row>
    <row r="6" spans="1:11" ht="13.8" thickBot="1" x14ac:dyDescent="0.3">
      <c r="A6" s="183"/>
      <c r="B6" s="183"/>
      <c r="C6" s="183"/>
      <c r="D6" s="183"/>
      <c r="E6" s="182"/>
      <c r="F6" s="182"/>
      <c r="G6" s="182"/>
      <c r="H6" s="184"/>
      <c r="I6" s="184"/>
      <c r="J6" s="182"/>
      <c r="K6" s="184" t="s">
        <v>166</v>
      </c>
    </row>
    <row r="7" spans="1:11" ht="21" thickBot="1" x14ac:dyDescent="0.3">
      <c r="A7" s="185" t="s">
        <v>63</v>
      </c>
      <c r="B7" s="186" t="s">
        <v>167</v>
      </c>
      <c r="C7" s="415" t="s">
        <v>64</v>
      </c>
      <c r="D7" s="416"/>
      <c r="E7" s="187" t="s">
        <v>65</v>
      </c>
      <c r="F7" s="188" t="s">
        <v>40</v>
      </c>
      <c r="G7" s="189" t="s">
        <v>168</v>
      </c>
      <c r="H7" s="190" t="s">
        <v>67</v>
      </c>
      <c r="I7" s="190" t="s">
        <v>169</v>
      </c>
      <c r="J7" s="190" t="s">
        <v>368</v>
      </c>
      <c r="K7" s="191" t="s">
        <v>170</v>
      </c>
    </row>
    <row r="8" spans="1:11" ht="13.8" thickBot="1" x14ac:dyDescent="0.3">
      <c r="A8" s="192" t="s">
        <v>79</v>
      </c>
      <c r="B8" s="193"/>
      <c r="C8" s="194" t="s">
        <v>80</v>
      </c>
      <c r="D8" s="195" t="s">
        <v>80</v>
      </c>
      <c r="E8" s="194" t="s">
        <v>80</v>
      </c>
      <c r="F8" s="196" t="s">
        <v>80</v>
      </c>
      <c r="G8" s="197" t="s">
        <v>171</v>
      </c>
      <c r="H8" s="198">
        <v>10700</v>
      </c>
      <c r="I8" s="198">
        <v>13867</v>
      </c>
      <c r="J8" s="199">
        <f>J10</f>
        <v>2000</v>
      </c>
      <c r="K8" s="200">
        <f>I8+J8</f>
        <v>15867</v>
      </c>
    </row>
    <row r="9" spans="1:11" ht="13.8" thickBot="1" x14ac:dyDescent="0.3">
      <c r="A9" s="201"/>
      <c r="B9" s="201"/>
      <c r="C9" s="201"/>
      <c r="D9" s="201"/>
      <c r="E9" s="201"/>
      <c r="F9" s="202"/>
      <c r="G9" s="203" t="s">
        <v>172</v>
      </c>
      <c r="H9" s="204"/>
      <c r="I9" s="204"/>
      <c r="J9" s="205"/>
      <c r="K9" s="206"/>
    </row>
    <row r="10" spans="1:11" ht="13.8" thickBot="1" x14ac:dyDescent="0.3">
      <c r="A10" s="192" t="s">
        <v>79</v>
      </c>
      <c r="B10" s="193"/>
      <c r="C10" s="194" t="s">
        <v>80</v>
      </c>
      <c r="D10" s="195" t="s">
        <v>80</v>
      </c>
      <c r="E10" s="194" t="s">
        <v>80</v>
      </c>
      <c r="F10" s="196" t="s">
        <v>80</v>
      </c>
      <c r="G10" s="207" t="s">
        <v>173</v>
      </c>
      <c r="H10" s="198">
        <v>3200</v>
      </c>
      <c r="I10" s="198">
        <v>4239</v>
      </c>
      <c r="J10" s="198">
        <v>2000</v>
      </c>
      <c r="K10" s="208">
        <f>I10+J10</f>
        <v>6239</v>
      </c>
    </row>
    <row r="11" spans="1:11" hidden="1" x14ac:dyDescent="0.25">
      <c r="A11" s="209" t="s">
        <v>79</v>
      </c>
      <c r="B11" s="210"/>
      <c r="C11" s="211" t="s">
        <v>174</v>
      </c>
      <c r="D11" s="212" t="s">
        <v>115</v>
      </c>
      <c r="E11" s="213" t="s">
        <v>80</v>
      </c>
      <c r="F11" s="213" t="s">
        <v>80</v>
      </c>
      <c r="G11" s="210" t="s">
        <v>175</v>
      </c>
      <c r="H11" s="214">
        <f>H12</f>
        <v>400</v>
      </c>
      <c r="I11" s="214">
        <f>I12</f>
        <v>400</v>
      </c>
      <c r="J11" s="215">
        <f>J12</f>
        <v>0</v>
      </c>
      <c r="K11" s="216">
        <f>K12</f>
        <v>400</v>
      </c>
    </row>
    <row r="12" spans="1:11" ht="13.8" hidden="1" thickBot="1" x14ac:dyDescent="0.3">
      <c r="A12" s="217"/>
      <c r="B12" s="218"/>
      <c r="C12" s="219"/>
      <c r="D12" s="220"/>
      <c r="E12" s="221">
        <v>2143</v>
      </c>
      <c r="F12" s="221">
        <v>5229</v>
      </c>
      <c r="G12" s="222" t="s">
        <v>176</v>
      </c>
      <c r="H12" s="223">
        <v>400</v>
      </c>
      <c r="I12" s="223">
        <v>400</v>
      </c>
      <c r="J12" s="224">
        <v>0</v>
      </c>
      <c r="K12" s="225">
        <f>I12+J12</f>
        <v>400</v>
      </c>
    </row>
    <row r="13" spans="1:11" hidden="1" x14ac:dyDescent="0.25">
      <c r="A13" s="209" t="s">
        <v>79</v>
      </c>
      <c r="B13" s="210"/>
      <c r="C13" s="211" t="s">
        <v>177</v>
      </c>
      <c r="D13" s="212" t="s">
        <v>115</v>
      </c>
      <c r="E13" s="213" t="s">
        <v>80</v>
      </c>
      <c r="F13" s="213" t="s">
        <v>80</v>
      </c>
      <c r="G13" s="210" t="s">
        <v>175</v>
      </c>
      <c r="H13" s="214">
        <f>H14</f>
        <v>400</v>
      </c>
      <c r="I13" s="214">
        <f>I14</f>
        <v>400</v>
      </c>
      <c r="J13" s="215">
        <f>J14</f>
        <v>0</v>
      </c>
      <c r="K13" s="216">
        <f>K14</f>
        <v>400</v>
      </c>
    </row>
    <row r="14" spans="1:11" ht="13.8" hidden="1" thickBot="1" x14ac:dyDescent="0.3">
      <c r="A14" s="217"/>
      <c r="B14" s="218"/>
      <c r="C14" s="219"/>
      <c r="D14" s="220"/>
      <c r="E14" s="221">
        <v>2143</v>
      </c>
      <c r="F14" s="226">
        <v>5229</v>
      </c>
      <c r="G14" s="222" t="s">
        <v>178</v>
      </c>
      <c r="H14" s="223">
        <v>400</v>
      </c>
      <c r="I14" s="223">
        <v>400</v>
      </c>
      <c r="J14" s="224">
        <v>0</v>
      </c>
      <c r="K14" s="225">
        <f>I14+J14</f>
        <v>400</v>
      </c>
    </row>
    <row r="15" spans="1:11" hidden="1" x14ac:dyDescent="0.25">
      <c r="A15" s="209" t="s">
        <v>79</v>
      </c>
      <c r="B15" s="210"/>
      <c r="C15" s="211" t="s">
        <v>179</v>
      </c>
      <c r="D15" s="212" t="s">
        <v>115</v>
      </c>
      <c r="E15" s="213" t="s">
        <v>80</v>
      </c>
      <c r="F15" s="213" t="s">
        <v>80</v>
      </c>
      <c r="G15" s="210" t="s">
        <v>175</v>
      </c>
      <c r="H15" s="214">
        <f>H16</f>
        <v>400</v>
      </c>
      <c r="I15" s="214">
        <f>I16</f>
        <v>400</v>
      </c>
      <c r="J15" s="215">
        <f>J16</f>
        <v>0</v>
      </c>
      <c r="K15" s="216">
        <f>K16</f>
        <v>400</v>
      </c>
    </row>
    <row r="16" spans="1:11" ht="13.8" hidden="1" thickBot="1" x14ac:dyDescent="0.3">
      <c r="A16" s="227"/>
      <c r="B16" s="228"/>
      <c r="C16" s="219"/>
      <c r="D16" s="229"/>
      <c r="E16" s="230">
        <v>2143</v>
      </c>
      <c r="F16" s="231">
        <v>5229</v>
      </c>
      <c r="G16" s="232" t="s">
        <v>180</v>
      </c>
      <c r="H16" s="223">
        <v>400</v>
      </c>
      <c r="I16" s="223">
        <v>400</v>
      </c>
      <c r="J16" s="224">
        <v>0</v>
      </c>
      <c r="K16" s="225">
        <f>I16+J16</f>
        <v>400</v>
      </c>
    </row>
    <row r="17" spans="1:11" hidden="1" x14ac:dyDescent="0.25">
      <c r="A17" s="209" t="s">
        <v>79</v>
      </c>
      <c r="B17" s="210"/>
      <c r="C17" s="211" t="s">
        <v>181</v>
      </c>
      <c r="D17" s="212" t="s">
        <v>115</v>
      </c>
      <c r="E17" s="213" t="s">
        <v>80</v>
      </c>
      <c r="F17" s="213" t="s">
        <v>80</v>
      </c>
      <c r="G17" s="210" t="s">
        <v>175</v>
      </c>
      <c r="H17" s="214">
        <f>H18</f>
        <v>250</v>
      </c>
      <c r="I17" s="214">
        <f>I18</f>
        <v>250</v>
      </c>
      <c r="J17" s="215">
        <f>J18</f>
        <v>0</v>
      </c>
      <c r="K17" s="216">
        <f>K18</f>
        <v>250</v>
      </c>
    </row>
    <row r="18" spans="1:11" ht="13.8" hidden="1" thickBot="1" x14ac:dyDescent="0.3">
      <c r="A18" s="227"/>
      <c r="B18" s="228"/>
      <c r="C18" s="233"/>
      <c r="D18" s="229"/>
      <c r="E18" s="230">
        <v>2143</v>
      </c>
      <c r="F18" s="231">
        <v>5329</v>
      </c>
      <c r="G18" s="232" t="s">
        <v>182</v>
      </c>
      <c r="H18" s="234">
        <v>250</v>
      </c>
      <c r="I18" s="234">
        <v>250</v>
      </c>
      <c r="J18" s="235">
        <v>0</v>
      </c>
      <c r="K18" s="225">
        <f>I18+J18</f>
        <v>250</v>
      </c>
    </row>
    <row r="19" spans="1:11" hidden="1" x14ac:dyDescent="0.25">
      <c r="A19" s="236" t="s">
        <v>79</v>
      </c>
      <c r="B19" s="237"/>
      <c r="C19" s="211" t="s">
        <v>183</v>
      </c>
      <c r="D19" s="212" t="s">
        <v>115</v>
      </c>
      <c r="E19" s="213" t="s">
        <v>80</v>
      </c>
      <c r="F19" s="213" t="s">
        <v>80</v>
      </c>
      <c r="G19" s="238" t="s">
        <v>184</v>
      </c>
      <c r="H19" s="214">
        <f>H20</f>
        <v>50</v>
      </c>
      <c r="I19" s="214">
        <f>I20</f>
        <v>50</v>
      </c>
      <c r="J19" s="215">
        <f>J20</f>
        <v>0</v>
      </c>
      <c r="K19" s="216">
        <f>K20</f>
        <v>50</v>
      </c>
    </row>
    <row r="20" spans="1:11" ht="13.8" hidden="1" thickBot="1" x14ac:dyDescent="0.3">
      <c r="A20" s="239"/>
      <c r="B20" s="222"/>
      <c r="C20" s="219"/>
      <c r="D20" s="240"/>
      <c r="E20" s="226">
        <v>2143</v>
      </c>
      <c r="F20" s="226">
        <v>5229</v>
      </c>
      <c r="G20" s="222" t="s">
        <v>185</v>
      </c>
      <c r="H20" s="223">
        <v>50</v>
      </c>
      <c r="I20" s="223">
        <v>50</v>
      </c>
      <c r="J20" s="224">
        <v>0</v>
      </c>
      <c r="K20" s="225">
        <f>I20+J20</f>
        <v>50</v>
      </c>
    </row>
    <row r="21" spans="1:11" hidden="1" x14ac:dyDescent="0.25">
      <c r="A21" s="236" t="s">
        <v>79</v>
      </c>
      <c r="B21" s="237"/>
      <c r="C21" s="241" t="s">
        <v>186</v>
      </c>
      <c r="D21" s="242" t="s">
        <v>115</v>
      </c>
      <c r="E21" s="243" t="s">
        <v>80</v>
      </c>
      <c r="F21" s="243" t="s">
        <v>80</v>
      </c>
      <c r="G21" s="237" t="s">
        <v>187</v>
      </c>
      <c r="H21" s="244">
        <f>H22</f>
        <v>200</v>
      </c>
      <c r="I21" s="244">
        <f>I22</f>
        <v>200</v>
      </c>
      <c r="J21" s="245">
        <f>J22</f>
        <v>0</v>
      </c>
      <c r="K21" s="216">
        <f>K22</f>
        <v>200</v>
      </c>
    </row>
    <row r="22" spans="1:11" ht="13.8" hidden="1" thickBot="1" x14ac:dyDescent="0.3">
      <c r="A22" s="227"/>
      <c r="B22" s="228"/>
      <c r="C22" s="219"/>
      <c r="D22" s="229"/>
      <c r="E22" s="230">
        <v>2143</v>
      </c>
      <c r="F22" s="231">
        <v>5222</v>
      </c>
      <c r="G22" s="232" t="s">
        <v>188</v>
      </c>
      <c r="H22" s="223">
        <v>200</v>
      </c>
      <c r="I22" s="223">
        <v>200</v>
      </c>
      <c r="J22" s="224">
        <v>0</v>
      </c>
      <c r="K22" s="225">
        <f>I22+J22</f>
        <v>200</v>
      </c>
    </row>
    <row r="23" spans="1:11" hidden="1" x14ac:dyDescent="0.25">
      <c r="A23" s="209" t="s">
        <v>79</v>
      </c>
      <c r="B23" s="210"/>
      <c r="C23" s="211" t="s">
        <v>189</v>
      </c>
      <c r="D23" s="212" t="s">
        <v>115</v>
      </c>
      <c r="E23" s="213" t="s">
        <v>80</v>
      </c>
      <c r="F23" s="213" t="s">
        <v>80</v>
      </c>
      <c r="G23" s="210" t="s">
        <v>190</v>
      </c>
      <c r="H23" s="214">
        <f>H24</f>
        <v>50</v>
      </c>
      <c r="I23" s="214">
        <f>I24</f>
        <v>50</v>
      </c>
      <c r="J23" s="215">
        <f>J24</f>
        <v>0</v>
      </c>
      <c r="K23" s="216">
        <f>K24</f>
        <v>50</v>
      </c>
    </row>
    <row r="24" spans="1:11" ht="13.8" hidden="1" thickBot="1" x14ac:dyDescent="0.3">
      <c r="A24" s="217"/>
      <c r="B24" s="218"/>
      <c r="C24" s="219"/>
      <c r="D24" s="220"/>
      <c r="E24" s="221">
        <v>2143</v>
      </c>
      <c r="F24" s="221">
        <v>5213</v>
      </c>
      <c r="G24" s="222" t="s">
        <v>191</v>
      </c>
      <c r="H24" s="223">
        <v>50</v>
      </c>
      <c r="I24" s="223">
        <v>50</v>
      </c>
      <c r="J24" s="224">
        <v>0</v>
      </c>
      <c r="K24" s="225">
        <f>I24+J24</f>
        <v>50</v>
      </c>
    </row>
    <row r="25" spans="1:11" hidden="1" x14ac:dyDescent="0.25">
      <c r="A25" s="209" t="s">
        <v>79</v>
      </c>
      <c r="B25" s="210"/>
      <c r="C25" s="211" t="s">
        <v>192</v>
      </c>
      <c r="D25" s="212" t="s">
        <v>115</v>
      </c>
      <c r="E25" s="213"/>
      <c r="F25" s="213"/>
      <c r="G25" s="210" t="s">
        <v>193</v>
      </c>
      <c r="H25" s="246">
        <f>H26</f>
        <v>500</v>
      </c>
      <c r="I25" s="246">
        <f>I26</f>
        <v>0</v>
      </c>
      <c r="J25" s="247">
        <f>J26</f>
        <v>0</v>
      </c>
      <c r="K25" s="216">
        <f>K26</f>
        <v>0</v>
      </c>
    </row>
    <row r="26" spans="1:11" ht="13.8" hidden="1" thickBot="1" x14ac:dyDescent="0.3">
      <c r="A26" s="248"/>
      <c r="B26" s="232"/>
      <c r="C26" s="249"/>
      <c r="D26" s="250"/>
      <c r="E26" s="231">
        <v>3319</v>
      </c>
      <c r="F26" s="231">
        <v>5901</v>
      </c>
      <c r="G26" s="232" t="s">
        <v>194</v>
      </c>
      <c r="H26" s="251">
        <v>500</v>
      </c>
      <c r="I26" s="251">
        <v>0</v>
      </c>
      <c r="J26" s="252">
        <v>0</v>
      </c>
      <c r="K26" s="225">
        <f>I26+J26</f>
        <v>0</v>
      </c>
    </row>
    <row r="27" spans="1:11" hidden="1" x14ac:dyDescent="0.25">
      <c r="A27" s="209" t="s">
        <v>79</v>
      </c>
      <c r="B27" s="210"/>
      <c r="C27" s="211" t="s">
        <v>195</v>
      </c>
      <c r="D27" s="212" t="s">
        <v>115</v>
      </c>
      <c r="E27" s="213"/>
      <c r="F27" s="213"/>
      <c r="G27" s="210" t="s">
        <v>196</v>
      </c>
      <c r="H27" s="246">
        <f>H28</f>
        <v>360</v>
      </c>
      <c r="I27" s="246">
        <f>I28</f>
        <v>450</v>
      </c>
      <c r="J27" s="247">
        <f>J28</f>
        <v>0</v>
      </c>
      <c r="K27" s="216">
        <f>K28</f>
        <v>450</v>
      </c>
    </row>
    <row r="28" spans="1:11" ht="13.8" hidden="1" thickBot="1" x14ac:dyDescent="0.3">
      <c r="A28" s="248"/>
      <c r="B28" s="232"/>
      <c r="C28" s="249"/>
      <c r="D28" s="250"/>
      <c r="E28" s="231">
        <v>3312</v>
      </c>
      <c r="F28" s="231">
        <v>5222</v>
      </c>
      <c r="G28" s="232" t="s">
        <v>197</v>
      </c>
      <c r="H28" s="251">
        <v>360</v>
      </c>
      <c r="I28" s="251">
        <v>450</v>
      </c>
      <c r="J28" s="252">
        <v>0</v>
      </c>
      <c r="K28" s="225">
        <f>I28+J28</f>
        <v>450</v>
      </c>
    </row>
    <row r="29" spans="1:11" hidden="1" x14ac:dyDescent="0.25">
      <c r="A29" s="209" t="s">
        <v>79</v>
      </c>
      <c r="B29" s="210"/>
      <c r="C29" s="211" t="s">
        <v>198</v>
      </c>
      <c r="D29" s="212" t="s">
        <v>115</v>
      </c>
      <c r="E29" s="213"/>
      <c r="F29" s="213"/>
      <c r="G29" s="210" t="s">
        <v>199</v>
      </c>
      <c r="H29" s="246">
        <f>H30</f>
        <v>100</v>
      </c>
      <c r="I29" s="246">
        <f>I30</f>
        <v>100</v>
      </c>
      <c r="J29" s="247">
        <f>J30</f>
        <v>0</v>
      </c>
      <c r="K29" s="216">
        <f>K30</f>
        <v>100</v>
      </c>
    </row>
    <row r="30" spans="1:11" ht="13.8" hidden="1" thickBot="1" x14ac:dyDescent="0.3">
      <c r="A30" s="248"/>
      <c r="B30" s="232"/>
      <c r="C30" s="249"/>
      <c r="D30" s="250"/>
      <c r="E30" s="231">
        <v>3312</v>
      </c>
      <c r="F30" s="231">
        <v>5222</v>
      </c>
      <c r="G30" s="232" t="s">
        <v>197</v>
      </c>
      <c r="H30" s="251">
        <v>100</v>
      </c>
      <c r="I30" s="251">
        <v>100</v>
      </c>
      <c r="J30" s="252">
        <v>0</v>
      </c>
      <c r="K30" s="225">
        <f>I30+J30</f>
        <v>100</v>
      </c>
    </row>
    <row r="31" spans="1:11" hidden="1" x14ac:dyDescent="0.25">
      <c r="A31" s="209" t="s">
        <v>79</v>
      </c>
      <c r="B31" s="210"/>
      <c r="C31" s="211" t="s">
        <v>200</v>
      </c>
      <c r="D31" s="212" t="s">
        <v>115</v>
      </c>
      <c r="E31" s="213"/>
      <c r="F31" s="213"/>
      <c r="G31" s="210" t="s">
        <v>201</v>
      </c>
      <c r="H31" s="246">
        <f>H32</f>
        <v>50</v>
      </c>
      <c r="I31" s="246">
        <f>I32</f>
        <v>50</v>
      </c>
      <c r="J31" s="247">
        <f>J32</f>
        <v>0</v>
      </c>
      <c r="K31" s="216">
        <f>K32</f>
        <v>50</v>
      </c>
    </row>
    <row r="32" spans="1:11" ht="13.8" hidden="1" thickBot="1" x14ac:dyDescent="0.3">
      <c r="A32" s="248"/>
      <c r="B32" s="232"/>
      <c r="C32" s="249"/>
      <c r="D32" s="250"/>
      <c r="E32" s="231">
        <v>3312</v>
      </c>
      <c r="F32" s="231">
        <v>5222</v>
      </c>
      <c r="G32" s="232" t="s">
        <v>197</v>
      </c>
      <c r="H32" s="251">
        <v>50</v>
      </c>
      <c r="I32" s="251">
        <v>50</v>
      </c>
      <c r="J32" s="252">
        <v>0</v>
      </c>
      <c r="K32" s="225">
        <f>I32+J32</f>
        <v>50</v>
      </c>
    </row>
    <row r="33" spans="1:11" hidden="1" x14ac:dyDescent="0.25">
      <c r="A33" s="209" t="s">
        <v>79</v>
      </c>
      <c r="B33" s="210"/>
      <c r="C33" s="211" t="s">
        <v>202</v>
      </c>
      <c r="D33" s="212" t="s">
        <v>203</v>
      </c>
      <c r="E33" s="213"/>
      <c r="F33" s="213"/>
      <c r="G33" s="210" t="s">
        <v>204</v>
      </c>
      <c r="H33" s="246">
        <v>50</v>
      </c>
      <c r="I33" s="246">
        <f>I34</f>
        <v>50</v>
      </c>
      <c r="J33" s="247">
        <f>J34</f>
        <v>0</v>
      </c>
      <c r="K33" s="216">
        <f>K34</f>
        <v>50</v>
      </c>
    </row>
    <row r="34" spans="1:11" ht="13.8" hidden="1" thickBot="1" x14ac:dyDescent="0.3">
      <c r="A34" s="248"/>
      <c r="B34" s="232"/>
      <c r="C34" s="249"/>
      <c r="D34" s="250"/>
      <c r="E34" s="231">
        <v>2143</v>
      </c>
      <c r="F34" s="231">
        <v>5229</v>
      </c>
      <c r="G34" s="253" t="s">
        <v>205</v>
      </c>
      <c r="H34" s="251">
        <v>50</v>
      </c>
      <c r="I34" s="251">
        <v>50</v>
      </c>
      <c r="J34" s="252">
        <v>0</v>
      </c>
      <c r="K34" s="225">
        <f>I34+J34</f>
        <v>50</v>
      </c>
    </row>
    <row r="35" spans="1:11" hidden="1" x14ac:dyDescent="0.25">
      <c r="A35" s="209" t="s">
        <v>79</v>
      </c>
      <c r="B35" s="210"/>
      <c r="C35" s="211" t="s">
        <v>206</v>
      </c>
      <c r="D35" s="212" t="s">
        <v>115</v>
      </c>
      <c r="E35" s="213"/>
      <c r="F35" s="213"/>
      <c r="G35" s="210" t="s">
        <v>173</v>
      </c>
      <c r="H35" s="246">
        <v>70</v>
      </c>
      <c r="I35" s="246">
        <f>I36</f>
        <v>0</v>
      </c>
      <c r="J35" s="247">
        <f>J36</f>
        <v>0</v>
      </c>
      <c r="K35" s="216">
        <f>K36</f>
        <v>0</v>
      </c>
    </row>
    <row r="36" spans="1:11" ht="13.8" hidden="1" thickBot="1" x14ac:dyDescent="0.3">
      <c r="A36" s="248"/>
      <c r="B36" s="232"/>
      <c r="C36" s="249"/>
      <c r="D36" s="250"/>
      <c r="E36" s="231">
        <v>3319</v>
      </c>
      <c r="F36" s="231">
        <v>5901</v>
      </c>
      <c r="G36" s="232" t="s">
        <v>207</v>
      </c>
      <c r="H36" s="251">
        <v>70</v>
      </c>
      <c r="I36" s="251">
        <v>0</v>
      </c>
      <c r="J36" s="252">
        <v>0</v>
      </c>
      <c r="K36" s="225">
        <f>I36+J36</f>
        <v>0</v>
      </c>
    </row>
    <row r="37" spans="1:11" hidden="1" x14ac:dyDescent="0.25">
      <c r="A37" s="209" t="s">
        <v>79</v>
      </c>
      <c r="B37" s="210"/>
      <c r="C37" s="211" t="s">
        <v>208</v>
      </c>
      <c r="D37" s="212" t="s">
        <v>115</v>
      </c>
      <c r="E37" s="213"/>
      <c r="F37" s="213"/>
      <c r="G37" s="210" t="s">
        <v>209</v>
      </c>
      <c r="H37" s="246">
        <v>70</v>
      </c>
      <c r="I37" s="246">
        <f>I38</f>
        <v>70</v>
      </c>
      <c r="J37" s="247">
        <f>J38</f>
        <v>0</v>
      </c>
      <c r="K37" s="216">
        <f>K38</f>
        <v>70</v>
      </c>
    </row>
    <row r="38" spans="1:11" ht="13.8" hidden="1" thickBot="1" x14ac:dyDescent="0.3">
      <c r="A38" s="248"/>
      <c r="B38" s="232"/>
      <c r="C38" s="249"/>
      <c r="D38" s="250"/>
      <c r="E38" s="231">
        <v>3321</v>
      </c>
      <c r="F38" s="231">
        <v>5339</v>
      </c>
      <c r="G38" s="232" t="s">
        <v>210</v>
      </c>
      <c r="H38" s="251">
        <v>70</v>
      </c>
      <c r="I38" s="251">
        <v>70</v>
      </c>
      <c r="J38" s="252">
        <v>0</v>
      </c>
      <c r="K38" s="225">
        <f>I38+J38</f>
        <v>70</v>
      </c>
    </row>
    <row r="39" spans="1:11" hidden="1" x14ac:dyDescent="0.25">
      <c r="A39" s="209" t="s">
        <v>79</v>
      </c>
      <c r="B39" s="210"/>
      <c r="C39" s="211" t="s">
        <v>360</v>
      </c>
      <c r="D39" s="212" t="s">
        <v>115</v>
      </c>
      <c r="E39" s="213"/>
      <c r="F39" s="213"/>
      <c r="G39" s="210" t="s">
        <v>211</v>
      </c>
      <c r="H39" s="246">
        <v>100</v>
      </c>
      <c r="I39" s="246">
        <f>I40</f>
        <v>0</v>
      </c>
      <c r="J39" s="247">
        <f>J40</f>
        <v>0</v>
      </c>
      <c r="K39" s="216">
        <f>K40</f>
        <v>0</v>
      </c>
    </row>
    <row r="40" spans="1:11" ht="13.8" hidden="1" thickBot="1" x14ac:dyDescent="0.3">
      <c r="A40" s="217"/>
      <c r="B40" s="218"/>
      <c r="C40" s="219"/>
      <c r="D40" s="220"/>
      <c r="E40" s="221">
        <v>3322</v>
      </c>
      <c r="F40" s="221">
        <v>5321</v>
      </c>
      <c r="G40" s="218" t="s">
        <v>212</v>
      </c>
      <c r="H40" s="254">
        <v>100</v>
      </c>
      <c r="I40" s="254">
        <v>0</v>
      </c>
      <c r="J40" s="255">
        <v>0</v>
      </c>
      <c r="K40" s="225">
        <f>I40+J40</f>
        <v>0</v>
      </c>
    </row>
    <row r="41" spans="1:11" hidden="1" x14ac:dyDescent="0.25">
      <c r="A41" s="248" t="s">
        <v>79</v>
      </c>
      <c r="B41" s="232"/>
      <c r="C41" s="392" t="s">
        <v>361</v>
      </c>
      <c r="D41" s="256" t="s">
        <v>115</v>
      </c>
      <c r="E41" s="231"/>
      <c r="F41" s="231"/>
      <c r="G41" s="257" t="s">
        <v>213</v>
      </c>
      <c r="H41" s="246">
        <v>50</v>
      </c>
      <c r="I41" s="246">
        <v>50</v>
      </c>
      <c r="J41" s="247">
        <f>J42</f>
        <v>0</v>
      </c>
      <c r="K41" s="216">
        <f>K42</f>
        <v>50</v>
      </c>
    </row>
    <row r="42" spans="1:11" ht="13.8" hidden="1" thickBot="1" x14ac:dyDescent="0.3">
      <c r="A42" s="248"/>
      <c r="B42" s="232"/>
      <c r="C42" s="249"/>
      <c r="D42" s="250"/>
      <c r="E42" s="231">
        <v>3312</v>
      </c>
      <c r="F42" s="231">
        <v>5213</v>
      </c>
      <c r="G42" s="232" t="s">
        <v>214</v>
      </c>
      <c r="H42" s="254">
        <v>50</v>
      </c>
      <c r="I42" s="254">
        <v>50</v>
      </c>
      <c r="J42" s="255">
        <v>0</v>
      </c>
      <c r="K42" s="225">
        <f>I42+J42</f>
        <v>50</v>
      </c>
    </row>
    <row r="43" spans="1:11" hidden="1" x14ac:dyDescent="0.25">
      <c r="A43" s="258" t="s">
        <v>79</v>
      </c>
      <c r="B43" s="259"/>
      <c r="C43" s="211" t="s">
        <v>215</v>
      </c>
      <c r="D43" s="260" t="s">
        <v>216</v>
      </c>
      <c r="E43" s="261" t="s">
        <v>80</v>
      </c>
      <c r="F43" s="213" t="s">
        <v>80</v>
      </c>
      <c r="G43" s="238" t="s">
        <v>217</v>
      </c>
      <c r="H43" s="262">
        <v>0</v>
      </c>
      <c r="I43" s="262">
        <f>I44</f>
        <v>100</v>
      </c>
      <c r="J43" s="263">
        <f>J44</f>
        <v>0</v>
      </c>
      <c r="K43" s="216">
        <f>K44</f>
        <v>100</v>
      </c>
    </row>
    <row r="44" spans="1:11" ht="13.8" hidden="1" thickBot="1" x14ac:dyDescent="0.3">
      <c r="A44" s="217"/>
      <c r="B44" s="218"/>
      <c r="C44" s="219"/>
      <c r="D44" s="220"/>
      <c r="E44" s="221">
        <v>3329</v>
      </c>
      <c r="F44" s="221">
        <v>5321</v>
      </c>
      <c r="G44" s="222" t="s">
        <v>218</v>
      </c>
      <c r="H44" s="264">
        <v>0</v>
      </c>
      <c r="I44" s="264">
        <v>100</v>
      </c>
      <c r="J44" s="265">
        <v>0</v>
      </c>
      <c r="K44" s="225">
        <f>I44+J44</f>
        <v>100</v>
      </c>
    </row>
    <row r="45" spans="1:11" hidden="1" x14ac:dyDescent="0.25">
      <c r="A45" s="258" t="s">
        <v>79</v>
      </c>
      <c r="B45" s="259"/>
      <c r="C45" s="211" t="s">
        <v>219</v>
      </c>
      <c r="D45" s="260" t="s">
        <v>115</v>
      </c>
      <c r="E45" s="261"/>
      <c r="F45" s="213"/>
      <c r="G45" s="238" t="s">
        <v>220</v>
      </c>
      <c r="H45" s="262">
        <v>100</v>
      </c>
      <c r="I45" s="262">
        <f>I46</f>
        <v>100</v>
      </c>
      <c r="J45" s="263">
        <f>J46</f>
        <v>0</v>
      </c>
      <c r="K45" s="216">
        <f>K46</f>
        <v>100</v>
      </c>
    </row>
    <row r="46" spans="1:11" ht="13.8" hidden="1" thickBot="1" x14ac:dyDescent="0.3">
      <c r="A46" s="217"/>
      <c r="B46" s="218"/>
      <c r="C46" s="219"/>
      <c r="D46" s="220"/>
      <c r="E46" s="221">
        <v>3322</v>
      </c>
      <c r="F46" s="221">
        <v>5222</v>
      </c>
      <c r="G46" s="232" t="s">
        <v>197</v>
      </c>
      <c r="H46" s="264">
        <v>100</v>
      </c>
      <c r="I46" s="264">
        <v>100</v>
      </c>
      <c r="J46" s="265">
        <v>0</v>
      </c>
      <c r="K46" s="225">
        <f>I46+J46</f>
        <v>100</v>
      </c>
    </row>
    <row r="47" spans="1:11" hidden="1" x14ac:dyDescent="0.25">
      <c r="A47" s="266" t="s">
        <v>79</v>
      </c>
      <c r="B47" s="267"/>
      <c r="C47" s="268" t="s">
        <v>221</v>
      </c>
      <c r="D47" s="269" t="s">
        <v>222</v>
      </c>
      <c r="E47" s="270"/>
      <c r="F47" s="270"/>
      <c r="G47" s="267" t="s">
        <v>223</v>
      </c>
      <c r="H47" s="262">
        <v>0</v>
      </c>
      <c r="I47" s="262">
        <f>I48</f>
        <v>50</v>
      </c>
      <c r="J47" s="271">
        <v>0</v>
      </c>
      <c r="K47" s="216">
        <f>K48</f>
        <v>50</v>
      </c>
    </row>
    <row r="48" spans="1:11" ht="13.8" hidden="1" thickBot="1" x14ac:dyDescent="0.3">
      <c r="A48" s="272"/>
      <c r="B48" s="273"/>
      <c r="C48" s="274"/>
      <c r="D48" s="275"/>
      <c r="E48" s="276">
        <v>3311</v>
      </c>
      <c r="F48" s="276">
        <v>5321</v>
      </c>
      <c r="G48" s="273" t="s">
        <v>224</v>
      </c>
      <c r="H48" s="264">
        <v>0</v>
      </c>
      <c r="I48" s="264">
        <v>50</v>
      </c>
      <c r="J48" s="277">
        <v>0</v>
      </c>
      <c r="K48" s="225">
        <f>I48+J48</f>
        <v>50</v>
      </c>
    </row>
    <row r="49" spans="1:11" hidden="1" x14ac:dyDescent="0.25">
      <c r="A49" s="278" t="s">
        <v>79</v>
      </c>
      <c r="B49" s="279"/>
      <c r="C49" s="280" t="s">
        <v>225</v>
      </c>
      <c r="D49" s="281" t="s">
        <v>115</v>
      </c>
      <c r="E49" s="282" t="s">
        <v>80</v>
      </c>
      <c r="F49" s="283" t="s">
        <v>80</v>
      </c>
      <c r="G49" s="279" t="s">
        <v>226</v>
      </c>
      <c r="H49" s="246">
        <v>0</v>
      </c>
      <c r="I49" s="246">
        <v>43</v>
      </c>
      <c r="J49" s="284">
        <f>J50</f>
        <v>0</v>
      </c>
      <c r="K49" s="216">
        <f>K50</f>
        <v>43</v>
      </c>
    </row>
    <row r="50" spans="1:11" ht="13.8" hidden="1" thickBot="1" x14ac:dyDescent="0.3">
      <c r="A50" s="285"/>
      <c r="B50" s="286"/>
      <c r="C50" s="287"/>
      <c r="D50" s="288"/>
      <c r="E50" s="289">
        <v>3311</v>
      </c>
      <c r="F50" s="290">
        <v>5222</v>
      </c>
      <c r="G50" s="291" t="s">
        <v>197</v>
      </c>
      <c r="H50" s="292">
        <v>0</v>
      </c>
      <c r="I50" s="292">
        <v>43</v>
      </c>
      <c r="J50" s="293">
        <v>0</v>
      </c>
      <c r="K50" s="225">
        <f>I50+J50</f>
        <v>43</v>
      </c>
    </row>
    <row r="51" spans="1:11" hidden="1" x14ac:dyDescent="0.25">
      <c r="A51" s="294" t="s">
        <v>79</v>
      </c>
      <c r="B51" s="295"/>
      <c r="C51" s="296" t="s">
        <v>227</v>
      </c>
      <c r="D51" s="297" t="s">
        <v>115</v>
      </c>
      <c r="E51" s="298" t="s">
        <v>80</v>
      </c>
      <c r="F51" s="299" t="s">
        <v>80</v>
      </c>
      <c r="G51" s="295" t="s">
        <v>228</v>
      </c>
      <c r="H51" s="246">
        <v>0</v>
      </c>
      <c r="I51" s="246">
        <v>15</v>
      </c>
      <c r="J51" s="284">
        <f>J52</f>
        <v>0</v>
      </c>
      <c r="K51" s="216">
        <f>K52</f>
        <v>15</v>
      </c>
    </row>
    <row r="52" spans="1:11" ht="13.8" hidden="1" thickBot="1" x14ac:dyDescent="0.3">
      <c r="A52" s="285"/>
      <c r="B52" s="286"/>
      <c r="C52" s="287"/>
      <c r="D52" s="288"/>
      <c r="E52" s="289">
        <v>3311</v>
      </c>
      <c r="F52" s="300">
        <v>5222</v>
      </c>
      <c r="G52" s="286" t="s">
        <v>229</v>
      </c>
      <c r="H52" s="292">
        <v>0</v>
      </c>
      <c r="I52" s="292">
        <v>15</v>
      </c>
      <c r="J52" s="293">
        <v>0</v>
      </c>
      <c r="K52" s="225">
        <f>I52+J52</f>
        <v>15</v>
      </c>
    </row>
    <row r="53" spans="1:11" hidden="1" x14ac:dyDescent="0.25">
      <c r="A53" s="278" t="s">
        <v>79</v>
      </c>
      <c r="B53" s="279"/>
      <c r="C53" s="280" t="s">
        <v>230</v>
      </c>
      <c r="D53" s="281" t="s">
        <v>115</v>
      </c>
      <c r="E53" s="282" t="s">
        <v>80</v>
      </c>
      <c r="F53" s="283" t="s">
        <v>80</v>
      </c>
      <c r="G53" s="279" t="s">
        <v>231</v>
      </c>
      <c r="H53" s="246">
        <v>0</v>
      </c>
      <c r="I53" s="246">
        <v>25</v>
      </c>
      <c r="J53" s="284">
        <f>J54</f>
        <v>0</v>
      </c>
      <c r="K53" s="216">
        <f>K54</f>
        <v>25</v>
      </c>
    </row>
    <row r="54" spans="1:11" ht="13.8" hidden="1" thickBot="1" x14ac:dyDescent="0.3">
      <c r="A54" s="285"/>
      <c r="B54" s="286"/>
      <c r="C54" s="287"/>
      <c r="D54" s="288"/>
      <c r="E54" s="289">
        <v>3312</v>
      </c>
      <c r="F54" s="301">
        <v>5222</v>
      </c>
      <c r="G54" s="291" t="s">
        <v>197</v>
      </c>
      <c r="H54" s="292">
        <v>0</v>
      </c>
      <c r="I54" s="292">
        <v>25</v>
      </c>
      <c r="J54" s="293">
        <v>0</v>
      </c>
      <c r="K54" s="225">
        <f>I54+J54</f>
        <v>25</v>
      </c>
    </row>
    <row r="55" spans="1:11" hidden="1" x14ac:dyDescent="0.25">
      <c r="A55" s="278" t="s">
        <v>79</v>
      </c>
      <c r="B55" s="279"/>
      <c r="C55" s="280" t="s">
        <v>232</v>
      </c>
      <c r="D55" s="281" t="s">
        <v>233</v>
      </c>
      <c r="E55" s="282" t="s">
        <v>80</v>
      </c>
      <c r="F55" s="283" t="s">
        <v>80</v>
      </c>
      <c r="G55" s="302" t="s">
        <v>234</v>
      </c>
      <c r="H55" s="246">
        <v>0</v>
      </c>
      <c r="I55" s="246">
        <v>5</v>
      </c>
      <c r="J55" s="284">
        <f>J56</f>
        <v>0</v>
      </c>
      <c r="K55" s="216">
        <f>K56</f>
        <v>5</v>
      </c>
    </row>
    <row r="56" spans="1:11" ht="13.8" hidden="1" thickBot="1" x14ac:dyDescent="0.3">
      <c r="A56" s="285"/>
      <c r="B56" s="286"/>
      <c r="C56" s="287"/>
      <c r="D56" s="288"/>
      <c r="E56" s="289">
        <v>3312</v>
      </c>
      <c r="F56" s="301">
        <v>5321</v>
      </c>
      <c r="G56" s="291" t="s">
        <v>235</v>
      </c>
      <c r="H56" s="292">
        <v>0</v>
      </c>
      <c r="I56" s="292">
        <v>5</v>
      </c>
      <c r="J56" s="293">
        <v>0</v>
      </c>
      <c r="K56" s="225">
        <f>I56+J56</f>
        <v>5</v>
      </c>
    </row>
    <row r="57" spans="1:11" hidden="1" x14ac:dyDescent="0.25">
      <c r="A57" s="278" t="s">
        <v>79</v>
      </c>
      <c r="B57" s="295"/>
      <c r="C57" s="296" t="s">
        <v>236</v>
      </c>
      <c r="D57" s="281" t="s">
        <v>233</v>
      </c>
      <c r="E57" s="282" t="s">
        <v>80</v>
      </c>
      <c r="F57" s="283" t="s">
        <v>80</v>
      </c>
      <c r="G57" s="302" t="s">
        <v>237</v>
      </c>
      <c r="H57" s="246">
        <v>0</v>
      </c>
      <c r="I57" s="246">
        <v>11</v>
      </c>
      <c r="J57" s="284">
        <f>J58</f>
        <v>0</v>
      </c>
      <c r="K57" s="216">
        <f>K58</f>
        <v>11</v>
      </c>
    </row>
    <row r="58" spans="1:11" ht="13.8" hidden="1" thickBot="1" x14ac:dyDescent="0.3">
      <c r="A58" s="285"/>
      <c r="B58" s="286"/>
      <c r="C58" s="287"/>
      <c r="D58" s="288"/>
      <c r="E58" s="289">
        <v>3311</v>
      </c>
      <c r="F58" s="290">
        <v>5321</v>
      </c>
      <c r="G58" s="291" t="s">
        <v>238</v>
      </c>
      <c r="H58" s="292">
        <v>0</v>
      </c>
      <c r="I58" s="292">
        <v>11</v>
      </c>
      <c r="J58" s="293">
        <v>0</v>
      </c>
      <c r="K58" s="225">
        <f>I58+J58</f>
        <v>11</v>
      </c>
    </row>
    <row r="59" spans="1:11" hidden="1" x14ac:dyDescent="0.25">
      <c r="A59" s="278" t="s">
        <v>79</v>
      </c>
      <c r="B59" s="279"/>
      <c r="C59" s="280" t="s">
        <v>239</v>
      </c>
      <c r="D59" s="281" t="s">
        <v>233</v>
      </c>
      <c r="E59" s="282" t="s">
        <v>80</v>
      </c>
      <c r="F59" s="283" t="s">
        <v>80</v>
      </c>
      <c r="G59" s="302" t="s">
        <v>240</v>
      </c>
      <c r="H59" s="246">
        <v>0</v>
      </c>
      <c r="I59" s="246">
        <v>10</v>
      </c>
      <c r="J59" s="284">
        <f>J60</f>
        <v>0</v>
      </c>
      <c r="K59" s="216">
        <f>K60</f>
        <v>10</v>
      </c>
    </row>
    <row r="60" spans="1:11" ht="13.8" hidden="1" thickBot="1" x14ac:dyDescent="0.3">
      <c r="A60" s="285"/>
      <c r="B60" s="286"/>
      <c r="C60" s="287"/>
      <c r="D60" s="288"/>
      <c r="E60" s="289">
        <v>3311</v>
      </c>
      <c r="F60" s="290">
        <v>5321</v>
      </c>
      <c r="G60" s="291" t="s">
        <v>238</v>
      </c>
      <c r="H60" s="292">
        <v>0</v>
      </c>
      <c r="I60" s="292">
        <v>10</v>
      </c>
      <c r="J60" s="293">
        <v>0</v>
      </c>
      <c r="K60" s="225">
        <f>I60+J60</f>
        <v>10</v>
      </c>
    </row>
    <row r="61" spans="1:11" hidden="1" x14ac:dyDescent="0.25">
      <c r="A61" s="278" t="s">
        <v>79</v>
      </c>
      <c r="B61" s="279"/>
      <c r="C61" s="280" t="s">
        <v>241</v>
      </c>
      <c r="D61" s="281" t="s">
        <v>115</v>
      </c>
      <c r="E61" s="282" t="s">
        <v>80</v>
      </c>
      <c r="F61" s="283" t="s">
        <v>80</v>
      </c>
      <c r="G61" s="302" t="s">
        <v>242</v>
      </c>
      <c r="H61" s="246">
        <v>0</v>
      </c>
      <c r="I61" s="246">
        <v>45</v>
      </c>
      <c r="J61" s="284">
        <f>J62</f>
        <v>0</v>
      </c>
      <c r="K61" s="216">
        <f>K62</f>
        <v>45</v>
      </c>
    </row>
    <row r="62" spans="1:11" ht="13.8" hidden="1" thickBot="1" x14ac:dyDescent="0.3">
      <c r="A62" s="285"/>
      <c r="B62" s="286"/>
      <c r="C62" s="287"/>
      <c r="D62" s="288"/>
      <c r="E62" s="289">
        <v>3311</v>
      </c>
      <c r="F62" s="300">
        <v>5222</v>
      </c>
      <c r="G62" s="303" t="s">
        <v>197</v>
      </c>
      <c r="H62" s="292">
        <v>0</v>
      </c>
      <c r="I62" s="292">
        <v>45</v>
      </c>
      <c r="J62" s="293">
        <v>0</v>
      </c>
      <c r="K62" s="225">
        <f>I62+J62</f>
        <v>45</v>
      </c>
    </row>
    <row r="63" spans="1:11" hidden="1" x14ac:dyDescent="0.25">
      <c r="A63" s="278" t="s">
        <v>79</v>
      </c>
      <c r="B63" s="295"/>
      <c r="C63" s="296" t="s">
        <v>243</v>
      </c>
      <c r="D63" s="281" t="s">
        <v>115</v>
      </c>
      <c r="E63" s="282" t="s">
        <v>80</v>
      </c>
      <c r="F63" s="283" t="s">
        <v>80</v>
      </c>
      <c r="G63" s="302" t="s">
        <v>244</v>
      </c>
      <c r="H63" s="246">
        <v>0</v>
      </c>
      <c r="I63" s="246">
        <v>28</v>
      </c>
      <c r="J63" s="284">
        <f>J64</f>
        <v>0</v>
      </c>
      <c r="K63" s="216">
        <f>K64</f>
        <v>28</v>
      </c>
    </row>
    <row r="64" spans="1:11" ht="13.8" hidden="1" thickBot="1" x14ac:dyDescent="0.3">
      <c r="A64" s="285"/>
      <c r="B64" s="286"/>
      <c r="C64" s="287"/>
      <c r="D64" s="288"/>
      <c r="E64" s="289">
        <v>3311</v>
      </c>
      <c r="F64" s="300">
        <v>5222</v>
      </c>
      <c r="G64" s="303" t="s">
        <v>197</v>
      </c>
      <c r="H64" s="292">
        <v>0</v>
      </c>
      <c r="I64" s="292">
        <v>28</v>
      </c>
      <c r="J64" s="293">
        <v>0</v>
      </c>
      <c r="K64" s="225">
        <f>I64+J64</f>
        <v>28</v>
      </c>
    </row>
    <row r="65" spans="1:11" hidden="1" x14ac:dyDescent="0.25">
      <c r="A65" s="278" t="s">
        <v>79</v>
      </c>
      <c r="B65" s="279"/>
      <c r="C65" s="280" t="s">
        <v>245</v>
      </c>
      <c r="D65" s="281" t="s">
        <v>115</v>
      </c>
      <c r="E65" s="282" t="s">
        <v>80</v>
      </c>
      <c r="F65" s="283" t="s">
        <v>80</v>
      </c>
      <c r="G65" s="302" t="s">
        <v>246</v>
      </c>
      <c r="H65" s="246">
        <v>0</v>
      </c>
      <c r="I65" s="246">
        <v>25</v>
      </c>
      <c r="J65" s="284">
        <f>J66</f>
        <v>0</v>
      </c>
      <c r="K65" s="216">
        <f>K66</f>
        <v>25</v>
      </c>
    </row>
    <row r="66" spans="1:11" ht="13.8" hidden="1" thickBot="1" x14ac:dyDescent="0.3">
      <c r="A66" s="285"/>
      <c r="B66" s="286"/>
      <c r="C66" s="287"/>
      <c r="D66" s="288"/>
      <c r="E66" s="289">
        <v>3311</v>
      </c>
      <c r="F66" s="300">
        <v>5222</v>
      </c>
      <c r="G66" s="303" t="s">
        <v>247</v>
      </c>
      <c r="H66" s="292">
        <v>0</v>
      </c>
      <c r="I66" s="292">
        <v>25</v>
      </c>
      <c r="J66" s="293">
        <v>0</v>
      </c>
      <c r="K66" s="225">
        <f>I66+J66</f>
        <v>25</v>
      </c>
    </row>
    <row r="67" spans="1:11" x14ac:dyDescent="0.25">
      <c r="A67" s="278" t="s">
        <v>79</v>
      </c>
      <c r="B67" s="279"/>
      <c r="C67" s="280" t="s">
        <v>248</v>
      </c>
      <c r="D67" s="281" t="s">
        <v>249</v>
      </c>
      <c r="E67" s="282" t="s">
        <v>80</v>
      </c>
      <c r="F67" s="283" t="s">
        <v>80</v>
      </c>
      <c r="G67" s="302" t="s">
        <v>250</v>
      </c>
      <c r="H67" s="246">
        <v>0</v>
      </c>
      <c r="I67" s="246">
        <v>30</v>
      </c>
      <c r="J67" s="284">
        <f>J68</f>
        <v>0</v>
      </c>
      <c r="K67" s="216">
        <f>K68</f>
        <v>30</v>
      </c>
    </row>
    <row r="68" spans="1:11" ht="13.8" thickBot="1" x14ac:dyDescent="0.3">
      <c r="A68" s="285"/>
      <c r="B68" s="286"/>
      <c r="C68" s="287"/>
      <c r="D68" s="288"/>
      <c r="E68" s="289">
        <v>3312</v>
      </c>
      <c r="F68" s="290">
        <v>5321</v>
      </c>
      <c r="G68" s="303" t="s">
        <v>238</v>
      </c>
      <c r="H68" s="292">
        <v>0</v>
      </c>
      <c r="I68" s="292">
        <v>30</v>
      </c>
      <c r="J68" s="293">
        <v>0</v>
      </c>
      <c r="K68" s="225">
        <f>I68+J68</f>
        <v>30</v>
      </c>
    </row>
    <row r="69" spans="1:11" x14ac:dyDescent="0.25">
      <c r="A69" s="278" t="s">
        <v>79</v>
      </c>
      <c r="B69" s="295"/>
      <c r="C69" s="296" t="s">
        <v>251</v>
      </c>
      <c r="D69" s="281" t="s">
        <v>115</v>
      </c>
      <c r="E69" s="282" t="s">
        <v>80</v>
      </c>
      <c r="F69" s="283" t="s">
        <v>80</v>
      </c>
      <c r="G69" s="302" t="s">
        <v>252</v>
      </c>
      <c r="H69" s="246">
        <v>0</v>
      </c>
      <c r="I69" s="246">
        <v>45</v>
      </c>
      <c r="J69" s="284">
        <f>J70</f>
        <v>0</v>
      </c>
      <c r="K69" s="216">
        <f>K70</f>
        <v>45</v>
      </c>
    </row>
    <row r="70" spans="1:11" ht="13.8" thickBot="1" x14ac:dyDescent="0.3">
      <c r="A70" s="285"/>
      <c r="B70" s="286"/>
      <c r="C70" s="287"/>
      <c r="D70" s="288"/>
      <c r="E70" s="289">
        <v>3311</v>
      </c>
      <c r="F70" s="290">
        <v>5222</v>
      </c>
      <c r="G70" s="303" t="s">
        <v>247</v>
      </c>
      <c r="H70" s="292">
        <v>0</v>
      </c>
      <c r="I70" s="292">
        <v>45</v>
      </c>
      <c r="J70" s="293">
        <v>0</v>
      </c>
      <c r="K70" s="225">
        <f>I70+J70</f>
        <v>45</v>
      </c>
    </row>
    <row r="71" spans="1:11" x14ac:dyDescent="0.25">
      <c r="A71" s="278" t="s">
        <v>79</v>
      </c>
      <c r="B71" s="279"/>
      <c r="C71" s="280" t="s">
        <v>253</v>
      </c>
      <c r="D71" s="281" t="s">
        <v>115</v>
      </c>
      <c r="E71" s="282" t="s">
        <v>80</v>
      </c>
      <c r="F71" s="283" t="s">
        <v>80</v>
      </c>
      <c r="G71" s="302" t="s">
        <v>254</v>
      </c>
      <c r="H71" s="246">
        <v>0</v>
      </c>
      <c r="I71" s="246">
        <v>42</v>
      </c>
      <c r="J71" s="284">
        <f>J72</f>
        <v>0</v>
      </c>
      <c r="K71" s="216">
        <f>K72</f>
        <v>42</v>
      </c>
    </row>
    <row r="72" spans="1:11" ht="13.8" thickBot="1" x14ac:dyDescent="0.3">
      <c r="A72" s="285"/>
      <c r="B72" s="286"/>
      <c r="C72" s="287"/>
      <c r="D72" s="288"/>
      <c r="E72" s="289">
        <v>3311</v>
      </c>
      <c r="F72" s="290">
        <v>5222</v>
      </c>
      <c r="G72" s="303" t="s">
        <v>197</v>
      </c>
      <c r="H72" s="292">
        <v>0</v>
      </c>
      <c r="I72" s="292">
        <v>42</v>
      </c>
      <c r="J72" s="293">
        <v>0</v>
      </c>
      <c r="K72" s="225">
        <f>I72+J72</f>
        <v>42</v>
      </c>
    </row>
    <row r="73" spans="1:11" x14ac:dyDescent="0.25">
      <c r="A73" s="278" t="s">
        <v>79</v>
      </c>
      <c r="B73" s="279"/>
      <c r="C73" s="280" t="s">
        <v>255</v>
      </c>
      <c r="D73" s="281" t="s">
        <v>115</v>
      </c>
      <c r="E73" s="282" t="s">
        <v>256</v>
      </c>
      <c r="F73" s="283" t="s">
        <v>80</v>
      </c>
      <c r="G73" s="302" t="s">
        <v>257</v>
      </c>
      <c r="H73" s="246">
        <v>0</v>
      </c>
      <c r="I73" s="246">
        <v>40</v>
      </c>
      <c r="J73" s="284">
        <f>J74</f>
        <v>0</v>
      </c>
      <c r="K73" s="216">
        <f>K74</f>
        <v>40</v>
      </c>
    </row>
    <row r="74" spans="1:11" ht="13.8" thickBot="1" x14ac:dyDescent="0.3">
      <c r="A74" s="285"/>
      <c r="B74" s="286"/>
      <c r="C74" s="287"/>
      <c r="D74" s="288"/>
      <c r="E74" s="289">
        <v>3311</v>
      </c>
      <c r="F74" s="290">
        <v>5222</v>
      </c>
      <c r="G74" s="303" t="s">
        <v>247</v>
      </c>
      <c r="H74" s="292">
        <v>0</v>
      </c>
      <c r="I74" s="292">
        <v>40</v>
      </c>
      <c r="J74" s="293">
        <v>0</v>
      </c>
      <c r="K74" s="225">
        <f>I74+J74</f>
        <v>40</v>
      </c>
    </row>
    <row r="75" spans="1:11" x14ac:dyDescent="0.25">
      <c r="A75" s="278" t="s">
        <v>79</v>
      </c>
      <c r="B75" s="295"/>
      <c r="C75" s="296" t="s">
        <v>258</v>
      </c>
      <c r="D75" s="281" t="s">
        <v>115</v>
      </c>
      <c r="E75" s="282" t="s">
        <v>80</v>
      </c>
      <c r="F75" s="283" t="s">
        <v>80</v>
      </c>
      <c r="G75" s="302" t="s">
        <v>259</v>
      </c>
      <c r="H75" s="246">
        <v>0</v>
      </c>
      <c r="I75" s="246">
        <v>25</v>
      </c>
      <c r="J75" s="284">
        <f>J76</f>
        <v>0</v>
      </c>
      <c r="K75" s="216">
        <f>K76</f>
        <v>25</v>
      </c>
    </row>
    <row r="76" spans="1:11" ht="13.8" thickBot="1" x14ac:dyDescent="0.3">
      <c r="A76" s="285"/>
      <c r="B76" s="286"/>
      <c r="C76" s="287"/>
      <c r="D76" s="288"/>
      <c r="E76" s="304">
        <v>3311</v>
      </c>
      <c r="F76" s="305">
        <v>5213</v>
      </c>
      <c r="G76" s="306" t="s">
        <v>260</v>
      </c>
      <c r="H76" s="254">
        <v>0</v>
      </c>
      <c r="I76" s="254">
        <v>25</v>
      </c>
      <c r="J76" s="293">
        <v>0</v>
      </c>
      <c r="K76" s="225">
        <f>I76+J76</f>
        <v>25</v>
      </c>
    </row>
    <row r="77" spans="1:11" x14ac:dyDescent="0.25">
      <c r="A77" s="278" t="s">
        <v>79</v>
      </c>
      <c r="B77" s="279"/>
      <c r="C77" s="280" t="s">
        <v>261</v>
      </c>
      <c r="D77" s="281" t="s">
        <v>115</v>
      </c>
      <c r="E77" s="282" t="s">
        <v>80</v>
      </c>
      <c r="F77" s="283" t="s">
        <v>80</v>
      </c>
      <c r="G77" s="302" t="s">
        <v>262</v>
      </c>
      <c r="H77" s="246">
        <v>0</v>
      </c>
      <c r="I77" s="246">
        <v>10</v>
      </c>
      <c r="J77" s="284">
        <f>J78</f>
        <v>0</v>
      </c>
      <c r="K77" s="216">
        <f>K78</f>
        <v>10</v>
      </c>
    </row>
    <row r="78" spans="1:11" ht="13.8" thickBot="1" x14ac:dyDescent="0.3">
      <c r="A78" s="285"/>
      <c r="B78" s="286"/>
      <c r="C78" s="287"/>
      <c r="D78" s="288"/>
      <c r="E78" s="300">
        <v>3311</v>
      </c>
      <c r="F78" s="290">
        <v>5222</v>
      </c>
      <c r="G78" s="306" t="s">
        <v>197</v>
      </c>
      <c r="H78" s="292">
        <v>0</v>
      </c>
      <c r="I78" s="292">
        <v>10</v>
      </c>
      <c r="J78" s="293">
        <v>0</v>
      </c>
      <c r="K78" s="225">
        <f>I78+J78</f>
        <v>10</v>
      </c>
    </row>
    <row r="79" spans="1:11" x14ac:dyDescent="0.25">
      <c r="A79" s="278" t="s">
        <v>79</v>
      </c>
      <c r="B79" s="279"/>
      <c r="C79" s="280" t="s">
        <v>263</v>
      </c>
      <c r="D79" s="281" t="s">
        <v>115</v>
      </c>
      <c r="E79" s="282" t="s">
        <v>80</v>
      </c>
      <c r="F79" s="283" t="s">
        <v>80</v>
      </c>
      <c r="G79" s="302" t="s">
        <v>264</v>
      </c>
      <c r="H79" s="246">
        <v>0</v>
      </c>
      <c r="I79" s="246">
        <v>18</v>
      </c>
      <c r="J79" s="284">
        <f>J80</f>
        <v>0</v>
      </c>
      <c r="K79" s="216">
        <f>K80</f>
        <v>18</v>
      </c>
    </row>
    <row r="80" spans="1:11" ht="13.8" thickBot="1" x14ac:dyDescent="0.3">
      <c r="A80" s="285"/>
      <c r="B80" s="286"/>
      <c r="C80" s="287"/>
      <c r="D80" s="288"/>
      <c r="E80" s="289">
        <v>3311</v>
      </c>
      <c r="F80" s="300">
        <v>5212</v>
      </c>
      <c r="G80" s="291" t="s">
        <v>265</v>
      </c>
      <c r="H80" s="292">
        <v>0</v>
      </c>
      <c r="I80" s="292">
        <v>18</v>
      </c>
      <c r="J80" s="293">
        <v>0</v>
      </c>
      <c r="K80" s="225">
        <f>I80+J80</f>
        <v>18</v>
      </c>
    </row>
    <row r="81" spans="1:11" x14ac:dyDescent="0.25">
      <c r="A81" s="278" t="s">
        <v>79</v>
      </c>
      <c r="B81" s="295"/>
      <c r="C81" s="296" t="s">
        <v>266</v>
      </c>
      <c r="D81" s="281" t="s">
        <v>267</v>
      </c>
      <c r="E81" s="282" t="s">
        <v>80</v>
      </c>
      <c r="F81" s="283" t="s">
        <v>80</v>
      </c>
      <c r="G81" s="302" t="s">
        <v>268</v>
      </c>
      <c r="H81" s="246">
        <v>0</v>
      </c>
      <c r="I81" s="246">
        <v>13</v>
      </c>
      <c r="J81" s="284">
        <f>J82</f>
        <v>0</v>
      </c>
      <c r="K81" s="216">
        <f>K82</f>
        <v>13</v>
      </c>
    </row>
    <row r="82" spans="1:11" ht="13.8" thickBot="1" x14ac:dyDescent="0.3">
      <c r="A82" s="285"/>
      <c r="B82" s="286"/>
      <c r="C82" s="287"/>
      <c r="D82" s="288"/>
      <c r="E82" s="289">
        <v>3311</v>
      </c>
      <c r="F82" s="300">
        <v>5331</v>
      </c>
      <c r="G82" s="303" t="s">
        <v>269</v>
      </c>
      <c r="H82" s="292">
        <v>0</v>
      </c>
      <c r="I82" s="292">
        <v>13</v>
      </c>
      <c r="J82" s="293">
        <v>0</v>
      </c>
      <c r="K82" s="225">
        <f>I82+J82</f>
        <v>13</v>
      </c>
    </row>
    <row r="83" spans="1:11" x14ac:dyDescent="0.25">
      <c r="A83" s="278" t="s">
        <v>79</v>
      </c>
      <c r="B83" s="279"/>
      <c r="C83" s="280" t="s">
        <v>270</v>
      </c>
      <c r="D83" s="281" t="s">
        <v>267</v>
      </c>
      <c r="E83" s="282" t="s">
        <v>80</v>
      </c>
      <c r="F83" s="283" t="s">
        <v>80</v>
      </c>
      <c r="G83" s="302" t="s">
        <v>271</v>
      </c>
      <c r="H83" s="246">
        <v>0</v>
      </c>
      <c r="I83" s="246">
        <v>10</v>
      </c>
      <c r="J83" s="284">
        <f>J84</f>
        <v>0</v>
      </c>
      <c r="K83" s="216">
        <f>K84</f>
        <v>10</v>
      </c>
    </row>
    <row r="84" spans="1:11" ht="13.8" thickBot="1" x14ac:dyDescent="0.3">
      <c r="A84" s="285"/>
      <c r="B84" s="286"/>
      <c r="C84" s="287"/>
      <c r="D84" s="288"/>
      <c r="E84" s="289">
        <v>3311</v>
      </c>
      <c r="F84" s="300">
        <v>5331</v>
      </c>
      <c r="G84" s="303" t="s">
        <v>269</v>
      </c>
      <c r="H84" s="292">
        <v>0</v>
      </c>
      <c r="I84" s="292">
        <v>10</v>
      </c>
      <c r="J84" s="293">
        <v>0</v>
      </c>
      <c r="K84" s="225">
        <f>I84+J84</f>
        <v>10</v>
      </c>
    </row>
    <row r="85" spans="1:11" x14ac:dyDescent="0.25">
      <c r="A85" s="278" t="s">
        <v>79</v>
      </c>
      <c r="B85" s="279"/>
      <c r="C85" s="280" t="s">
        <v>272</v>
      </c>
      <c r="D85" s="281" t="s">
        <v>115</v>
      </c>
      <c r="E85" s="282" t="s">
        <v>80</v>
      </c>
      <c r="F85" s="283" t="s">
        <v>80</v>
      </c>
      <c r="G85" s="302" t="s">
        <v>273</v>
      </c>
      <c r="H85" s="246">
        <v>0</v>
      </c>
      <c r="I85" s="246">
        <v>14</v>
      </c>
      <c r="J85" s="284">
        <f>J86</f>
        <v>0</v>
      </c>
      <c r="K85" s="216">
        <f>K86</f>
        <v>14</v>
      </c>
    </row>
    <row r="86" spans="1:11" ht="13.8" thickBot="1" x14ac:dyDescent="0.3">
      <c r="A86" s="285"/>
      <c r="B86" s="286"/>
      <c r="C86" s="287"/>
      <c r="D86" s="288"/>
      <c r="E86" s="289">
        <v>3311</v>
      </c>
      <c r="F86" s="290">
        <v>5221</v>
      </c>
      <c r="G86" s="303" t="s">
        <v>274</v>
      </c>
      <c r="H86" s="292">
        <v>0</v>
      </c>
      <c r="I86" s="292">
        <v>14</v>
      </c>
      <c r="J86" s="293">
        <v>0</v>
      </c>
      <c r="K86" s="225">
        <f>I86+J86</f>
        <v>14</v>
      </c>
    </row>
    <row r="87" spans="1:11" x14ac:dyDescent="0.25">
      <c r="A87" s="278" t="s">
        <v>79</v>
      </c>
      <c r="B87" s="295"/>
      <c r="C87" s="296" t="s">
        <v>275</v>
      </c>
      <c r="D87" s="281" t="s">
        <v>115</v>
      </c>
      <c r="E87" s="282" t="s">
        <v>80</v>
      </c>
      <c r="F87" s="283" t="s">
        <v>80</v>
      </c>
      <c r="G87" s="302" t="s">
        <v>276</v>
      </c>
      <c r="H87" s="246">
        <v>0</v>
      </c>
      <c r="I87" s="246">
        <v>28</v>
      </c>
      <c r="J87" s="284">
        <f>J88</f>
        <v>0</v>
      </c>
      <c r="K87" s="216">
        <f>K88</f>
        <v>28</v>
      </c>
    </row>
    <row r="88" spans="1:11" ht="13.8" thickBot="1" x14ac:dyDescent="0.3">
      <c r="A88" s="285"/>
      <c r="B88" s="286"/>
      <c r="C88" s="287"/>
      <c r="D88" s="288"/>
      <c r="E88" s="289">
        <v>3311</v>
      </c>
      <c r="F88" s="290">
        <v>5221</v>
      </c>
      <c r="G88" s="307" t="s">
        <v>274</v>
      </c>
      <c r="H88" s="292">
        <v>0</v>
      </c>
      <c r="I88" s="292">
        <v>28</v>
      </c>
      <c r="J88" s="293">
        <v>0</v>
      </c>
      <c r="K88" s="225">
        <f>I88+J88</f>
        <v>28</v>
      </c>
    </row>
    <row r="89" spans="1:11" x14ac:dyDescent="0.25">
      <c r="A89" s="278" t="s">
        <v>79</v>
      </c>
      <c r="B89" s="279"/>
      <c r="C89" s="280" t="s">
        <v>277</v>
      </c>
      <c r="D89" s="281" t="s">
        <v>278</v>
      </c>
      <c r="E89" s="283" t="s">
        <v>80</v>
      </c>
      <c r="F89" s="283" t="s">
        <v>80</v>
      </c>
      <c r="G89" s="279" t="s">
        <v>279</v>
      </c>
      <c r="H89" s="262">
        <v>0</v>
      </c>
      <c r="I89" s="262">
        <v>10</v>
      </c>
      <c r="J89" s="284">
        <f>J90</f>
        <v>0</v>
      </c>
      <c r="K89" s="216">
        <f>K90</f>
        <v>10</v>
      </c>
    </row>
    <row r="90" spans="1:11" ht="13.8" thickBot="1" x14ac:dyDescent="0.3">
      <c r="A90" s="285"/>
      <c r="B90" s="286"/>
      <c r="C90" s="287"/>
      <c r="D90" s="288"/>
      <c r="E90" s="300">
        <v>3312</v>
      </c>
      <c r="F90" s="290">
        <v>5321</v>
      </c>
      <c r="G90" s="291" t="s">
        <v>238</v>
      </c>
      <c r="H90" s="308">
        <v>0</v>
      </c>
      <c r="I90" s="308">
        <v>10</v>
      </c>
      <c r="J90" s="293">
        <v>0</v>
      </c>
      <c r="K90" s="225">
        <f>I90+J90</f>
        <v>10</v>
      </c>
    </row>
    <row r="91" spans="1:11" x14ac:dyDescent="0.25">
      <c r="A91" s="278" t="s">
        <v>79</v>
      </c>
      <c r="B91" s="279"/>
      <c r="C91" s="280" t="s">
        <v>280</v>
      </c>
      <c r="D91" s="281" t="s">
        <v>281</v>
      </c>
      <c r="E91" s="283" t="s">
        <v>80</v>
      </c>
      <c r="F91" s="283" t="s">
        <v>80</v>
      </c>
      <c r="G91" s="279" t="s">
        <v>282</v>
      </c>
      <c r="H91" s="262">
        <v>0</v>
      </c>
      <c r="I91" s="262">
        <v>8</v>
      </c>
      <c r="J91" s="284">
        <f>J92</f>
        <v>0</v>
      </c>
      <c r="K91" s="216">
        <f>K92</f>
        <v>8</v>
      </c>
    </row>
    <row r="92" spans="1:11" ht="13.8" thickBot="1" x14ac:dyDescent="0.3">
      <c r="A92" s="285"/>
      <c r="B92" s="286"/>
      <c r="C92" s="287"/>
      <c r="D92" s="288"/>
      <c r="E92" s="300">
        <v>3311</v>
      </c>
      <c r="F92" s="300">
        <v>5321</v>
      </c>
      <c r="G92" s="309" t="s">
        <v>283</v>
      </c>
      <c r="H92" s="310">
        <v>0</v>
      </c>
      <c r="I92" s="310">
        <v>8</v>
      </c>
      <c r="J92" s="293">
        <v>0</v>
      </c>
      <c r="K92" s="225">
        <f>I92+J92</f>
        <v>8</v>
      </c>
    </row>
    <row r="93" spans="1:11" x14ac:dyDescent="0.25">
      <c r="A93" s="278" t="s">
        <v>79</v>
      </c>
      <c r="B93" s="279"/>
      <c r="C93" s="280" t="s">
        <v>284</v>
      </c>
      <c r="D93" s="281" t="s">
        <v>222</v>
      </c>
      <c r="E93" s="283"/>
      <c r="F93" s="283"/>
      <c r="G93" s="279" t="s">
        <v>285</v>
      </c>
      <c r="H93" s="262">
        <v>0</v>
      </c>
      <c r="I93" s="262">
        <v>100</v>
      </c>
      <c r="J93" s="284">
        <f>J94</f>
        <v>0</v>
      </c>
      <c r="K93" s="216">
        <f>K94</f>
        <v>100</v>
      </c>
    </row>
    <row r="94" spans="1:11" ht="13.8" thickBot="1" x14ac:dyDescent="0.3">
      <c r="A94" s="285"/>
      <c r="B94" s="286"/>
      <c r="C94" s="287"/>
      <c r="D94" s="288"/>
      <c r="E94" s="300">
        <v>3311</v>
      </c>
      <c r="F94" s="300">
        <v>5321</v>
      </c>
      <c r="G94" s="309" t="s">
        <v>238</v>
      </c>
      <c r="H94" s="310">
        <v>0</v>
      </c>
      <c r="I94" s="310">
        <v>100</v>
      </c>
      <c r="J94" s="293">
        <v>0</v>
      </c>
      <c r="K94" s="225">
        <f>I94+J94</f>
        <v>100</v>
      </c>
    </row>
    <row r="95" spans="1:11" x14ac:dyDescent="0.25">
      <c r="A95" s="278" t="s">
        <v>79</v>
      </c>
      <c r="B95" s="279"/>
      <c r="C95" s="280" t="s">
        <v>286</v>
      </c>
      <c r="D95" s="281" t="s">
        <v>287</v>
      </c>
      <c r="E95" s="283"/>
      <c r="F95" s="283"/>
      <c r="G95" s="279" t="s">
        <v>288</v>
      </c>
      <c r="H95" s="262">
        <v>0</v>
      </c>
      <c r="I95" s="262">
        <v>100</v>
      </c>
      <c r="J95" s="284">
        <f>J96</f>
        <v>0</v>
      </c>
      <c r="K95" s="216">
        <f>K96</f>
        <v>100</v>
      </c>
    </row>
    <row r="96" spans="1:11" ht="13.8" thickBot="1" x14ac:dyDescent="0.3">
      <c r="A96" s="285"/>
      <c r="B96" s="286"/>
      <c r="C96" s="287"/>
      <c r="D96" s="288"/>
      <c r="E96" s="300">
        <v>3322</v>
      </c>
      <c r="F96" s="300">
        <v>5321</v>
      </c>
      <c r="G96" s="309" t="s">
        <v>238</v>
      </c>
      <c r="H96" s="310">
        <v>0</v>
      </c>
      <c r="I96" s="310">
        <v>100</v>
      </c>
      <c r="J96" s="293">
        <v>0</v>
      </c>
      <c r="K96" s="225">
        <f>I96+J96</f>
        <v>100</v>
      </c>
    </row>
    <row r="97" spans="1:11" x14ac:dyDescent="0.25">
      <c r="A97" s="278" t="s">
        <v>79</v>
      </c>
      <c r="B97" s="279"/>
      <c r="C97" s="280" t="s">
        <v>289</v>
      </c>
      <c r="D97" s="281" t="s">
        <v>115</v>
      </c>
      <c r="E97" s="283"/>
      <c r="F97" s="283"/>
      <c r="G97" s="279" t="s">
        <v>290</v>
      </c>
      <c r="H97" s="262">
        <v>0</v>
      </c>
      <c r="I97" s="262">
        <v>200</v>
      </c>
      <c r="J97" s="284">
        <f>J98</f>
        <v>0</v>
      </c>
      <c r="K97" s="216">
        <f>K98</f>
        <v>200</v>
      </c>
    </row>
    <row r="98" spans="1:11" ht="13.8" thickBot="1" x14ac:dyDescent="0.3">
      <c r="A98" s="285"/>
      <c r="B98" s="286"/>
      <c r="C98" s="287"/>
      <c r="D98" s="288"/>
      <c r="E98" s="300">
        <v>3316</v>
      </c>
      <c r="F98" s="300">
        <v>5212</v>
      </c>
      <c r="G98" s="309" t="s">
        <v>291</v>
      </c>
      <c r="H98" s="310">
        <v>0</v>
      </c>
      <c r="I98" s="310">
        <v>200</v>
      </c>
      <c r="J98" s="293">
        <v>0</v>
      </c>
      <c r="K98" s="225">
        <f>I98+J98</f>
        <v>200</v>
      </c>
    </row>
    <row r="99" spans="1:11" x14ac:dyDescent="0.25">
      <c r="A99" s="278" t="s">
        <v>79</v>
      </c>
      <c r="B99" s="279"/>
      <c r="C99" s="280" t="s">
        <v>292</v>
      </c>
      <c r="D99" s="281" t="s">
        <v>115</v>
      </c>
      <c r="E99" s="283"/>
      <c r="F99" s="283"/>
      <c r="G99" s="279" t="s">
        <v>293</v>
      </c>
      <c r="H99" s="262">
        <v>0</v>
      </c>
      <c r="I99" s="262">
        <v>200</v>
      </c>
      <c r="J99" s="284">
        <f>J100</f>
        <v>0</v>
      </c>
      <c r="K99" s="216">
        <f>K100</f>
        <v>200</v>
      </c>
    </row>
    <row r="100" spans="1:11" ht="13.8" thickBot="1" x14ac:dyDescent="0.3">
      <c r="A100" s="285"/>
      <c r="B100" s="286"/>
      <c r="C100" s="287"/>
      <c r="D100" s="288"/>
      <c r="E100" s="300">
        <v>3312</v>
      </c>
      <c r="F100" s="300">
        <v>5213</v>
      </c>
      <c r="G100" s="309" t="s">
        <v>294</v>
      </c>
      <c r="H100" s="310">
        <v>0</v>
      </c>
      <c r="I100" s="310">
        <v>200</v>
      </c>
      <c r="J100" s="293">
        <v>0</v>
      </c>
      <c r="K100" s="225">
        <f>I100+J100</f>
        <v>200</v>
      </c>
    </row>
    <row r="101" spans="1:11" x14ac:dyDescent="0.25">
      <c r="A101" s="278" t="s">
        <v>79</v>
      </c>
      <c r="B101" s="279"/>
      <c r="C101" s="280" t="s">
        <v>295</v>
      </c>
      <c r="D101" s="281" t="s">
        <v>115</v>
      </c>
      <c r="E101" s="283"/>
      <c r="F101" s="283"/>
      <c r="G101" s="279" t="s">
        <v>296</v>
      </c>
      <c r="H101" s="262">
        <v>0</v>
      </c>
      <c r="I101" s="262">
        <v>100</v>
      </c>
      <c r="J101" s="284">
        <f>J102</f>
        <v>0</v>
      </c>
      <c r="K101" s="216">
        <f>K102</f>
        <v>100</v>
      </c>
    </row>
    <row r="102" spans="1:11" ht="13.8" thickBot="1" x14ac:dyDescent="0.3">
      <c r="A102" s="285"/>
      <c r="B102" s="286"/>
      <c r="C102" s="287"/>
      <c r="D102" s="288"/>
      <c r="E102" s="300">
        <v>3312</v>
      </c>
      <c r="F102" s="300">
        <v>5221</v>
      </c>
      <c r="G102" s="309" t="s">
        <v>274</v>
      </c>
      <c r="H102" s="310">
        <v>0</v>
      </c>
      <c r="I102" s="310">
        <v>100</v>
      </c>
      <c r="J102" s="293">
        <v>0</v>
      </c>
      <c r="K102" s="225">
        <f>I102+J102</f>
        <v>100</v>
      </c>
    </row>
    <row r="103" spans="1:11" x14ac:dyDescent="0.25">
      <c r="A103" s="278" t="s">
        <v>79</v>
      </c>
      <c r="B103" s="279"/>
      <c r="C103" s="280" t="s">
        <v>297</v>
      </c>
      <c r="D103" s="281" t="s">
        <v>298</v>
      </c>
      <c r="E103" s="283"/>
      <c r="F103" s="283"/>
      <c r="G103" s="279" t="s">
        <v>299</v>
      </c>
      <c r="H103" s="262">
        <v>0</v>
      </c>
      <c r="I103" s="262">
        <v>50</v>
      </c>
      <c r="J103" s="284">
        <f>J104</f>
        <v>0</v>
      </c>
      <c r="K103" s="216">
        <f>K104</f>
        <v>50</v>
      </c>
    </row>
    <row r="104" spans="1:11" ht="13.8" thickBot="1" x14ac:dyDescent="0.3">
      <c r="A104" s="285"/>
      <c r="B104" s="286"/>
      <c r="C104" s="287"/>
      <c r="D104" s="288"/>
      <c r="E104" s="300">
        <v>3312</v>
      </c>
      <c r="F104" s="300">
        <v>5321</v>
      </c>
      <c r="G104" s="309" t="s">
        <v>283</v>
      </c>
      <c r="H104" s="310">
        <v>0</v>
      </c>
      <c r="I104" s="310">
        <v>50</v>
      </c>
      <c r="J104" s="293">
        <v>0</v>
      </c>
      <c r="K104" s="225">
        <f>I104+J104</f>
        <v>50</v>
      </c>
    </row>
    <row r="105" spans="1:11" x14ac:dyDescent="0.25">
      <c r="A105" s="278" t="s">
        <v>79</v>
      </c>
      <c r="B105" s="279"/>
      <c r="C105" s="280" t="s">
        <v>300</v>
      </c>
      <c r="D105" s="281" t="s">
        <v>301</v>
      </c>
      <c r="E105" s="283"/>
      <c r="F105" s="283"/>
      <c r="G105" s="279" t="s">
        <v>302</v>
      </c>
      <c r="H105" s="262">
        <v>0</v>
      </c>
      <c r="I105" s="262">
        <v>200</v>
      </c>
      <c r="J105" s="284">
        <f>J106</f>
        <v>0</v>
      </c>
      <c r="K105" s="216">
        <f>K106</f>
        <v>200</v>
      </c>
    </row>
    <row r="106" spans="1:11" ht="13.8" thickBot="1" x14ac:dyDescent="0.3">
      <c r="A106" s="285"/>
      <c r="B106" s="286"/>
      <c r="C106" s="287"/>
      <c r="D106" s="288"/>
      <c r="E106" s="300">
        <v>3322</v>
      </c>
      <c r="F106" s="300">
        <v>5321</v>
      </c>
      <c r="G106" s="309" t="s">
        <v>283</v>
      </c>
      <c r="H106" s="310">
        <v>0</v>
      </c>
      <c r="I106" s="310">
        <v>200</v>
      </c>
      <c r="J106" s="293">
        <v>0</v>
      </c>
      <c r="K106" s="225">
        <f>I106+J106</f>
        <v>200</v>
      </c>
    </row>
    <row r="107" spans="1:11" x14ac:dyDescent="0.25">
      <c r="A107" s="278" t="s">
        <v>79</v>
      </c>
      <c r="B107" s="279"/>
      <c r="C107" s="280" t="s">
        <v>303</v>
      </c>
      <c r="D107" s="281" t="s">
        <v>115</v>
      </c>
      <c r="E107" s="283"/>
      <c r="F107" s="283"/>
      <c r="G107" s="279" t="s">
        <v>304</v>
      </c>
      <c r="H107" s="262">
        <v>0</v>
      </c>
      <c r="I107" s="262">
        <v>19</v>
      </c>
      <c r="J107" s="284">
        <f>J108</f>
        <v>0</v>
      </c>
      <c r="K107" s="216">
        <f>K108</f>
        <v>19</v>
      </c>
    </row>
    <row r="108" spans="1:11" ht="13.8" thickBot="1" x14ac:dyDescent="0.3">
      <c r="A108" s="285"/>
      <c r="B108" s="286"/>
      <c r="C108" s="287"/>
      <c r="D108" s="288"/>
      <c r="E108" s="300">
        <v>3319</v>
      </c>
      <c r="F108" s="300">
        <v>5492</v>
      </c>
      <c r="G108" s="309" t="s">
        <v>305</v>
      </c>
      <c r="H108" s="310">
        <v>0</v>
      </c>
      <c r="I108" s="310">
        <v>19</v>
      </c>
      <c r="J108" s="293">
        <v>0</v>
      </c>
      <c r="K108" s="225">
        <f>I108+J108</f>
        <v>19</v>
      </c>
    </row>
    <row r="109" spans="1:11" ht="13.8" hidden="1" thickBot="1" x14ac:dyDescent="0.3">
      <c r="A109" s="328" t="s">
        <v>79</v>
      </c>
      <c r="B109" s="329"/>
      <c r="C109" s="330" t="s">
        <v>80</v>
      </c>
      <c r="D109" s="331" t="s">
        <v>80</v>
      </c>
      <c r="E109" s="196" t="s">
        <v>80</v>
      </c>
      <c r="F109" s="196" t="s">
        <v>80</v>
      </c>
      <c r="G109" s="207" t="s">
        <v>307</v>
      </c>
      <c r="H109" s="198">
        <f>H110+H112+H114+H116+H118+H120</f>
        <v>0</v>
      </c>
      <c r="I109" s="198">
        <f>I110+I112+I114+I116+I118+I120+I122+I124+I126+I128+I130+I132+I134+I136+I138+I140+I142+I144+I146+I148+I150+I152+I154</f>
        <v>1797</v>
      </c>
      <c r="J109" s="198">
        <f>J110+J112+J114+J116+J118+J120+J122+J124+J126+J128+J130+J132+J134+J136+J138+J140+J142+J144+J146+J148+J150+J152+J154</f>
        <v>186</v>
      </c>
      <c r="K109" s="208">
        <f>I109+J109</f>
        <v>1983</v>
      </c>
    </row>
    <row r="110" spans="1:11" hidden="1" x14ac:dyDescent="0.25">
      <c r="A110" s="332" t="s">
        <v>79</v>
      </c>
      <c r="B110" s="333">
        <v>34053</v>
      </c>
      <c r="C110" s="268" t="s">
        <v>308</v>
      </c>
      <c r="D110" s="269" t="s">
        <v>309</v>
      </c>
      <c r="E110" s="270" t="s">
        <v>80</v>
      </c>
      <c r="F110" s="270" t="s">
        <v>80</v>
      </c>
      <c r="G110" s="334" t="s">
        <v>310</v>
      </c>
      <c r="H110" s="335">
        <f>H111</f>
        <v>0</v>
      </c>
      <c r="I110" s="271">
        <v>7</v>
      </c>
      <c r="J110" s="335">
        <f>J111</f>
        <v>0</v>
      </c>
      <c r="K110" s="336">
        <f>I110+J110</f>
        <v>7</v>
      </c>
    </row>
    <row r="111" spans="1:11" ht="13.8" hidden="1" thickBot="1" x14ac:dyDescent="0.3">
      <c r="A111" s="337"/>
      <c r="B111" s="338"/>
      <c r="C111" s="339"/>
      <c r="D111" s="340"/>
      <c r="E111" s="341">
        <v>3314</v>
      </c>
      <c r="F111" s="342">
        <v>5336</v>
      </c>
      <c r="G111" s="343" t="s">
        <v>311</v>
      </c>
      <c r="H111" s="308">
        <v>0</v>
      </c>
      <c r="I111" s="344">
        <v>7</v>
      </c>
      <c r="J111" s="308">
        <v>0</v>
      </c>
      <c r="K111" s="225">
        <f>I111+J111</f>
        <v>7</v>
      </c>
    </row>
    <row r="112" spans="1:11" hidden="1" x14ac:dyDescent="0.25">
      <c r="A112" s="345" t="s">
        <v>79</v>
      </c>
      <c r="B112" s="346">
        <v>34070</v>
      </c>
      <c r="C112" s="268" t="s">
        <v>312</v>
      </c>
      <c r="D112" s="347" t="s">
        <v>309</v>
      </c>
      <c r="E112" s="348" t="s">
        <v>80</v>
      </c>
      <c r="F112" s="349" t="s">
        <v>80</v>
      </c>
      <c r="G112" s="334" t="s">
        <v>313</v>
      </c>
      <c r="H112" s="335">
        <f>H113</f>
        <v>0</v>
      </c>
      <c r="I112" s="271">
        <v>21</v>
      </c>
      <c r="J112" s="335">
        <f>J113</f>
        <v>0</v>
      </c>
      <c r="K112" s="336">
        <f t="shared" ref="K112:K155" si="0">I112+J112</f>
        <v>21</v>
      </c>
    </row>
    <row r="113" spans="1:11" ht="13.8" hidden="1" thickBot="1" x14ac:dyDescent="0.3">
      <c r="A113" s="350"/>
      <c r="B113" s="351"/>
      <c r="C113" s="339"/>
      <c r="D113" s="352"/>
      <c r="E113" s="341">
        <v>3314</v>
      </c>
      <c r="F113" s="342">
        <v>5336</v>
      </c>
      <c r="G113" s="343" t="s">
        <v>311</v>
      </c>
      <c r="H113" s="310">
        <v>0</v>
      </c>
      <c r="I113" s="353">
        <v>21</v>
      </c>
      <c r="J113" s="310">
        <v>0</v>
      </c>
      <c r="K113" s="225">
        <f t="shared" si="0"/>
        <v>21</v>
      </c>
    </row>
    <row r="114" spans="1:11" hidden="1" x14ac:dyDescent="0.25">
      <c r="A114" s="266" t="s">
        <v>79</v>
      </c>
      <c r="B114" s="333">
        <v>34053</v>
      </c>
      <c r="C114" s="268" t="s">
        <v>314</v>
      </c>
      <c r="D114" s="269" t="s">
        <v>309</v>
      </c>
      <c r="E114" s="348" t="s">
        <v>80</v>
      </c>
      <c r="F114" s="270" t="s">
        <v>80</v>
      </c>
      <c r="G114" s="334" t="s">
        <v>315</v>
      </c>
      <c r="H114" s="335">
        <f>H115</f>
        <v>0</v>
      </c>
      <c r="I114" s="271">
        <v>26</v>
      </c>
      <c r="J114" s="335">
        <f>J115</f>
        <v>0</v>
      </c>
      <c r="K114" s="336">
        <f t="shared" si="0"/>
        <v>26</v>
      </c>
    </row>
    <row r="115" spans="1:11" ht="13.8" hidden="1" thickBot="1" x14ac:dyDescent="0.3">
      <c r="A115" s="337"/>
      <c r="B115" s="338"/>
      <c r="C115" s="339"/>
      <c r="D115" s="340"/>
      <c r="E115" s="341">
        <v>3314</v>
      </c>
      <c r="F115" s="342">
        <v>5336</v>
      </c>
      <c r="G115" s="343" t="s">
        <v>311</v>
      </c>
      <c r="H115" s="310">
        <v>0</v>
      </c>
      <c r="I115" s="353">
        <v>26</v>
      </c>
      <c r="J115" s="310">
        <v>0</v>
      </c>
      <c r="K115" s="225">
        <f t="shared" si="0"/>
        <v>26</v>
      </c>
    </row>
    <row r="116" spans="1:11" hidden="1" x14ac:dyDescent="0.25">
      <c r="A116" s="345" t="s">
        <v>79</v>
      </c>
      <c r="B116" s="346">
        <v>34070</v>
      </c>
      <c r="C116" s="268" t="s">
        <v>316</v>
      </c>
      <c r="D116" s="347" t="s">
        <v>309</v>
      </c>
      <c r="E116" s="348" t="s">
        <v>80</v>
      </c>
      <c r="F116" s="270" t="s">
        <v>80</v>
      </c>
      <c r="G116" s="334" t="s">
        <v>317</v>
      </c>
      <c r="H116" s="335">
        <f>H117</f>
        <v>0</v>
      </c>
      <c r="I116" s="271">
        <f>I117</f>
        <v>30</v>
      </c>
      <c r="J116" s="335">
        <f>J117</f>
        <v>0</v>
      </c>
      <c r="K116" s="336">
        <f t="shared" si="0"/>
        <v>30</v>
      </c>
    </row>
    <row r="117" spans="1:11" ht="13.8" hidden="1" thickBot="1" x14ac:dyDescent="0.3">
      <c r="A117" s="350"/>
      <c r="B117" s="351" t="s">
        <v>318</v>
      </c>
      <c r="C117" s="339"/>
      <c r="D117" s="352"/>
      <c r="E117" s="341">
        <v>3314</v>
      </c>
      <c r="F117" s="342">
        <v>5336</v>
      </c>
      <c r="G117" s="343" t="s">
        <v>311</v>
      </c>
      <c r="H117" s="310">
        <v>0</v>
      </c>
      <c r="I117" s="353">
        <v>30</v>
      </c>
      <c r="J117" s="310">
        <v>0</v>
      </c>
      <c r="K117" s="225">
        <f t="shared" si="0"/>
        <v>30</v>
      </c>
    </row>
    <row r="118" spans="1:11" hidden="1" x14ac:dyDescent="0.25">
      <c r="A118" s="345" t="s">
        <v>79</v>
      </c>
      <c r="B118" s="346">
        <v>34053</v>
      </c>
      <c r="C118" s="268" t="s">
        <v>319</v>
      </c>
      <c r="D118" s="347" t="s">
        <v>309</v>
      </c>
      <c r="E118" s="348" t="s">
        <v>80</v>
      </c>
      <c r="F118" s="349" t="s">
        <v>80</v>
      </c>
      <c r="G118" s="334" t="s">
        <v>320</v>
      </c>
      <c r="H118" s="335">
        <f>H119</f>
        <v>0</v>
      </c>
      <c r="I118" s="271">
        <v>38</v>
      </c>
      <c r="J118" s="335">
        <f>J119</f>
        <v>0</v>
      </c>
      <c r="K118" s="336">
        <f t="shared" si="0"/>
        <v>38</v>
      </c>
    </row>
    <row r="119" spans="1:11" ht="13.8" hidden="1" thickBot="1" x14ac:dyDescent="0.3">
      <c r="A119" s="350"/>
      <c r="B119" s="351"/>
      <c r="C119" s="339"/>
      <c r="D119" s="352"/>
      <c r="E119" s="341">
        <v>3314</v>
      </c>
      <c r="F119" s="342">
        <v>5336</v>
      </c>
      <c r="G119" s="343" t="s">
        <v>311</v>
      </c>
      <c r="H119" s="310">
        <v>0</v>
      </c>
      <c r="I119" s="353">
        <v>38</v>
      </c>
      <c r="J119" s="310">
        <v>0</v>
      </c>
      <c r="K119" s="225">
        <f t="shared" si="0"/>
        <v>38</v>
      </c>
    </row>
    <row r="120" spans="1:11" hidden="1" x14ac:dyDescent="0.25">
      <c r="A120" s="345" t="s">
        <v>79</v>
      </c>
      <c r="B120" s="346">
        <v>34053</v>
      </c>
      <c r="C120" s="268" t="s">
        <v>321</v>
      </c>
      <c r="D120" s="347" t="s">
        <v>322</v>
      </c>
      <c r="E120" s="348" t="s">
        <v>80</v>
      </c>
      <c r="F120" s="270" t="s">
        <v>80</v>
      </c>
      <c r="G120" s="334" t="s">
        <v>323</v>
      </c>
      <c r="H120" s="335">
        <f>H121</f>
        <v>0</v>
      </c>
      <c r="I120" s="271">
        <v>30</v>
      </c>
      <c r="J120" s="335">
        <f>J121</f>
        <v>0</v>
      </c>
      <c r="K120" s="336">
        <f t="shared" si="0"/>
        <v>30</v>
      </c>
    </row>
    <row r="121" spans="1:11" ht="13.8" hidden="1" thickBot="1" x14ac:dyDescent="0.3">
      <c r="A121" s="350"/>
      <c r="B121" s="351"/>
      <c r="C121" s="339"/>
      <c r="D121" s="352"/>
      <c r="E121" s="341">
        <v>3315</v>
      </c>
      <c r="F121" s="342">
        <v>5336</v>
      </c>
      <c r="G121" s="343" t="s">
        <v>311</v>
      </c>
      <c r="H121" s="310">
        <v>0</v>
      </c>
      <c r="I121" s="353">
        <v>30</v>
      </c>
      <c r="J121" s="310">
        <v>0</v>
      </c>
      <c r="K121" s="225">
        <f t="shared" si="0"/>
        <v>30</v>
      </c>
    </row>
    <row r="122" spans="1:11" hidden="1" x14ac:dyDescent="0.25">
      <c r="A122" s="332" t="s">
        <v>79</v>
      </c>
      <c r="B122" s="333">
        <v>34053</v>
      </c>
      <c r="C122" s="268" t="s">
        <v>324</v>
      </c>
      <c r="D122" s="269" t="s">
        <v>322</v>
      </c>
      <c r="E122" s="348" t="s">
        <v>80</v>
      </c>
      <c r="F122" s="270" t="s">
        <v>80</v>
      </c>
      <c r="G122" s="334" t="s">
        <v>325</v>
      </c>
      <c r="H122" s="335">
        <f>H123</f>
        <v>0</v>
      </c>
      <c r="I122" s="271">
        <v>55</v>
      </c>
      <c r="J122" s="335">
        <f>J123</f>
        <v>0</v>
      </c>
      <c r="K122" s="336">
        <f t="shared" si="0"/>
        <v>55</v>
      </c>
    </row>
    <row r="123" spans="1:11" ht="13.8" hidden="1" thickBot="1" x14ac:dyDescent="0.3">
      <c r="A123" s="337"/>
      <c r="B123" s="338"/>
      <c r="C123" s="339"/>
      <c r="D123" s="340"/>
      <c r="E123" s="341">
        <v>3315</v>
      </c>
      <c r="F123" s="342">
        <v>5336</v>
      </c>
      <c r="G123" s="343" t="s">
        <v>311</v>
      </c>
      <c r="H123" s="308">
        <v>0</v>
      </c>
      <c r="I123" s="354">
        <v>55</v>
      </c>
      <c r="J123" s="308">
        <v>0</v>
      </c>
      <c r="K123" s="225">
        <f t="shared" si="0"/>
        <v>55</v>
      </c>
    </row>
    <row r="124" spans="1:11" hidden="1" x14ac:dyDescent="0.25">
      <c r="A124" s="345" t="s">
        <v>79</v>
      </c>
      <c r="B124" s="346">
        <v>34053</v>
      </c>
      <c r="C124" s="268" t="s">
        <v>326</v>
      </c>
      <c r="D124" s="347" t="s">
        <v>322</v>
      </c>
      <c r="E124" s="348" t="s">
        <v>80</v>
      </c>
      <c r="F124" s="349" t="s">
        <v>80</v>
      </c>
      <c r="G124" s="334" t="s">
        <v>327</v>
      </c>
      <c r="H124" s="335">
        <f>H125</f>
        <v>0</v>
      </c>
      <c r="I124" s="271">
        <v>103</v>
      </c>
      <c r="J124" s="335">
        <f>J125</f>
        <v>0</v>
      </c>
      <c r="K124" s="336">
        <f t="shared" si="0"/>
        <v>103</v>
      </c>
    </row>
    <row r="125" spans="1:11" ht="13.8" hidden="1" thickBot="1" x14ac:dyDescent="0.3">
      <c r="A125" s="350"/>
      <c r="B125" s="351"/>
      <c r="C125" s="339"/>
      <c r="D125" s="352"/>
      <c r="E125" s="341">
        <v>3315</v>
      </c>
      <c r="F125" s="342">
        <v>5336</v>
      </c>
      <c r="G125" s="343" t="s">
        <v>311</v>
      </c>
      <c r="H125" s="310">
        <v>0</v>
      </c>
      <c r="I125" s="354">
        <v>103</v>
      </c>
      <c r="J125" s="310">
        <v>0</v>
      </c>
      <c r="K125" s="225">
        <f t="shared" si="0"/>
        <v>103</v>
      </c>
    </row>
    <row r="126" spans="1:11" hidden="1" x14ac:dyDescent="0.25">
      <c r="A126" s="266" t="s">
        <v>79</v>
      </c>
      <c r="B126" s="333">
        <v>34053</v>
      </c>
      <c r="C126" s="268" t="s">
        <v>328</v>
      </c>
      <c r="D126" s="269" t="s">
        <v>322</v>
      </c>
      <c r="E126" s="348" t="s">
        <v>80</v>
      </c>
      <c r="F126" s="270" t="s">
        <v>80</v>
      </c>
      <c r="G126" s="334" t="s">
        <v>329</v>
      </c>
      <c r="H126" s="335">
        <f>H127</f>
        <v>0</v>
      </c>
      <c r="I126" s="271">
        <v>119</v>
      </c>
      <c r="J126" s="335">
        <f>J127</f>
        <v>0</v>
      </c>
      <c r="K126" s="336">
        <f t="shared" si="0"/>
        <v>119</v>
      </c>
    </row>
    <row r="127" spans="1:11" ht="13.8" hidden="1" thickBot="1" x14ac:dyDescent="0.3">
      <c r="A127" s="337"/>
      <c r="B127" s="338"/>
      <c r="C127" s="339"/>
      <c r="D127" s="340"/>
      <c r="E127" s="341">
        <v>3315</v>
      </c>
      <c r="F127" s="342">
        <v>5336</v>
      </c>
      <c r="G127" s="343" t="s">
        <v>311</v>
      </c>
      <c r="H127" s="310">
        <v>0</v>
      </c>
      <c r="I127" s="353">
        <v>119</v>
      </c>
      <c r="J127" s="310">
        <v>0</v>
      </c>
      <c r="K127" s="225">
        <f t="shared" si="0"/>
        <v>119</v>
      </c>
    </row>
    <row r="128" spans="1:11" hidden="1" x14ac:dyDescent="0.25">
      <c r="A128" s="355" t="s">
        <v>79</v>
      </c>
      <c r="B128" s="356">
        <v>34053</v>
      </c>
      <c r="C128" s="357" t="s">
        <v>330</v>
      </c>
      <c r="D128" s="358" t="s">
        <v>331</v>
      </c>
      <c r="E128" s="359" t="s">
        <v>80</v>
      </c>
      <c r="F128" s="360" t="s">
        <v>80</v>
      </c>
      <c r="G128" s="361" t="s">
        <v>332</v>
      </c>
      <c r="H128" s="362">
        <f>H129</f>
        <v>0</v>
      </c>
      <c r="I128" s="363">
        <v>0</v>
      </c>
      <c r="J128" s="362">
        <f>J129</f>
        <v>46</v>
      </c>
      <c r="K128" s="318">
        <f t="shared" si="0"/>
        <v>46</v>
      </c>
    </row>
    <row r="129" spans="1:11" ht="13.8" hidden="1" thickBot="1" x14ac:dyDescent="0.3">
      <c r="A129" s="364"/>
      <c r="B129" s="365"/>
      <c r="C129" s="366"/>
      <c r="D129" s="367"/>
      <c r="E129" s="368">
        <v>3315</v>
      </c>
      <c r="F129" s="369">
        <v>5336</v>
      </c>
      <c r="G129" s="370" t="s">
        <v>311</v>
      </c>
      <c r="H129" s="325">
        <v>0</v>
      </c>
      <c r="I129" s="371">
        <v>0</v>
      </c>
      <c r="J129" s="325">
        <v>46</v>
      </c>
      <c r="K129" s="327">
        <f t="shared" si="0"/>
        <v>46</v>
      </c>
    </row>
    <row r="130" spans="1:11" hidden="1" x14ac:dyDescent="0.25">
      <c r="A130" s="345" t="s">
        <v>79</v>
      </c>
      <c r="B130" s="346">
        <v>34070</v>
      </c>
      <c r="C130" s="268" t="s">
        <v>333</v>
      </c>
      <c r="D130" s="347" t="s">
        <v>331</v>
      </c>
      <c r="E130" s="348" t="s">
        <v>80</v>
      </c>
      <c r="F130" s="349" t="s">
        <v>80</v>
      </c>
      <c r="G130" s="334" t="s">
        <v>334</v>
      </c>
      <c r="H130" s="335">
        <f>H131</f>
        <v>0</v>
      </c>
      <c r="I130" s="271">
        <v>100</v>
      </c>
      <c r="J130" s="335">
        <f>J131</f>
        <v>0</v>
      </c>
      <c r="K130" s="336">
        <f t="shared" si="0"/>
        <v>100</v>
      </c>
    </row>
    <row r="131" spans="1:11" ht="13.8" hidden="1" thickBot="1" x14ac:dyDescent="0.3">
      <c r="A131" s="350"/>
      <c r="B131" s="351"/>
      <c r="C131" s="339"/>
      <c r="D131" s="352"/>
      <c r="E131" s="341">
        <v>3315</v>
      </c>
      <c r="F131" s="342">
        <v>5336</v>
      </c>
      <c r="G131" s="343" t="s">
        <v>311</v>
      </c>
      <c r="H131" s="310">
        <v>0</v>
      </c>
      <c r="I131" s="353">
        <v>100</v>
      </c>
      <c r="J131" s="310">
        <v>0</v>
      </c>
      <c r="K131" s="225">
        <f t="shared" si="0"/>
        <v>100</v>
      </c>
    </row>
    <row r="132" spans="1:11" hidden="1" x14ac:dyDescent="0.25">
      <c r="A132" s="372" t="s">
        <v>79</v>
      </c>
      <c r="B132" s="373">
        <v>34070</v>
      </c>
      <c r="C132" s="357" t="s">
        <v>335</v>
      </c>
      <c r="D132" s="374" t="s">
        <v>331</v>
      </c>
      <c r="E132" s="359" t="s">
        <v>80</v>
      </c>
      <c r="F132" s="360" t="s">
        <v>80</v>
      </c>
      <c r="G132" s="361" t="s">
        <v>336</v>
      </c>
      <c r="H132" s="362">
        <f>H133</f>
        <v>0</v>
      </c>
      <c r="I132" s="363">
        <v>120</v>
      </c>
      <c r="J132" s="362">
        <f>J133</f>
        <v>20</v>
      </c>
      <c r="K132" s="318">
        <f t="shared" si="0"/>
        <v>140</v>
      </c>
    </row>
    <row r="133" spans="1:11" ht="13.8" hidden="1" thickBot="1" x14ac:dyDescent="0.3">
      <c r="A133" s="375"/>
      <c r="B133" s="376"/>
      <c r="C133" s="366"/>
      <c r="D133" s="377"/>
      <c r="E133" s="368">
        <v>3315</v>
      </c>
      <c r="F133" s="369">
        <v>5336</v>
      </c>
      <c r="G133" s="370" t="s">
        <v>311</v>
      </c>
      <c r="H133" s="325">
        <v>0</v>
      </c>
      <c r="I133" s="371">
        <v>120</v>
      </c>
      <c r="J133" s="325">
        <v>20</v>
      </c>
      <c r="K133" s="327">
        <f t="shared" si="0"/>
        <v>140</v>
      </c>
    </row>
    <row r="134" spans="1:11" hidden="1" x14ac:dyDescent="0.25">
      <c r="A134" s="355" t="s">
        <v>79</v>
      </c>
      <c r="B134" s="356">
        <v>34070</v>
      </c>
      <c r="C134" s="357" t="s">
        <v>337</v>
      </c>
      <c r="D134" s="358" t="s">
        <v>331</v>
      </c>
      <c r="E134" s="359" t="s">
        <v>80</v>
      </c>
      <c r="F134" s="360" t="s">
        <v>80</v>
      </c>
      <c r="G134" s="361" t="s">
        <v>338</v>
      </c>
      <c r="H134" s="362">
        <f>H135</f>
        <v>0</v>
      </c>
      <c r="I134" s="363">
        <v>600</v>
      </c>
      <c r="J134" s="362">
        <f>J135</f>
        <v>90</v>
      </c>
      <c r="K134" s="318">
        <f t="shared" si="0"/>
        <v>690</v>
      </c>
    </row>
    <row r="135" spans="1:11" ht="13.8" hidden="1" thickBot="1" x14ac:dyDescent="0.3">
      <c r="A135" s="364"/>
      <c r="B135" s="365"/>
      <c r="C135" s="366"/>
      <c r="D135" s="367"/>
      <c r="E135" s="368">
        <v>3315</v>
      </c>
      <c r="F135" s="369">
        <v>5336</v>
      </c>
      <c r="G135" s="370" t="s">
        <v>311</v>
      </c>
      <c r="H135" s="325">
        <v>0</v>
      </c>
      <c r="I135" s="378">
        <v>600</v>
      </c>
      <c r="J135" s="325">
        <v>90</v>
      </c>
      <c r="K135" s="327">
        <f t="shared" si="0"/>
        <v>690</v>
      </c>
    </row>
    <row r="136" spans="1:11" hidden="1" x14ac:dyDescent="0.25">
      <c r="A136" s="266" t="s">
        <v>79</v>
      </c>
      <c r="B136" s="333">
        <v>34053</v>
      </c>
      <c r="C136" s="268" t="s">
        <v>339</v>
      </c>
      <c r="D136" s="269" t="s">
        <v>88</v>
      </c>
      <c r="E136" s="348" t="s">
        <v>80</v>
      </c>
      <c r="F136" s="349" t="s">
        <v>80</v>
      </c>
      <c r="G136" s="334" t="s">
        <v>340</v>
      </c>
      <c r="H136" s="335">
        <f>H137</f>
        <v>0</v>
      </c>
      <c r="I136" s="271">
        <v>84</v>
      </c>
      <c r="J136" s="335">
        <f>J137</f>
        <v>0</v>
      </c>
      <c r="K136" s="336">
        <f t="shared" si="0"/>
        <v>84</v>
      </c>
    </row>
    <row r="137" spans="1:11" ht="13.8" hidden="1" thickBot="1" x14ac:dyDescent="0.3">
      <c r="A137" s="337"/>
      <c r="B137" s="338"/>
      <c r="C137" s="339"/>
      <c r="D137" s="340"/>
      <c r="E137" s="341">
        <v>3315</v>
      </c>
      <c r="F137" s="342">
        <v>5336</v>
      </c>
      <c r="G137" s="343" t="s">
        <v>311</v>
      </c>
      <c r="H137" s="310">
        <v>0</v>
      </c>
      <c r="I137" s="353">
        <v>84</v>
      </c>
      <c r="J137" s="310">
        <v>0</v>
      </c>
      <c r="K137" s="225">
        <f t="shared" si="0"/>
        <v>84</v>
      </c>
    </row>
    <row r="138" spans="1:11" hidden="1" x14ac:dyDescent="0.25">
      <c r="A138" s="345" t="s">
        <v>79</v>
      </c>
      <c r="B138" s="346">
        <v>34053</v>
      </c>
      <c r="C138" s="268" t="s">
        <v>341</v>
      </c>
      <c r="D138" s="347" t="s">
        <v>151</v>
      </c>
      <c r="E138" s="348" t="s">
        <v>80</v>
      </c>
      <c r="F138" s="270" t="s">
        <v>80</v>
      </c>
      <c r="G138" s="334" t="s">
        <v>342</v>
      </c>
      <c r="H138" s="335">
        <f>H139</f>
        <v>0</v>
      </c>
      <c r="I138" s="271">
        <v>28</v>
      </c>
      <c r="J138" s="335">
        <f>J139</f>
        <v>0</v>
      </c>
      <c r="K138" s="336">
        <f t="shared" si="0"/>
        <v>28</v>
      </c>
    </row>
    <row r="139" spans="1:11" ht="13.8" hidden="1" thickBot="1" x14ac:dyDescent="0.3">
      <c r="A139" s="350"/>
      <c r="B139" s="351"/>
      <c r="C139" s="339"/>
      <c r="D139" s="352"/>
      <c r="E139" s="341">
        <v>3315</v>
      </c>
      <c r="F139" s="342">
        <v>5336</v>
      </c>
      <c r="G139" s="343" t="s">
        <v>311</v>
      </c>
      <c r="H139" s="310">
        <v>0</v>
      </c>
      <c r="I139" s="353">
        <v>28</v>
      </c>
      <c r="J139" s="310">
        <v>0</v>
      </c>
      <c r="K139" s="225">
        <f t="shared" si="0"/>
        <v>28</v>
      </c>
    </row>
    <row r="140" spans="1:11" hidden="1" x14ac:dyDescent="0.25">
      <c r="A140" s="345" t="s">
        <v>79</v>
      </c>
      <c r="B140" s="346">
        <v>34053</v>
      </c>
      <c r="C140" s="268" t="s">
        <v>343</v>
      </c>
      <c r="D140" s="347" t="s">
        <v>151</v>
      </c>
      <c r="E140" s="348" t="s">
        <v>80</v>
      </c>
      <c r="F140" s="349" t="s">
        <v>80</v>
      </c>
      <c r="G140" s="334" t="s">
        <v>344</v>
      </c>
      <c r="H140" s="335">
        <v>0</v>
      </c>
      <c r="I140" s="271">
        <v>49</v>
      </c>
      <c r="J140" s="335">
        <v>0</v>
      </c>
      <c r="K140" s="336">
        <f t="shared" si="0"/>
        <v>49</v>
      </c>
    </row>
    <row r="141" spans="1:11" ht="13.8" hidden="1" thickBot="1" x14ac:dyDescent="0.3">
      <c r="A141" s="350"/>
      <c r="B141" s="351"/>
      <c r="C141" s="339"/>
      <c r="D141" s="352"/>
      <c r="E141" s="341">
        <v>3315</v>
      </c>
      <c r="F141" s="342">
        <v>5336</v>
      </c>
      <c r="G141" s="343" t="s">
        <v>311</v>
      </c>
      <c r="H141" s="310" t="s">
        <v>318</v>
      </c>
      <c r="I141" s="353">
        <v>49</v>
      </c>
      <c r="J141" s="310">
        <v>0</v>
      </c>
      <c r="K141" s="225">
        <f t="shared" si="0"/>
        <v>49</v>
      </c>
    </row>
    <row r="142" spans="1:11" hidden="1" x14ac:dyDescent="0.25">
      <c r="A142" s="345" t="s">
        <v>79</v>
      </c>
      <c r="B142" s="346">
        <v>34070</v>
      </c>
      <c r="C142" s="268" t="s">
        <v>345</v>
      </c>
      <c r="D142" s="347" t="s">
        <v>151</v>
      </c>
      <c r="E142" s="348" t="s">
        <v>80</v>
      </c>
      <c r="F142" s="349" t="s">
        <v>80</v>
      </c>
      <c r="G142" s="334" t="s">
        <v>346</v>
      </c>
      <c r="H142" s="335">
        <v>0</v>
      </c>
      <c r="I142" s="271">
        <v>53</v>
      </c>
      <c r="J142" s="335">
        <v>0</v>
      </c>
      <c r="K142" s="336">
        <f t="shared" si="0"/>
        <v>53</v>
      </c>
    </row>
    <row r="143" spans="1:11" ht="13.8" hidden="1" thickBot="1" x14ac:dyDescent="0.3">
      <c r="A143" s="350"/>
      <c r="B143" s="351"/>
      <c r="C143" s="339"/>
      <c r="D143" s="352"/>
      <c r="E143" s="341">
        <v>3315</v>
      </c>
      <c r="F143" s="342">
        <v>5336</v>
      </c>
      <c r="G143" s="343" t="s">
        <v>311</v>
      </c>
      <c r="H143" s="310">
        <v>0</v>
      </c>
      <c r="I143" s="353">
        <v>53</v>
      </c>
      <c r="J143" s="310">
        <v>0</v>
      </c>
      <c r="K143" s="225">
        <f t="shared" si="0"/>
        <v>53</v>
      </c>
    </row>
    <row r="144" spans="1:11" hidden="1" x14ac:dyDescent="0.25">
      <c r="A144" s="345" t="s">
        <v>79</v>
      </c>
      <c r="B144" s="346">
        <v>34053</v>
      </c>
      <c r="C144" s="268" t="s">
        <v>347</v>
      </c>
      <c r="D144" s="347" t="s">
        <v>151</v>
      </c>
      <c r="E144" s="348" t="s">
        <v>80</v>
      </c>
      <c r="F144" s="349" t="s">
        <v>80</v>
      </c>
      <c r="G144" s="334" t="s">
        <v>348</v>
      </c>
      <c r="H144" s="335">
        <v>0</v>
      </c>
      <c r="I144" s="271">
        <v>54</v>
      </c>
      <c r="J144" s="335">
        <v>0</v>
      </c>
      <c r="K144" s="336">
        <f t="shared" si="0"/>
        <v>54</v>
      </c>
    </row>
    <row r="145" spans="1:11" ht="13.8" hidden="1" thickBot="1" x14ac:dyDescent="0.3">
      <c r="A145" s="350"/>
      <c r="B145" s="351"/>
      <c r="C145" s="339"/>
      <c r="D145" s="352"/>
      <c r="E145" s="341">
        <v>3315</v>
      </c>
      <c r="F145" s="342">
        <v>5336</v>
      </c>
      <c r="G145" s="343" t="s">
        <v>311</v>
      </c>
      <c r="H145" s="310">
        <v>0</v>
      </c>
      <c r="I145" s="353">
        <v>54</v>
      </c>
      <c r="J145" s="310">
        <v>0</v>
      </c>
      <c r="K145" s="225">
        <f t="shared" si="0"/>
        <v>54</v>
      </c>
    </row>
    <row r="146" spans="1:11" hidden="1" x14ac:dyDescent="0.25">
      <c r="A146" s="345" t="s">
        <v>79</v>
      </c>
      <c r="B146" s="346">
        <v>34070</v>
      </c>
      <c r="C146" s="268" t="s">
        <v>349</v>
      </c>
      <c r="D146" s="347" t="s">
        <v>151</v>
      </c>
      <c r="E146" s="348" t="s">
        <v>80</v>
      </c>
      <c r="F146" s="349" t="s">
        <v>80</v>
      </c>
      <c r="G146" s="334" t="s">
        <v>350</v>
      </c>
      <c r="H146" s="335">
        <v>0</v>
      </c>
      <c r="I146" s="271">
        <v>65</v>
      </c>
      <c r="J146" s="335">
        <v>0</v>
      </c>
      <c r="K146" s="336">
        <f t="shared" si="0"/>
        <v>65</v>
      </c>
    </row>
    <row r="147" spans="1:11" ht="13.8" hidden="1" thickBot="1" x14ac:dyDescent="0.3">
      <c r="A147" s="350"/>
      <c r="B147" s="351"/>
      <c r="C147" s="339"/>
      <c r="D147" s="352"/>
      <c r="E147" s="341">
        <v>3315</v>
      </c>
      <c r="F147" s="342">
        <v>5336</v>
      </c>
      <c r="G147" s="343" t="s">
        <v>311</v>
      </c>
      <c r="H147" s="310">
        <v>0</v>
      </c>
      <c r="I147" s="353">
        <v>65</v>
      </c>
      <c r="J147" s="310">
        <v>0</v>
      </c>
      <c r="K147" s="225">
        <f t="shared" si="0"/>
        <v>65</v>
      </c>
    </row>
    <row r="148" spans="1:11" hidden="1" x14ac:dyDescent="0.25">
      <c r="A148" s="345" t="s">
        <v>79</v>
      </c>
      <c r="B148" s="346">
        <v>34070</v>
      </c>
      <c r="C148" s="268" t="s">
        <v>351</v>
      </c>
      <c r="D148" s="347" t="s">
        <v>151</v>
      </c>
      <c r="E148" s="348" t="s">
        <v>80</v>
      </c>
      <c r="F148" s="349" t="s">
        <v>80</v>
      </c>
      <c r="G148" s="334" t="s">
        <v>352</v>
      </c>
      <c r="H148" s="335">
        <v>0</v>
      </c>
      <c r="I148" s="271">
        <v>75</v>
      </c>
      <c r="J148" s="335">
        <v>0</v>
      </c>
      <c r="K148" s="336">
        <f t="shared" si="0"/>
        <v>75</v>
      </c>
    </row>
    <row r="149" spans="1:11" ht="13.8" hidden="1" thickBot="1" x14ac:dyDescent="0.3">
      <c r="A149" s="350"/>
      <c r="B149" s="351"/>
      <c r="C149" s="339"/>
      <c r="D149" s="352"/>
      <c r="E149" s="341">
        <v>3315</v>
      </c>
      <c r="F149" s="342">
        <v>5336</v>
      </c>
      <c r="G149" s="343" t="s">
        <v>311</v>
      </c>
      <c r="H149" s="310">
        <v>0</v>
      </c>
      <c r="I149" s="353">
        <v>75</v>
      </c>
      <c r="J149" s="310">
        <v>0</v>
      </c>
      <c r="K149" s="225">
        <f t="shared" si="0"/>
        <v>75</v>
      </c>
    </row>
    <row r="150" spans="1:11" hidden="1" x14ac:dyDescent="0.25">
      <c r="A150" s="345" t="s">
        <v>79</v>
      </c>
      <c r="B150" s="346">
        <v>34070</v>
      </c>
      <c r="C150" s="268" t="s">
        <v>353</v>
      </c>
      <c r="D150" s="347" t="s">
        <v>151</v>
      </c>
      <c r="E150" s="348" t="s">
        <v>80</v>
      </c>
      <c r="F150" s="349" t="s">
        <v>80</v>
      </c>
      <c r="G150" s="334" t="s">
        <v>354</v>
      </c>
      <c r="H150" s="335">
        <v>0</v>
      </c>
      <c r="I150" s="271">
        <v>95</v>
      </c>
      <c r="J150" s="335">
        <v>0</v>
      </c>
      <c r="K150" s="336">
        <f t="shared" si="0"/>
        <v>95</v>
      </c>
    </row>
    <row r="151" spans="1:11" ht="13.8" hidden="1" thickBot="1" x14ac:dyDescent="0.3">
      <c r="A151" s="350"/>
      <c r="B151" s="351"/>
      <c r="C151" s="339"/>
      <c r="D151" s="352"/>
      <c r="E151" s="341">
        <v>3315</v>
      </c>
      <c r="F151" s="342">
        <v>5336</v>
      </c>
      <c r="G151" s="343" t="s">
        <v>311</v>
      </c>
      <c r="H151" s="310">
        <v>0</v>
      </c>
      <c r="I151" s="353">
        <v>95</v>
      </c>
      <c r="J151" s="310">
        <v>0</v>
      </c>
      <c r="K151" s="225">
        <f t="shared" si="0"/>
        <v>95</v>
      </c>
    </row>
    <row r="152" spans="1:11" hidden="1" x14ac:dyDescent="0.25">
      <c r="A152" s="345" t="s">
        <v>79</v>
      </c>
      <c r="B152" s="346">
        <v>34013</v>
      </c>
      <c r="C152" s="268" t="s">
        <v>355</v>
      </c>
      <c r="D152" s="347" t="s">
        <v>151</v>
      </c>
      <c r="E152" s="348" t="s">
        <v>80</v>
      </c>
      <c r="F152" s="349" t="s">
        <v>80</v>
      </c>
      <c r="G152" s="334" t="s">
        <v>356</v>
      </c>
      <c r="H152" s="335">
        <v>0</v>
      </c>
      <c r="I152" s="271">
        <v>45</v>
      </c>
      <c r="J152" s="335">
        <v>0</v>
      </c>
      <c r="K152" s="336">
        <f t="shared" si="0"/>
        <v>45</v>
      </c>
    </row>
    <row r="153" spans="1:11" ht="13.8" hidden="1" thickBot="1" x14ac:dyDescent="0.3">
      <c r="A153" s="350"/>
      <c r="B153" s="351"/>
      <c r="C153" s="339"/>
      <c r="D153" s="352"/>
      <c r="E153" s="341">
        <v>3315</v>
      </c>
      <c r="F153" s="342">
        <v>5336</v>
      </c>
      <c r="G153" s="343" t="s">
        <v>311</v>
      </c>
      <c r="H153" s="310">
        <v>0</v>
      </c>
      <c r="I153" s="353">
        <v>45</v>
      </c>
      <c r="J153" s="310">
        <v>0</v>
      </c>
      <c r="K153" s="225">
        <f t="shared" si="0"/>
        <v>45</v>
      </c>
    </row>
    <row r="154" spans="1:11" hidden="1" x14ac:dyDescent="0.25">
      <c r="A154" s="355" t="s">
        <v>79</v>
      </c>
      <c r="B154" s="356">
        <v>34273</v>
      </c>
      <c r="C154" s="357" t="s">
        <v>357</v>
      </c>
      <c r="D154" s="358" t="s">
        <v>309</v>
      </c>
      <c r="E154" s="359" t="s">
        <v>80</v>
      </c>
      <c r="F154" s="360" t="s">
        <v>80</v>
      </c>
      <c r="G154" s="361" t="s">
        <v>358</v>
      </c>
      <c r="H154" s="362">
        <f>H155</f>
        <v>0</v>
      </c>
      <c r="I154" s="363">
        <f>I155</f>
        <v>0</v>
      </c>
      <c r="J154" s="362">
        <f>J155</f>
        <v>30</v>
      </c>
      <c r="K154" s="318">
        <f t="shared" si="0"/>
        <v>30</v>
      </c>
    </row>
    <row r="155" spans="1:11" ht="13.8" hidden="1" thickBot="1" x14ac:dyDescent="0.3">
      <c r="A155" s="364"/>
      <c r="B155" s="365" t="s">
        <v>318</v>
      </c>
      <c r="C155" s="366"/>
      <c r="D155" s="367"/>
      <c r="E155" s="368">
        <v>3314</v>
      </c>
      <c r="F155" s="369">
        <v>5336</v>
      </c>
      <c r="G155" s="370" t="s">
        <v>311</v>
      </c>
      <c r="H155" s="325">
        <v>0</v>
      </c>
      <c r="I155" s="371">
        <v>0</v>
      </c>
      <c r="J155" s="325">
        <v>30</v>
      </c>
      <c r="K155" s="327">
        <f t="shared" si="0"/>
        <v>30</v>
      </c>
    </row>
    <row r="156" spans="1:11" x14ac:dyDescent="0.25">
      <c r="A156" s="311" t="s">
        <v>79</v>
      </c>
      <c r="B156" s="312"/>
      <c r="C156" s="313" t="s">
        <v>306</v>
      </c>
      <c r="D156" s="314" t="s">
        <v>115</v>
      </c>
      <c r="E156" s="315" t="s">
        <v>80</v>
      </c>
      <c r="F156" s="315" t="s">
        <v>80</v>
      </c>
      <c r="G156" s="391" t="s">
        <v>370</v>
      </c>
      <c r="H156" s="316">
        <v>0</v>
      </c>
      <c r="I156" s="316">
        <v>0</v>
      </c>
      <c r="J156" s="317">
        <f>J157</f>
        <v>2000</v>
      </c>
      <c r="K156" s="318">
        <f>K157</f>
        <v>2000</v>
      </c>
    </row>
    <row r="157" spans="1:11" ht="13.8" thickBot="1" x14ac:dyDescent="0.3">
      <c r="A157" s="319"/>
      <c r="B157" s="320"/>
      <c r="C157" s="321"/>
      <c r="D157" s="322"/>
      <c r="E157" s="323">
        <v>3322</v>
      </c>
      <c r="F157" s="323">
        <v>6322</v>
      </c>
      <c r="G157" s="324" t="s">
        <v>359</v>
      </c>
      <c r="H157" s="325">
        <v>0</v>
      </c>
      <c r="I157" s="325">
        <v>0</v>
      </c>
      <c r="J157" s="326">
        <v>2000</v>
      </c>
      <c r="K157" s="327">
        <f>I157+J157</f>
        <v>2000</v>
      </c>
    </row>
  </sheetData>
  <mergeCells count="4">
    <mergeCell ref="A1:K1"/>
    <mergeCell ref="A3:K3"/>
    <mergeCell ref="A5:K5"/>
    <mergeCell ref="C7:D7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Bilance PaV</vt:lpstr>
      <vt:lpstr>92014</vt:lpstr>
      <vt:lpstr>917 07 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Holicka Hana</cp:lastModifiedBy>
  <cp:lastPrinted>2015-11-23T09:28:17Z</cp:lastPrinted>
  <dcterms:created xsi:type="dcterms:W3CDTF">2015-11-23T07:21:23Z</dcterms:created>
  <dcterms:modified xsi:type="dcterms:W3CDTF">2015-12-16T08:25:49Z</dcterms:modified>
</cp:coreProperties>
</file>