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00" windowWidth="17955" windowHeight="11295" activeTab="2"/>
  </bookViews>
  <sheets>
    <sheet name="91402" sheetId="3" r:id="rId1"/>
    <sheet name="91702" sheetId="5" r:id="rId2"/>
    <sheet name="Bilance PaV" sheetId="6" r:id="rId3"/>
    <sheet name="List1" sheetId="4" r:id="rId4"/>
  </sheets>
  <calcPr calcId="145621"/>
</workbook>
</file>

<file path=xl/calcChain.xml><?xml version="1.0" encoding="utf-8"?>
<calcChain xmlns="http://schemas.openxmlformats.org/spreadsheetml/2006/main">
  <c r="D44" i="6" l="1"/>
  <c r="C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3" i="6"/>
  <c r="E22" i="6"/>
  <c r="E21" i="6"/>
  <c r="E20" i="6"/>
  <c r="E19" i="6"/>
  <c r="D18" i="6"/>
  <c r="C18" i="6"/>
  <c r="E16" i="6"/>
  <c r="E15" i="6"/>
  <c r="E14" i="6"/>
  <c r="D13" i="6"/>
  <c r="C13" i="6"/>
  <c r="E13" i="6" s="1"/>
  <c r="E12" i="6"/>
  <c r="E11" i="6"/>
  <c r="E10" i="6"/>
  <c r="E9" i="6"/>
  <c r="D8" i="6"/>
  <c r="D7" i="6" s="1"/>
  <c r="C8" i="6"/>
  <c r="E8" i="6" s="1"/>
  <c r="C7" i="6"/>
  <c r="E7" i="6" s="1"/>
  <c r="E6" i="6"/>
  <c r="E5" i="6"/>
  <c r="E4" i="6"/>
  <c r="D3" i="6"/>
  <c r="D17" i="6" s="1"/>
  <c r="C3" i="6"/>
  <c r="C24" i="6" s="1"/>
  <c r="E44" i="6" l="1"/>
  <c r="D24" i="6"/>
  <c r="E18" i="6"/>
  <c r="E24" i="6"/>
  <c r="E3" i="6"/>
  <c r="C17" i="6"/>
  <c r="E17" i="6" s="1"/>
  <c r="I57" i="5"/>
  <c r="J57" i="5" s="1"/>
  <c r="J14" i="5"/>
  <c r="J13" i="5"/>
  <c r="J60" i="5"/>
  <c r="I59" i="5"/>
  <c r="J59" i="5" s="1"/>
  <c r="J58" i="5"/>
  <c r="J56" i="5" l="1"/>
  <c r="I55" i="5"/>
  <c r="I32" i="3"/>
  <c r="I33" i="3"/>
  <c r="I34" i="3"/>
  <c r="I35" i="3"/>
  <c r="I31" i="3"/>
  <c r="I30" i="3" s="1"/>
  <c r="H30" i="3"/>
  <c r="I91" i="3"/>
  <c r="I92" i="3"/>
  <c r="I93" i="3"/>
  <c r="I95" i="3"/>
  <c r="I96" i="3"/>
  <c r="I97" i="3"/>
  <c r="I98" i="3"/>
  <c r="I99" i="3"/>
  <c r="I102" i="3"/>
  <c r="I103" i="3"/>
  <c r="I104" i="3"/>
  <c r="I105" i="3"/>
  <c r="I108" i="3"/>
  <c r="I109" i="3"/>
  <c r="I55" i="3"/>
  <c r="I54" i="3"/>
  <c r="I49" i="3"/>
  <c r="I50" i="3"/>
  <c r="I51" i="3"/>
  <c r="I52" i="3"/>
  <c r="I48" i="3"/>
  <c r="I44" i="3"/>
  <c r="I45" i="3"/>
  <c r="I46" i="3"/>
  <c r="I43" i="3"/>
  <c r="I88" i="3"/>
  <c r="I87" i="3"/>
  <c r="I83" i="3"/>
  <c r="I84" i="3"/>
  <c r="I85" i="3"/>
  <c r="I82" i="3"/>
  <c r="H86" i="3"/>
  <c r="H81" i="3"/>
  <c r="I79" i="3"/>
  <c r="I78" i="3"/>
  <c r="I76" i="3"/>
  <c r="I75" i="3" s="1"/>
  <c r="I74" i="3"/>
  <c r="I73" i="3"/>
  <c r="H72" i="3"/>
  <c r="I66" i="3"/>
  <c r="I67" i="3"/>
  <c r="I65" i="3"/>
  <c r="H77" i="3"/>
  <c r="H75" i="3"/>
  <c r="H64" i="3"/>
  <c r="H53" i="3"/>
  <c r="H47" i="3"/>
  <c r="H42" i="3"/>
  <c r="I70" i="3"/>
  <c r="I71" i="3"/>
  <c r="I69" i="3"/>
  <c r="H68" i="3"/>
  <c r="G56" i="3"/>
  <c r="H56" i="3"/>
  <c r="I63" i="3"/>
  <c r="I59" i="3"/>
  <c r="I58" i="3"/>
  <c r="I28" i="3"/>
  <c r="I29" i="3"/>
  <c r="I27" i="3"/>
  <c r="H26" i="3"/>
  <c r="H10" i="3" s="1"/>
  <c r="J55" i="5" l="1"/>
  <c r="H41" i="3"/>
  <c r="I77" i="3"/>
  <c r="H80" i="3"/>
  <c r="I53" i="3"/>
  <c r="I47" i="3"/>
  <c r="I42" i="3"/>
  <c r="I86" i="3"/>
  <c r="I81" i="3"/>
  <c r="I72" i="3"/>
  <c r="I64" i="3"/>
  <c r="I80" i="3" l="1"/>
  <c r="I61" i="3"/>
  <c r="I62" i="3"/>
  <c r="I60" i="3"/>
  <c r="I57" i="3"/>
  <c r="I40" i="3"/>
  <c r="I39" i="3"/>
  <c r="I38" i="3"/>
  <c r="H37" i="3"/>
  <c r="J54" i="5"/>
  <c r="I53" i="5"/>
  <c r="J53" i="5" s="1"/>
  <c r="J52" i="5"/>
  <c r="I51" i="5"/>
  <c r="J51" i="5" s="1"/>
  <c r="J50" i="5"/>
  <c r="J49" i="5"/>
  <c r="I49" i="5"/>
  <c r="J48" i="5"/>
  <c r="J47" i="5"/>
  <c r="J46" i="5"/>
  <c r="J45" i="5"/>
  <c r="J44" i="5"/>
  <c r="J43" i="5"/>
  <c r="J42" i="5"/>
  <c r="I41" i="5"/>
  <c r="J41" i="5" s="1"/>
  <c r="J40" i="5"/>
  <c r="I39" i="5"/>
  <c r="J39" i="5" s="1"/>
  <c r="J38" i="5"/>
  <c r="I37" i="5"/>
  <c r="J37" i="5" s="1"/>
  <c r="J36" i="5"/>
  <c r="I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2" i="5"/>
  <c r="H11" i="5"/>
  <c r="I56" i="3" l="1"/>
  <c r="J11" i="5"/>
  <c r="H10" i="5"/>
  <c r="J35" i="5"/>
  <c r="I10" i="5"/>
  <c r="J10" i="5" s="1"/>
  <c r="H36" i="3"/>
  <c r="H9" i="3" s="1"/>
  <c r="G107" i="3"/>
  <c r="I107" i="3" s="1"/>
  <c r="G94" i="3"/>
  <c r="I94" i="3" s="1"/>
  <c r="G90" i="3"/>
  <c r="I90" i="3" s="1"/>
  <c r="G81" i="3"/>
  <c r="G86" i="3"/>
  <c r="G75" i="3"/>
  <c r="G72" i="3"/>
  <c r="G77" i="3"/>
  <c r="I89" i="3" l="1"/>
  <c r="G80" i="3"/>
  <c r="G68" i="3"/>
  <c r="I68" i="3" s="1"/>
  <c r="I41" i="3" s="1"/>
  <c r="G64" i="3"/>
  <c r="G47" i="3"/>
  <c r="G42" i="3"/>
  <c r="G30" i="3"/>
  <c r="G26" i="3"/>
  <c r="I26" i="3" s="1"/>
  <c r="G24" i="3"/>
  <c r="I24" i="3" s="1"/>
  <c r="G41" i="3" l="1"/>
  <c r="G53" i="3"/>
  <c r="G101" i="3"/>
  <c r="I101" i="3" s="1"/>
  <c r="G37" i="3"/>
  <c r="I37" i="3" s="1"/>
  <c r="G17" i="3"/>
  <c r="I17" i="3" s="1"/>
  <c r="G11" i="3"/>
  <c r="I11" i="3" s="1"/>
  <c r="I10" i="3" l="1"/>
  <c r="G10" i="3"/>
  <c r="G106" i="3" l="1"/>
  <c r="I106" i="3" s="1"/>
  <c r="G36" i="3" l="1"/>
  <c r="I36" i="3" s="1"/>
  <c r="I9" i="3" s="1"/>
  <c r="G100" i="3"/>
  <c r="I100" i="3" s="1"/>
  <c r="G89" i="3" l="1"/>
  <c r="G9" i="3" s="1"/>
</calcChain>
</file>

<file path=xl/sharedStrings.xml><?xml version="1.0" encoding="utf-8"?>
<sst xmlns="http://schemas.openxmlformats.org/spreadsheetml/2006/main" count="558" uniqueCount="210">
  <si>
    <t>tis. Kč</t>
  </si>
  <si>
    <t>uk.</t>
  </si>
  <si>
    <t>SU</t>
  </si>
  <si>
    <t>č.a.</t>
  </si>
  <si>
    <t>x</t>
  </si>
  <si>
    <t>DU</t>
  </si>
  <si>
    <t>Plánování na úrovni LK</t>
  </si>
  <si>
    <t>RU</t>
  </si>
  <si>
    <t>170100</t>
  </si>
  <si>
    <t>170500</t>
  </si>
  <si>
    <t>program rozvoje LK 2014 - 2020</t>
  </si>
  <si>
    <t>170800</t>
  </si>
  <si>
    <t>179206</t>
  </si>
  <si>
    <t>179210</t>
  </si>
  <si>
    <t>Pořizování a správa dat</t>
  </si>
  <si>
    <t>171000</t>
  </si>
  <si>
    <t>pořizování dat</t>
  </si>
  <si>
    <t>Podpora regionálního rozvoje</t>
  </si>
  <si>
    <t>173000</t>
  </si>
  <si>
    <t>podpora regionálního a hospodářského rozvoje</t>
  </si>
  <si>
    <t>podpora venkova, MAS, mikroregionů</t>
  </si>
  <si>
    <t>173202</t>
  </si>
  <si>
    <t>Ralsko</t>
  </si>
  <si>
    <t>173203</t>
  </si>
  <si>
    <t>členství LK v Národní síti zdravých měst</t>
  </si>
  <si>
    <t>173300</t>
  </si>
  <si>
    <t>174100</t>
  </si>
  <si>
    <t>koncepční podpora inovací</t>
  </si>
  <si>
    <t>179201</t>
  </si>
  <si>
    <t>příprava a řízení projektů LK</t>
  </si>
  <si>
    <t>179211</t>
  </si>
  <si>
    <t>zpracování studie "Regionální obchodní dům"</t>
  </si>
  <si>
    <t>179212</t>
  </si>
  <si>
    <t>pracovní skupina pro neziskový sektor</t>
  </si>
  <si>
    <t>Prezentace regionálního rozvoje</t>
  </si>
  <si>
    <t>175300</t>
  </si>
  <si>
    <t>prezentace hospodářského prostředí</t>
  </si>
  <si>
    <t>175400</t>
  </si>
  <si>
    <t>stavba roku</t>
  </si>
  <si>
    <t>178001</t>
  </si>
  <si>
    <t>koordinace Globálních grantů</t>
  </si>
  <si>
    <t>178002</t>
  </si>
  <si>
    <t>Vesnice roku</t>
  </si>
  <si>
    <t>Regionální surovinová politika</t>
  </si>
  <si>
    <t>správa databáze brownfields</t>
  </si>
  <si>
    <t>podpora neziskového sektoru v LK</t>
  </si>
  <si>
    <t>MAS LAG Podralsko</t>
  </si>
  <si>
    <t>MAS Brána do  Českého ráje</t>
  </si>
  <si>
    <t>MAS "Přijďte pobejt!"</t>
  </si>
  <si>
    <t>MAS Achát</t>
  </si>
  <si>
    <t>MAS Šluknovsko</t>
  </si>
  <si>
    <t>MAS Frýdlantsko</t>
  </si>
  <si>
    <t>MAS Podještědí</t>
  </si>
  <si>
    <t>O.P.S. pro Český ráj</t>
  </si>
  <si>
    <t>MAS Rozvoj Tanvaldska</t>
  </si>
  <si>
    <t>Vesnice roku - kronika</t>
  </si>
  <si>
    <t>Vesnice roku - knihovna</t>
  </si>
  <si>
    <t>Má vlast cestami proměn</t>
  </si>
  <si>
    <t>ESUS - NOVUM</t>
  </si>
  <si>
    <t>tis.Kč</t>
  </si>
  <si>
    <t>Odbor regionálního rozvoje a evropských projektů</t>
  </si>
  <si>
    <t>§</t>
  </si>
  <si>
    <t>pol.</t>
  </si>
  <si>
    <t>91402 - P Ů S O B N O S T I</t>
  </si>
  <si>
    <t>Běžné (neinvestiční) výdaje resortu celkem</t>
  </si>
  <si>
    <t>0000</t>
  </si>
  <si>
    <t>koordinace koncepcí</t>
  </si>
  <si>
    <t>nákup materiálu</t>
  </si>
  <si>
    <t>konzultační, poradenské a právní služby</t>
  </si>
  <si>
    <t>nákup ostatních služeb</t>
  </si>
  <si>
    <t>pohoštění</t>
  </si>
  <si>
    <t>pronájem</t>
  </si>
  <si>
    <t>cestovné</t>
  </si>
  <si>
    <t>budoucnost kohezní politiky v LK</t>
  </si>
  <si>
    <t>Strategie inteligentní specializace</t>
  </si>
  <si>
    <t>3636</t>
  </si>
  <si>
    <t>nájemné</t>
  </si>
  <si>
    <t xml:space="preserve">cestovné </t>
  </si>
  <si>
    <t>ostatní osobní výdaje</t>
  </si>
  <si>
    <t>strategie udržitelného rozvoje kraje</t>
  </si>
  <si>
    <t>Koordinace Globálních grantů</t>
  </si>
  <si>
    <t>drobný hmotný majetek</t>
  </si>
  <si>
    <t>služby školení a vzdělávání</t>
  </si>
  <si>
    <t>povinné pojištění na sociální zabezpečení</t>
  </si>
  <si>
    <t>povinné poj. Na veřejné zdravotní poj.</t>
  </si>
  <si>
    <t>plnění opatření ze surovinové politiky LK</t>
  </si>
  <si>
    <t>Agentura regionálního rozvoje</t>
  </si>
  <si>
    <t>91702 - T R A N S F E R Y</t>
  </si>
  <si>
    <t>Výdajový limit resortu v kapitole</t>
  </si>
  <si>
    <t>0270002</t>
  </si>
  <si>
    <t>Investiční transfery obcím</t>
  </si>
  <si>
    <t>SR 2015</t>
  </si>
  <si>
    <t>UR 2015</t>
  </si>
  <si>
    <t>Akční plán aglomerace</t>
  </si>
  <si>
    <t>0280004</t>
  </si>
  <si>
    <t>0280008</t>
  </si>
  <si>
    <t>0280009</t>
  </si>
  <si>
    <t>0280010</t>
  </si>
  <si>
    <t>0280011</t>
  </si>
  <si>
    <t>0280012</t>
  </si>
  <si>
    <t>0280013</t>
  </si>
  <si>
    <t>0280014</t>
  </si>
  <si>
    <t>0280015</t>
  </si>
  <si>
    <t>0280016</t>
  </si>
  <si>
    <t>0280019</t>
  </si>
  <si>
    <t>0280020</t>
  </si>
  <si>
    <t>0280021</t>
  </si>
  <si>
    <t>neinvestiční transfery spolkům</t>
  </si>
  <si>
    <t>neinvestiční transfery obecně prospěšným společnostem</t>
  </si>
  <si>
    <t>neinvestiční transfery obcím</t>
  </si>
  <si>
    <t>0270003</t>
  </si>
  <si>
    <t>Kapitola 91402 - Působnosti</t>
  </si>
  <si>
    <t>Kapitola 91702 - Transfery</t>
  </si>
  <si>
    <t>0280018</t>
  </si>
  <si>
    <t>2008</t>
  </si>
  <si>
    <t>FS Povodně 2013 neinv. transfery obcím</t>
  </si>
  <si>
    <t>4009</t>
  </si>
  <si>
    <t>4019</t>
  </si>
  <si>
    <t>5063</t>
  </si>
  <si>
    <t>0280022</t>
  </si>
  <si>
    <t>ostatní neinvestiční transfery veř.rozp. Územní úrovně</t>
  </si>
  <si>
    <t>5038</t>
  </si>
  <si>
    <t>Sportoviště ZŠ a MŠ Zlatá Olešnice</t>
  </si>
  <si>
    <t>0280023</t>
  </si>
  <si>
    <t>3034</t>
  </si>
  <si>
    <t>ÚZ</t>
  </si>
  <si>
    <t>049595029</t>
  </si>
  <si>
    <t>Povinné pojištění na sociální zabezpečení</t>
  </si>
  <si>
    <t>Povinné pojištění na zdravotní zabezpečení</t>
  </si>
  <si>
    <t>0280024</t>
  </si>
  <si>
    <t>0280025</t>
  </si>
  <si>
    <t>Nové Město P. S.-odstraňování škod po povodních 06/2013</t>
  </si>
  <si>
    <t>Stráž pod Ralskem-odstraňování škod po povodních 06/2013</t>
  </si>
  <si>
    <t>Hamr na Jezeře-odstraňování škod po povodních 06/2013</t>
  </si>
  <si>
    <t>Obec Vyskeř-odstraňování škod po povodních 06/2013</t>
  </si>
  <si>
    <t>Oprava budovy OÚ a dovybavení dět. hřiště Mříčná</t>
  </si>
  <si>
    <t>0280026</t>
  </si>
  <si>
    <t>0280027</t>
  </si>
  <si>
    <t>neinvestiční nedotační transfery podnikatelským subjektům</t>
  </si>
  <si>
    <t>dary obyvatelstvu</t>
  </si>
  <si>
    <t>Soutěž o logo Zdravý Liberecký kraj - Hála</t>
  </si>
  <si>
    <t>Soutěž o logo Zdravý Liberecký kraj- Ekhard</t>
  </si>
  <si>
    <t>Soutěž o logo Zdravý Liberecký kraj- Burian</t>
  </si>
  <si>
    <t>ostatní neinvestiční transfery neziskovým organizacím</t>
  </si>
  <si>
    <t>Implementace Integrované strategie reg. Krkonoše</t>
  </si>
  <si>
    <t>ZR-RO 22/15</t>
  </si>
  <si>
    <t xml:space="preserve">Změna rozpočtu - rozpočtové opatření 22/2015 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</si>
  <si>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</si>
  <si>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</si>
  <si>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</si>
  <si>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</si>
  <si>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</si>
  <si>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</si>
  <si>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</si>
  <si>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</si>
  <si>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</si>
  <si>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</si>
  <si>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</si>
  <si>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</si>
  <si>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</si>
  <si>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</si>
  <si>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</si>
  <si>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</si>
  <si>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</si>
  <si>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</si>
  <si>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</si>
  <si>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</si>
  <si>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</si>
  <si>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</si>
  <si>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</si>
  <si>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</si>
  <si>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</si>
  <si>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</si>
  <si>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</si>
  <si>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</si>
  <si>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</si>
  <si>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</si>
  <si>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</si>
  <si>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</si>
  <si>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</si>
  <si>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</si>
  <si>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zvl.účtů z r. 2014</t>
  </si>
  <si>
    <t>3. Zapojení výsl. hosp.2014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</si>
  <si>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</si>
  <si>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</si>
  <si>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</si>
  <si>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</si>
  <si>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</si>
  <si>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</si>
  <si>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</si>
  <si>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</si>
  <si>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</si>
  <si>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</si>
  <si>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</si>
  <si>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</si>
  <si>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</si>
  <si>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</si>
  <si>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</si>
  <si>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</si>
  <si>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</si>
  <si>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</si>
  <si>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</si>
  <si>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</si>
  <si>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</si>
  <si>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</si>
  <si>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</si>
  <si>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</si>
  <si>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</si>
  <si>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</si>
  <si>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>ZR-RO č.22/15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</si>
</sst>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#,##0.00000"/>
    <numFmt numFmtId="165" formatCode="0000"/>
    <numFmt numFmtId="166" formatCode="#,##0.000"/>
    <numFmt numFmtId="167" formatCode="#,##0.0"/>
  </numFmts>
  <fonts count="3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0" borderId="58" applyNumberFormat="0" applyFill="0" applyAlignment="0" applyProtection="0"/>
    <xf numFmtId="0" fontId="17" fillId="0" borderId="58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16" borderId="59" applyNumberFormat="0" applyAlignment="0" applyProtection="0"/>
    <xf numFmtId="0" fontId="19" fillId="16" borderId="59" applyNumberFormat="0" applyAlignment="0" applyProtection="0"/>
    <xf numFmtId="0" fontId="20" fillId="0" borderId="60" applyNumberFormat="0" applyFill="0" applyAlignment="0" applyProtection="0"/>
    <xf numFmtId="0" fontId="20" fillId="0" borderId="60" applyNumberFormat="0" applyFill="0" applyAlignment="0" applyProtection="0"/>
    <xf numFmtId="0" fontId="21" fillId="0" borderId="61" applyNumberFormat="0" applyFill="0" applyAlignment="0" applyProtection="0"/>
    <xf numFmtId="0" fontId="21" fillId="0" borderId="61" applyNumberFormat="0" applyFill="0" applyAlignment="0" applyProtection="0"/>
    <xf numFmtId="0" fontId="22" fillId="0" borderId="62" applyNumberFormat="0" applyFill="0" applyAlignment="0" applyProtection="0"/>
    <xf numFmtId="0" fontId="22" fillId="0" borderId="6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18" borderId="63" applyNumberFormat="0" applyFont="0" applyAlignment="0" applyProtection="0"/>
    <xf numFmtId="0" fontId="15" fillId="18" borderId="63" applyNumberFormat="0" applyFont="0" applyAlignment="0" applyProtection="0"/>
    <xf numFmtId="0" fontId="25" fillId="0" borderId="64" applyNumberFormat="0" applyFill="0" applyAlignment="0" applyProtection="0"/>
    <xf numFmtId="0" fontId="25" fillId="0" borderId="64" applyNumberFormat="0" applyFill="0" applyAlignment="0" applyProtection="0"/>
    <xf numFmtId="0" fontId="26" fillId="19" borderId="0">
      <alignment horizontal="left" vertical="center"/>
    </xf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65" applyNumberFormat="0" applyAlignment="0" applyProtection="0"/>
    <xf numFmtId="0" fontId="29" fillId="7" borderId="65" applyNumberFormat="0" applyAlignment="0" applyProtection="0"/>
    <xf numFmtId="0" fontId="30" fillId="20" borderId="65" applyNumberFormat="0" applyAlignment="0" applyProtection="0"/>
    <xf numFmtId="0" fontId="30" fillId="20" borderId="65" applyNumberFormat="0" applyAlignment="0" applyProtection="0"/>
    <xf numFmtId="0" fontId="31" fillId="20" borderId="66" applyNumberFormat="0" applyAlignment="0" applyProtection="0"/>
    <xf numFmtId="0" fontId="31" fillId="20" borderId="66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3" fillId="0" borderId="0"/>
  </cellStyleXfs>
  <cellXfs count="343">
    <xf numFmtId="0" fontId="0" fillId="0" borderId="0" xfId="0"/>
    <xf numFmtId="49" fontId="5" fillId="0" borderId="19" xfId="1" applyNumberFormat="1" applyFont="1" applyFill="1" applyBorder="1" applyAlignment="1">
      <alignment horizontal="center" vertical="center"/>
    </xf>
    <xf numFmtId="0" fontId="2" fillId="0" borderId="0" xfId="8"/>
    <xf numFmtId="4" fontId="2" fillId="0" borderId="0" xfId="8" applyNumberFormat="1"/>
    <xf numFmtId="0" fontId="2" fillId="0" borderId="0" xfId="12"/>
    <xf numFmtId="0" fontId="6" fillId="0" borderId="5" xfId="8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left" vertical="center"/>
    </xf>
    <xf numFmtId="4" fontId="5" fillId="0" borderId="18" xfId="8" applyNumberFormat="1" applyFont="1" applyFill="1" applyBorder="1" applyAlignment="1">
      <alignment vertical="center"/>
    </xf>
    <xf numFmtId="0" fontId="8" fillId="0" borderId="0" xfId="8" applyFont="1"/>
    <xf numFmtId="4" fontId="8" fillId="0" borderId="0" xfId="8" applyNumberFormat="1" applyFont="1"/>
    <xf numFmtId="0" fontId="13" fillId="0" borderId="39" xfId="8" applyFont="1" applyFill="1" applyBorder="1" applyAlignment="1">
      <alignment horizontal="center" vertical="center"/>
    </xf>
    <xf numFmtId="0" fontId="13" fillId="0" borderId="35" xfId="8" applyFont="1" applyFill="1" applyBorder="1" applyAlignment="1">
      <alignment horizontal="center" vertical="center"/>
    </xf>
    <xf numFmtId="0" fontId="13" fillId="0" borderId="41" xfId="8" applyFont="1" applyFill="1" applyBorder="1" applyAlignment="1">
      <alignment horizontal="center" vertical="center"/>
    </xf>
    <xf numFmtId="0" fontId="13" fillId="0" borderId="35" xfId="8" applyFont="1" applyFill="1" applyBorder="1" applyAlignment="1">
      <alignment vertical="center"/>
    </xf>
    <xf numFmtId="4" fontId="13" fillId="0" borderId="34" xfId="8" applyNumberFormat="1" applyFont="1" applyFill="1" applyBorder="1" applyAlignment="1">
      <alignment vertical="center"/>
    </xf>
    <xf numFmtId="4" fontId="13" fillId="0" borderId="42" xfId="8" applyNumberFormat="1" applyFont="1" applyFill="1" applyBorder="1" applyAlignment="1">
      <alignment vertical="center"/>
    </xf>
    <xf numFmtId="0" fontId="14" fillId="0" borderId="0" xfId="8" applyFont="1"/>
    <xf numFmtId="4" fontId="14" fillId="0" borderId="0" xfId="8" applyNumberFormat="1" applyFont="1"/>
    <xf numFmtId="0" fontId="5" fillId="0" borderId="43" xfId="8" applyFont="1" applyFill="1" applyBorder="1" applyAlignment="1">
      <alignment horizontal="center" vertical="center"/>
    </xf>
    <xf numFmtId="49" fontId="5" fillId="0" borderId="20" xfId="8" applyNumberFormat="1" applyFont="1" applyFill="1" applyBorder="1" applyAlignment="1">
      <alignment horizontal="center" vertical="center"/>
    </xf>
    <xf numFmtId="49" fontId="5" fillId="0" borderId="19" xfId="8" applyNumberFormat="1" applyFont="1" applyFill="1" applyBorder="1" applyAlignment="1">
      <alignment horizontal="center" vertical="center"/>
    </xf>
    <xf numFmtId="0" fontId="5" fillId="0" borderId="21" xfId="8" applyFont="1" applyFill="1" applyBorder="1" applyAlignment="1">
      <alignment horizontal="center" vertical="center"/>
    </xf>
    <xf numFmtId="0" fontId="5" fillId="0" borderId="14" xfId="8" applyFont="1" applyFill="1" applyBorder="1" applyAlignment="1">
      <alignment horizontal="center" vertical="center"/>
    </xf>
    <xf numFmtId="0" fontId="5" fillId="0" borderId="21" xfId="8" applyFont="1" applyFill="1" applyBorder="1" applyAlignment="1">
      <alignment vertical="center"/>
    </xf>
    <xf numFmtId="4" fontId="5" fillId="0" borderId="19" xfId="8" applyNumberFormat="1" applyFont="1" applyFill="1" applyBorder="1" applyAlignment="1">
      <alignment vertical="center"/>
    </xf>
    <xf numFmtId="4" fontId="5" fillId="0" borderId="44" xfId="8" applyNumberFormat="1" applyFont="1" applyFill="1" applyBorder="1" applyAlignment="1">
      <alignment vertical="center"/>
    </xf>
    <xf numFmtId="0" fontId="3" fillId="0" borderId="43" xfId="8" applyFont="1" applyFill="1" applyBorder="1" applyAlignment="1">
      <alignment horizontal="center" vertical="center"/>
    </xf>
    <xf numFmtId="49" fontId="3" fillId="0" borderId="20" xfId="8" applyNumberFormat="1" applyFont="1" applyFill="1" applyBorder="1" applyAlignment="1">
      <alignment horizontal="center" vertical="center"/>
    </xf>
    <xf numFmtId="49" fontId="3" fillId="0" borderId="19" xfId="8" applyNumberFormat="1" applyFont="1" applyFill="1" applyBorder="1" applyAlignment="1">
      <alignment horizontal="center" vertical="center"/>
    </xf>
    <xf numFmtId="0" fontId="3" fillId="0" borderId="21" xfId="8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0" borderId="21" xfId="4" applyFont="1" applyFill="1" applyBorder="1" applyAlignment="1">
      <alignment vertical="center"/>
    </xf>
    <xf numFmtId="2" fontId="3" fillId="0" borderId="19" xfId="4" applyNumberFormat="1" applyFont="1" applyFill="1" applyBorder="1" applyAlignment="1">
      <alignment vertical="center"/>
    </xf>
    <xf numFmtId="4" fontId="3" fillId="0" borderId="19" xfId="8" applyNumberFormat="1" applyFont="1" applyFill="1" applyBorder="1" applyAlignment="1">
      <alignment vertical="center"/>
    </xf>
    <xf numFmtId="2" fontId="3" fillId="0" borderId="44" xfId="4" applyNumberFormat="1" applyFont="1" applyFill="1" applyBorder="1" applyAlignment="1">
      <alignment vertical="center"/>
    </xf>
    <xf numFmtId="0" fontId="2" fillId="0" borderId="0" xfId="8" applyFont="1"/>
    <xf numFmtId="0" fontId="3" fillId="0" borderId="20" xfId="10" applyFont="1" applyFill="1" applyBorder="1" applyAlignment="1">
      <alignment horizontal="center" vertical="center"/>
    </xf>
    <xf numFmtId="0" fontId="3" fillId="0" borderId="21" xfId="10" applyFont="1" applyFill="1" applyBorder="1" applyAlignment="1">
      <alignment vertical="center"/>
    </xf>
    <xf numFmtId="2" fontId="3" fillId="0" borderId="19" xfId="4" applyNumberFormat="1" applyFont="1" applyFill="1" applyBorder="1" applyAlignment="1">
      <alignment horizontal="right" vertical="center"/>
    </xf>
    <xf numFmtId="2" fontId="3" fillId="0" borderId="44" xfId="4" applyNumberFormat="1" applyFont="1" applyFill="1" applyBorder="1" applyAlignment="1">
      <alignment horizontal="right" vertical="center"/>
    </xf>
    <xf numFmtId="4" fontId="3" fillId="0" borderId="19" xfId="4" applyNumberFormat="1" applyFont="1" applyFill="1" applyBorder="1" applyAlignment="1">
      <alignment horizontal="right" vertical="center"/>
    </xf>
    <xf numFmtId="4" fontId="3" fillId="0" borderId="44" xfId="4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20" xfId="10" applyFont="1" applyFill="1" applyBorder="1" applyAlignment="1">
      <alignment horizontal="center" vertical="center"/>
    </xf>
    <xf numFmtId="0" fontId="5" fillId="0" borderId="21" xfId="10" applyFont="1" applyFill="1" applyBorder="1" applyAlignment="1">
      <alignment vertical="center"/>
    </xf>
    <xf numFmtId="4" fontId="5" fillId="0" borderId="19" xfId="5" applyNumberFormat="1" applyFont="1" applyFill="1" applyBorder="1" applyAlignment="1">
      <alignment horizontal="right" vertical="center"/>
    </xf>
    <xf numFmtId="4" fontId="5" fillId="0" borderId="44" xfId="5" applyNumberFormat="1" applyFont="1" applyFill="1" applyBorder="1" applyAlignment="1">
      <alignment horizontal="right" vertical="center"/>
    </xf>
    <xf numFmtId="0" fontId="3" fillId="0" borderId="43" xfId="1" applyFont="1" applyFill="1" applyBorder="1" applyAlignment="1">
      <alignment horizontal="center" vertical="center"/>
    </xf>
    <xf numFmtId="49" fontId="3" fillId="0" borderId="20" xfId="1" applyNumberFormat="1" applyFont="1" applyFill="1" applyBorder="1" applyAlignment="1">
      <alignment horizontal="center" vertical="center"/>
    </xf>
    <xf numFmtId="49" fontId="3" fillId="0" borderId="19" xfId="1" applyNumberFormat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4" fontId="3" fillId="0" borderId="19" xfId="5" applyNumberFormat="1" applyFont="1" applyFill="1" applyBorder="1" applyAlignment="1">
      <alignment horizontal="right" vertical="center"/>
    </xf>
    <xf numFmtId="4" fontId="3" fillId="0" borderId="19" xfId="1" applyNumberFormat="1" applyFont="1" applyFill="1" applyBorder="1" applyAlignment="1">
      <alignment vertical="center"/>
    </xf>
    <xf numFmtId="4" fontId="3" fillId="0" borderId="44" xfId="1" applyNumberFormat="1" applyFont="1" applyFill="1" applyBorder="1" applyAlignment="1">
      <alignment vertical="center"/>
    </xf>
    <xf numFmtId="0" fontId="3" fillId="0" borderId="14" xfId="8" applyFont="1" applyFill="1" applyBorder="1" applyAlignment="1">
      <alignment horizontal="center" vertical="center"/>
    </xf>
    <xf numFmtId="0" fontId="3" fillId="0" borderId="21" xfId="8" applyFont="1" applyFill="1" applyBorder="1" applyAlignment="1">
      <alignment vertical="center"/>
    </xf>
    <xf numFmtId="0" fontId="13" fillId="0" borderId="45" xfId="8" applyFont="1" applyFill="1" applyBorder="1" applyAlignment="1">
      <alignment horizontal="center" vertical="center"/>
    </xf>
    <xf numFmtId="0" fontId="13" fillId="0" borderId="32" xfId="8" applyFont="1" applyFill="1" applyBorder="1" applyAlignment="1">
      <alignment horizontal="center" vertical="center"/>
    </xf>
    <xf numFmtId="0" fontId="13" fillId="0" borderId="25" xfId="8" applyFont="1" applyFill="1" applyBorder="1" applyAlignment="1">
      <alignment horizontal="center" vertical="center"/>
    </xf>
    <xf numFmtId="0" fontId="13" fillId="0" borderId="32" xfId="8" applyFont="1" applyFill="1" applyBorder="1" applyAlignment="1">
      <alignment vertical="center"/>
    </xf>
    <xf numFmtId="4" fontId="13" fillId="0" borderId="27" xfId="8" applyNumberFormat="1" applyFont="1" applyFill="1" applyBorder="1" applyAlignment="1">
      <alignment vertical="center"/>
    </xf>
    <xf numFmtId="4" fontId="13" fillId="0" borderId="46" xfId="8" applyNumberFormat="1" applyFont="1" applyFill="1" applyBorder="1" applyAlignment="1">
      <alignment vertical="center"/>
    </xf>
    <xf numFmtId="0" fontId="3" fillId="0" borderId="24" xfId="10" applyFont="1" applyFill="1" applyBorder="1" applyAlignment="1">
      <alignment horizontal="center" vertical="center"/>
    </xf>
    <xf numFmtId="0" fontId="3" fillId="0" borderId="23" xfId="10" applyFont="1" applyFill="1" applyBorder="1" applyAlignment="1">
      <alignment vertical="center"/>
    </xf>
    <xf numFmtId="0" fontId="5" fillId="0" borderId="39" xfId="8" applyFont="1" applyFill="1" applyBorder="1" applyAlignment="1">
      <alignment horizontal="center" vertical="center"/>
    </xf>
    <xf numFmtId="49" fontId="5" fillId="0" borderId="40" xfId="8" applyNumberFormat="1" applyFont="1" applyFill="1" applyBorder="1" applyAlignment="1">
      <alignment horizontal="center" vertical="center"/>
    </xf>
    <xf numFmtId="49" fontId="5" fillId="0" borderId="34" xfId="8" applyNumberFormat="1" applyFont="1" applyFill="1" applyBorder="1" applyAlignment="1">
      <alignment horizontal="center" vertical="center"/>
    </xf>
    <xf numFmtId="0" fontId="5" fillId="0" borderId="35" xfId="8" applyFont="1" applyFill="1" applyBorder="1" applyAlignment="1">
      <alignment horizontal="center" vertical="center"/>
    </xf>
    <xf numFmtId="0" fontId="5" fillId="0" borderId="41" xfId="8" applyFont="1" applyFill="1" applyBorder="1" applyAlignment="1">
      <alignment horizontal="center" vertical="center"/>
    </xf>
    <xf numFmtId="4" fontId="5" fillId="0" borderId="34" xfId="8" applyNumberFormat="1" applyFont="1" applyFill="1" applyBorder="1" applyAlignment="1">
      <alignment vertical="center"/>
    </xf>
    <xf numFmtId="4" fontId="5" fillId="0" borderId="42" xfId="8" applyNumberFormat="1" applyFont="1" applyFill="1" applyBorder="1" applyAlignment="1">
      <alignment vertical="center"/>
    </xf>
    <xf numFmtId="4" fontId="3" fillId="0" borderId="21" xfId="8" applyNumberFormat="1" applyFont="1" applyFill="1" applyBorder="1" applyAlignment="1">
      <alignment vertical="center"/>
    </xf>
    <xf numFmtId="4" fontId="3" fillId="0" borderId="12" xfId="8" applyNumberFormat="1" applyFont="1" applyFill="1" applyBorder="1" applyAlignment="1">
      <alignment vertical="center"/>
    </xf>
    <xf numFmtId="4" fontId="3" fillId="0" borderId="34" xfId="8" applyNumberFormat="1" applyFont="1" applyFill="1" applyBorder="1" applyAlignment="1">
      <alignment vertical="center"/>
    </xf>
    <xf numFmtId="0" fontId="3" fillId="0" borderId="14" xfId="10" applyFont="1" applyFill="1" applyBorder="1" applyAlignment="1">
      <alignment horizontal="center" vertical="center"/>
    </xf>
    <xf numFmtId="0" fontId="2" fillId="0" borderId="0" xfId="8" applyFill="1"/>
    <xf numFmtId="0" fontId="3" fillId="0" borderId="30" xfId="8" applyFont="1" applyFill="1" applyBorder="1" applyAlignment="1">
      <alignment horizontal="center" vertical="center"/>
    </xf>
    <xf numFmtId="0" fontId="3" fillId="0" borderId="49" xfId="10" applyFont="1" applyFill="1" applyBorder="1" applyAlignment="1">
      <alignment horizontal="center" vertical="center"/>
    </xf>
    <xf numFmtId="4" fontId="3" fillId="0" borderId="29" xfId="8" applyNumberFormat="1" applyFont="1" applyFill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vertical="center"/>
    </xf>
    <xf numFmtId="4" fontId="5" fillId="0" borderId="19" xfId="1" applyNumberFormat="1" applyFont="1" applyFill="1" applyBorder="1" applyAlignment="1">
      <alignment vertical="center"/>
    </xf>
    <xf numFmtId="4" fontId="5" fillId="0" borderId="44" xfId="1" applyNumberFormat="1" applyFont="1" applyFill="1" applyBorder="1" applyAlignment="1">
      <alignment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49" fontId="5" fillId="0" borderId="40" xfId="1" applyNumberFormat="1" applyFont="1" applyFill="1" applyBorder="1" applyAlignment="1">
      <alignment horizontal="center" vertical="center"/>
    </xf>
    <xf numFmtId="49" fontId="5" fillId="0" borderId="34" xfId="1" applyNumberFormat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vertical="center"/>
    </xf>
    <xf numFmtId="4" fontId="5" fillId="0" borderId="34" xfId="1" applyNumberFormat="1" applyFont="1" applyFill="1" applyBorder="1" applyAlignment="1">
      <alignment vertical="center"/>
    </xf>
    <xf numFmtId="4" fontId="5" fillId="0" borderId="42" xfId="1" applyNumberFormat="1" applyFont="1" applyFill="1" applyBorder="1" applyAlignment="1">
      <alignment vertical="center"/>
    </xf>
    <xf numFmtId="0" fontId="5" fillId="0" borderId="50" xfId="1" applyFont="1" applyFill="1" applyBorder="1" applyAlignment="1">
      <alignment horizontal="center" vertical="center"/>
    </xf>
    <xf numFmtId="49" fontId="5" fillId="0" borderId="51" xfId="1" applyNumberFormat="1" applyFont="1" applyFill="1" applyBorder="1" applyAlignment="1">
      <alignment horizontal="center" vertical="center"/>
    </xf>
    <xf numFmtId="49" fontId="5" fillId="0" borderId="52" xfId="1" applyNumberFormat="1" applyFont="1" applyFill="1" applyBorder="1" applyAlignment="1">
      <alignment horizontal="center" vertical="center"/>
    </xf>
    <xf numFmtId="0" fontId="3" fillId="0" borderId="5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3" xfId="1" applyFont="1" applyFill="1" applyBorder="1" applyAlignment="1">
      <alignment vertical="center"/>
    </xf>
    <xf numFmtId="4" fontId="3" fillId="0" borderId="52" xfId="1" applyNumberFormat="1" applyFont="1" applyFill="1" applyBorder="1" applyAlignment="1">
      <alignment vertical="center"/>
    </xf>
    <xf numFmtId="4" fontId="3" fillId="0" borderId="54" xfId="1" applyNumberFormat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4" fontId="3" fillId="0" borderId="22" xfId="1" applyNumberFormat="1" applyFont="1" applyFill="1" applyBorder="1" applyAlignment="1">
      <alignment vertical="center"/>
    </xf>
    <xf numFmtId="0" fontId="13" fillId="0" borderId="45" xfId="1" applyFont="1" applyFill="1" applyBorder="1" applyAlignment="1">
      <alignment horizontal="center" vertical="center"/>
    </xf>
    <xf numFmtId="0" fontId="13" fillId="0" borderId="32" xfId="1" applyFont="1" applyFill="1" applyBorder="1" applyAlignment="1">
      <alignment horizontal="center" vertical="center"/>
    </xf>
    <xf numFmtId="0" fontId="13" fillId="0" borderId="25" xfId="1" applyFont="1" applyFill="1" applyBorder="1" applyAlignment="1">
      <alignment horizontal="center" vertical="center"/>
    </xf>
    <xf numFmtId="0" fontId="13" fillId="0" borderId="32" xfId="1" applyFont="1" applyFill="1" applyBorder="1" applyAlignment="1">
      <alignment vertical="center"/>
    </xf>
    <xf numFmtId="4" fontId="13" fillId="0" borderId="27" xfId="1" applyNumberFormat="1" applyFont="1" applyFill="1" applyBorder="1" applyAlignment="1">
      <alignment vertical="center"/>
    </xf>
    <xf numFmtId="4" fontId="13" fillId="0" borderId="46" xfId="1" applyNumberFormat="1" applyFont="1" applyFill="1" applyBorder="1" applyAlignment="1">
      <alignment vertical="center"/>
    </xf>
    <xf numFmtId="0" fontId="3" fillId="0" borderId="19" xfId="1" applyFont="1" applyFill="1" applyBorder="1" applyAlignment="1">
      <alignment horizontal="center" vertical="center"/>
    </xf>
    <xf numFmtId="4" fontId="3" fillId="0" borderId="21" xfId="1" applyNumberFormat="1" applyFont="1" applyFill="1" applyBorder="1" applyAlignment="1">
      <alignment vertical="center"/>
    </xf>
    <xf numFmtId="4" fontId="3" fillId="0" borderId="12" xfId="1" applyNumberFormat="1" applyFont="1" applyFill="1" applyBorder="1" applyAlignment="1">
      <alignment vertical="center"/>
    </xf>
    <xf numFmtId="0" fontId="3" fillId="0" borderId="47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4" fontId="3" fillId="0" borderId="23" xfId="1" applyNumberFormat="1" applyFont="1" applyFill="1" applyBorder="1" applyAlignment="1">
      <alignment vertical="center"/>
    </xf>
    <xf numFmtId="4" fontId="3" fillId="0" borderId="15" xfId="1" applyNumberFormat="1" applyFont="1" applyFill="1" applyBorder="1" applyAlignment="1">
      <alignment vertical="center"/>
    </xf>
    <xf numFmtId="0" fontId="13" fillId="0" borderId="39" xfId="1" applyFont="1" applyFill="1" applyBorder="1" applyAlignment="1">
      <alignment horizontal="center" vertical="center"/>
    </xf>
    <xf numFmtId="0" fontId="13" fillId="0" borderId="35" xfId="1" applyFont="1" applyFill="1" applyBorder="1" applyAlignment="1">
      <alignment horizontal="center" vertical="center"/>
    </xf>
    <xf numFmtId="0" fontId="13" fillId="0" borderId="41" xfId="1" applyFont="1" applyFill="1" applyBorder="1" applyAlignment="1">
      <alignment horizontal="center" vertical="center"/>
    </xf>
    <xf numFmtId="0" fontId="13" fillId="0" borderId="35" xfId="1" applyFont="1" applyFill="1" applyBorder="1" applyAlignment="1">
      <alignment vertical="center"/>
    </xf>
    <xf numFmtId="4" fontId="13" fillId="0" borderId="34" xfId="1" applyNumberFormat="1" applyFont="1" applyFill="1" applyBorder="1" applyAlignment="1">
      <alignment vertical="center"/>
    </xf>
    <xf numFmtId="4" fontId="13" fillId="0" borderId="42" xfId="1" applyNumberFormat="1" applyFont="1" applyFill="1" applyBorder="1" applyAlignment="1">
      <alignment vertical="center"/>
    </xf>
    <xf numFmtId="0" fontId="3" fillId="0" borderId="34" xfId="1" applyFont="1" applyFill="1" applyBorder="1" applyAlignment="1">
      <alignment horizontal="center" vertical="center"/>
    </xf>
    <xf numFmtId="0" fontId="3" fillId="0" borderId="40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vertical="center"/>
    </xf>
    <xf numFmtId="4" fontId="3" fillId="0" borderId="34" xfId="1" applyNumberFormat="1" applyFont="1" applyFill="1" applyBorder="1" applyAlignment="1">
      <alignment vertical="center"/>
    </xf>
    <xf numFmtId="0" fontId="3" fillId="0" borderId="39" xfId="1" applyFont="1" applyFill="1" applyBorder="1" applyAlignment="1">
      <alignment horizontal="center" vertical="center"/>
    </xf>
    <xf numFmtId="49" fontId="3" fillId="0" borderId="40" xfId="1" applyNumberFormat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vertical="center"/>
    </xf>
    <xf numFmtId="0" fontId="2" fillId="0" borderId="40" xfId="1" applyFont="1" applyFill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0" fontId="3" fillId="0" borderId="41" xfId="1" applyFont="1" applyFill="1" applyBorder="1" applyAlignment="1">
      <alignment horizontal="center" vertical="center"/>
    </xf>
    <xf numFmtId="0" fontId="3" fillId="0" borderId="55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0" fontId="3" fillId="0" borderId="21" xfId="5" applyFont="1" applyFill="1" applyBorder="1" applyAlignment="1">
      <alignment vertical="center"/>
    </xf>
    <xf numFmtId="4" fontId="3" fillId="0" borderId="29" xfId="1" applyNumberFormat="1" applyFont="1" applyFill="1" applyBorder="1" applyAlignment="1">
      <alignment vertical="center"/>
    </xf>
    <xf numFmtId="0" fontId="5" fillId="0" borderId="20" xfId="1" applyFont="1" applyFill="1" applyBorder="1" applyAlignment="1">
      <alignment horizontal="center" vertical="center"/>
    </xf>
    <xf numFmtId="165" fontId="5" fillId="0" borderId="19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17" xfId="1" applyNumberFormat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4" fontId="3" fillId="0" borderId="8" xfId="1" applyNumberFormat="1" applyFont="1" applyFill="1" applyBorder="1" applyAlignment="1">
      <alignment vertical="center"/>
    </xf>
    <xf numFmtId="0" fontId="6" fillId="0" borderId="1" xfId="9" applyFont="1" applyFill="1" applyBorder="1" applyAlignment="1">
      <alignment horizontal="center" vertical="center"/>
    </xf>
    <xf numFmtId="0" fontId="6" fillId="0" borderId="6" xfId="9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/>
    </xf>
    <xf numFmtId="0" fontId="6" fillId="0" borderId="56" xfId="9" applyFont="1" applyFill="1" applyBorder="1" applyAlignment="1">
      <alignment horizontal="center" vertical="center"/>
    </xf>
    <xf numFmtId="0" fontId="6" fillId="0" borderId="11" xfId="9" applyFont="1" applyFill="1" applyBorder="1" applyAlignment="1">
      <alignment horizontal="left" vertical="center"/>
    </xf>
    <xf numFmtId="4" fontId="6" fillId="0" borderId="18" xfId="9" applyNumberFormat="1" applyFont="1" applyFill="1" applyBorder="1" applyAlignment="1">
      <alignment horizontal="right" vertical="center"/>
    </xf>
    <xf numFmtId="4" fontId="6" fillId="0" borderId="37" xfId="9" applyNumberFormat="1" applyFont="1" applyFill="1" applyBorder="1" applyAlignment="1">
      <alignment horizontal="right" vertical="center"/>
    </xf>
    <xf numFmtId="0" fontId="5" fillId="0" borderId="39" xfId="10" applyFont="1" applyFill="1" applyBorder="1" applyAlignment="1">
      <alignment horizontal="center" vertical="center"/>
    </xf>
    <xf numFmtId="4" fontId="5" fillId="0" borderId="35" xfId="6" applyNumberFormat="1" applyFont="1" applyFill="1" applyBorder="1" applyAlignment="1">
      <alignment horizontal="right" vertical="center"/>
    </xf>
    <xf numFmtId="4" fontId="5" fillId="0" borderId="13" xfId="8" applyNumberFormat="1" applyFont="1" applyFill="1" applyBorder="1" applyAlignment="1">
      <alignment horizontal="right" vertical="center"/>
    </xf>
    <xf numFmtId="0" fontId="3" fillId="0" borderId="43" xfId="10" applyFont="1" applyFill="1" applyBorder="1" applyAlignment="1">
      <alignment horizontal="center" vertical="center"/>
    </xf>
    <xf numFmtId="49" fontId="3" fillId="0" borderId="14" xfId="1" applyNumberFormat="1" applyFont="1" applyFill="1" applyBorder="1" applyAlignment="1">
      <alignment horizontal="center" vertical="center"/>
    </xf>
    <xf numFmtId="4" fontId="3" fillId="0" borderId="21" xfId="6" applyNumberFormat="1" applyFont="1" applyFill="1" applyBorder="1" applyAlignment="1">
      <alignment horizontal="right" vertical="center"/>
    </xf>
    <xf numFmtId="4" fontId="3" fillId="0" borderId="14" xfId="6" applyNumberFormat="1" applyFont="1" applyFill="1" applyBorder="1" applyAlignment="1">
      <alignment horizontal="right" vertical="center"/>
    </xf>
    <xf numFmtId="4" fontId="3" fillId="0" borderId="12" xfId="8" applyNumberFormat="1" applyFont="1" applyFill="1" applyBorder="1" applyAlignment="1">
      <alignment horizontal="right" vertical="center"/>
    </xf>
    <xf numFmtId="4" fontId="5" fillId="0" borderId="32" xfId="6" applyNumberFormat="1" applyFont="1" applyFill="1" applyBorder="1" applyAlignment="1">
      <alignment horizontal="right" vertical="center"/>
    </xf>
    <xf numFmtId="0" fontId="3" fillId="0" borderId="50" xfId="1" applyFont="1" applyFill="1" applyBorder="1" applyAlignment="1">
      <alignment horizontal="center" vertical="center"/>
    </xf>
    <xf numFmtId="49" fontId="3" fillId="0" borderId="51" xfId="1" applyNumberFormat="1" applyFont="1" applyFill="1" applyBorder="1" applyAlignment="1">
      <alignment horizontal="center" vertical="center"/>
    </xf>
    <xf numFmtId="49" fontId="3" fillId="0" borderId="29" xfId="1" applyNumberFormat="1" applyFont="1" applyFill="1" applyBorder="1" applyAlignment="1">
      <alignment horizontal="center" vertical="center"/>
    </xf>
    <xf numFmtId="0" fontId="3" fillId="0" borderId="52" xfId="1" applyFont="1" applyFill="1" applyBorder="1" applyAlignment="1">
      <alignment horizontal="center" vertical="center"/>
    </xf>
    <xf numFmtId="0" fontId="3" fillId="0" borderId="67" xfId="1" applyFont="1" applyFill="1" applyBorder="1" applyAlignment="1">
      <alignment vertical="center"/>
    </xf>
    <xf numFmtId="4" fontId="3" fillId="0" borderId="22" xfId="5" applyNumberFormat="1" applyFont="1" applyFill="1" applyBorder="1" applyAlignment="1">
      <alignment horizontal="right" vertical="center"/>
    </xf>
    <xf numFmtId="0" fontId="3" fillId="0" borderId="0" xfId="10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0" fontId="3" fillId="0" borderId="0" xfId="8" applyFont="1" applyFill="1" applyBorder="1" applyAlignment="1">
      <alignment vertical="center"/>
    </xf>
    <xf numFmtId="4" fontId="3" fillId="0" borderId="0" xfId="6" applyNumberFormat="1" applyFont="1" applyFill="1" applyBorder="1" applyAlignment="1">
      <alignment horizontal="right" vertical="center"/>
    </xf>
    <xf numFmtId="4" fontId="3" fillId="0" borderId="0" xfId="8" applyNumberFormat="1" applyFont="1" applyFill="1" applyBorder="1" applyAlignment="1">
      <alignment horizontal="right" vertical="center"/>
    </xf>
    <xf numFmtId="0" fontId="5" fillId="0" borderId="35" xfId="8" applyFont="1" applyFill="1" applyBorder="1" applyAlignment="1">
      <alignment vertical="center"/>
    </xf>
    <xf numFmtId="0" fontId="0" fillId="0" borderId="0" xfId="8" applyFont="1"/>
    <xf numFmtId="0" fontId="3" fillId="0" borderId="30" xfId="10" applyFont="1" applyFill="1" applyBorder="1" applyAlignment="1">
      <alignment vertical="center"/>
    </xf>
    <xf numFmtId="4" fontId="3" fillId="0" borderId="29" xfId="4" applyNumberFormat="1" applyFont="1" applyFill="1" applyBorder="1" applyAlignment="1">
      <alignment horizontal="right" vertical="center"/>
    </xf>
    <xf numFmtId="0" fontId="0" fillId="0" borderId="0" xfId="8" applyFont="1" applyFill="1"/>
    <xf numFmtId="0" fontId="5" fillId="0" borderId="47" xfId="1" applyFont="1" applyFill="1" applyBorder="1" applyAlignment="1">
      <alignment horizontal="center" vertical="center"/>
    </xf>
    <xf numFmtId="49" fontId="5" fillId="0" borderId="24" xfId="1" applyNumberFormat="1" applyFont="1" applyFill="1" applyBorder="1" applyAlignment="1">
      <alignment horizontal="center" vertical="center"/>
    </xf>
    <xf numFmtId="49" fontId="5" fillId="0" borderId="22" xfId="1" applyNumberFormat="1" applyFont="1" applyFill="1" applyBorder="1" applyAlignment="1">
      <alignment horizontal="center" vertical="center"/>
    </xf>
    <xf numFmtId="4" fontId="3" fillId="0" borderId="48" xfId="1" applyNumberFormat="1" applyFont="1" applyFill="1" applyBorder="1" applyAlignment="1">
      <alignment vertical="center"/>
    </xf>
    <xf numFmtId="0" fontId="5" fillId="0" borderId="45" xfId="10" applyFont="1" applyFill="1" applyBorder="1" applyAlignment="1">
      <alignment horizontal="center" vertical="center"/>
    </xf>
    <xf numFmtId="49" fontId="5" fillId="0" borderId="28" xfId="1" applyNumberFormat="1" applyFont="1" applyFill="1" applyBorder="1" applyAlignment="1">
      <alignment horizontal="center" vertical="center"/>
    </xf>
    <xf numFmtId="49" fontId="5" fillId="0" borderId="27" xfId="1" applyNumberFormat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vertical="center"/>
    </xf>
    <xf numFmtId="4" fontId="5" fillId="0" borderId="26" xfId="6" applyNumberFormat="1" applyFont="1" applyFill="1" applyBorder="1" applyAlignment="1">
      <alignment horizontal="right" vertical="center"/>
    </xf>
    <xf numFmtId="4" fontId="5" fillId="0" borderId="57" xfId="8" applyNumberFormat="1" applyFont="1" applyFill="1" applyBorder="1" applyAlignment="1">
      <alignment horizontal="right" vertical="center"/>
    </xf>
    <xf numFmtId="0" fontId="3" fillId="0" borderId="47" xfId="10" applyFont="1" applyFill="1" applyBorder="1" applyAlignment="1">
      <alignment horizontal="center" vertical="center"/>
    </xf>
    <xf numFmtId="49" fontId="3" fillId="0" borderId="31" xfId="1" applyNumberFormat="1" applyFont="1" applyFill="1" applyBorder="1" applyAlignment="1">
      <alignment horizontal="center" vertical="center"/>
    </xf>
    <xf numFmtId="49" fontId="3" fillId="0" borderId="22" xfId="1" applyNumberFormat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23" xfId="8" applyFont="1" applyFill="1" applyBorder="1" applyAlignment="1">
      <alignment vertical="center"/>
    </xf>
    <xf numFmtId="4" fontId="3" fillId="0" borderId="23" xfId="6" applyNumberFormat="1" applyFont="1" applyFill="1" applyBorder="1" applyAlignment="1">
      <alignment horizontal="right" vertical="center"/>
    </xf>
    <xf numFmtId="4" fontId="3" fillId="0" borderId="31" xfId="6" applyNumberFormat="1" applyFont="1" applyFill="1" applyBorder="1" applyAlignment="1">
      <alignment horizontal="right" vertical="center"/>
    </xf>
    <xf numFmtId="4" fontId="3" fillId="0" borderId="15" xfId="8" applyNumberFormat="1" applyFont="1" applyFill="1" applyBorder="1" applyAlignment="1">
      <alignment horizontal="right" vertical="center"/>
    </xf>
    <xf numFmtId="49" fontId="5" fillId="0" borderId="25" xfId="1" applyNumberFormat="1" applyFont="1" applyFill="1" applyBorder="1" applyAlignment="1">
      <alignment horizontal="center" vertical="center"/>
    </xf>
    <xf numFmtId="49" fontId="3" fillId="0" borderId="55" xfId="1" applyNumberFormat="1" applyFont="1" applyFill="1" applyBorder="1" applyAlignment="1">
      <alignment horizontal="center" vertical="center"/>
    </xf>
    <xf numFmtId="49" fontId="3" fillId="0" borderId="24" xfId="1" applyNumberFormat="1" applyFont="1" applyFill="1" applyBorder="1" applyAlignment="1">
      <alignment horizontal="center" vertical="center"/>
    </xf>
    <xf numFmtId="4" fontId="2" fillId="0" borderId="0" xfId="8" applyNumberFormat="1" applyFill="1"/>
    <xf numFmtId="0" fontId="3" fillId="0" borderId="23" xfId="8" applyFont="1" applyFill="1" applyBorder="1" applyAlignment="1">
      <alignment vertical="center" wrapText="1"/>
    </xf>
    <xf numFmtId="0" fontId="6" fillId="0" borderId="11" xfId="9" applyFont="1" applyFill="1" applyBorder="1" applyAlignment="1">
      <alignment horizontal="center" vertical="center"/>
    </xf>
    <xf numFmtId="4" fontId="5" fillId="0" borderId="37" xfId="8" applyNumberFormat="1" applyFont="1" applyFill="1" applyBorder="1" applyAlignment="1">
      <alignment vertical="center"/>
    </xf>
    <xf numFmtId="166" fontId="5" fillId="0" borderId="11" xfId="8" applyNumberFormat="1" applyFont="1" applyFill="1" applyBorder="1" applyAlignment="1">
      <alignment vertical="center"/>
    </xf>
    <xf numFmtId="164" fontId="6" fillId="0" borderId="11" xfId="9" applyNumberFormat="1" applyFont="1" applyFill="1" applyBorder="1" applyAlignment="1">
      <alignment horizontal="right" vertical="center"/>
    </xf>
    <xf numFmtId="164" fontId="2" fillId="0" borderId="0" xfId="8" applyNumberFormat="1"/>
    <xf numFmtId="0" fontId="6" fillId="0" borderId="10" xfId="8" applyFont="1" applyFill="1" applyBorder="1" applyAlignment="1">
      <alignment horizontal="center" vertical="center"/>
    </xf>
    <xf numFmtId="0" fontId="2" fillId="0" borderId="0" xfId="8" applyFill="1" applyBorder="1"/>
    <xf numFmtId="49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4" fontId="5" fillId="0" borderId="0" xfId="6" applyNumberFormat="1" applyFont="1" applyFill="1" applyBorder="1" applyAlignment="1">
      <alignment horizontal="right" vertical="center"/>
    </xf>
    <xf numFmtId="4" fontId="5" fillId="0" borderId="0" xfId="8" applyNumberFormat="1" applyFont="1" applyFill="1" applyBorder="1" applyAlignment="1">
      <alignment horizontal="right" vertical="center"/>
    </xf>
    <xf numFmtId="0" fontId="6" fillId="0" borderId="10" xfId="9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vertical="center" wrapText="1"/>
    </xf>
    <xf numFmtId="164" fontId="5" fillId="0" borderId="6" xfId="6" applyNumberFormat="1" applyFont="1" applyFill="1" applyBorder="1" applyAlignment="1">
      <alignment horizontal="right" vertical="center"/>
    </xf>
    <xf numFmtId="164" fontId="5" fillId="0" borderId="38" xfId="6" applyNumberFormat="1" applyFont="1" applyFill="1" applyBorder="1" applyAlignment="1">
      <alignment horizontal="right" vertical="center"/>
    </xf>
    <xf numFmtId="164" fontId="2" fillId="0" borderId="0" xfId="8" applyNumberFormat="1" applyFill="1"/>
    <xf numFmtId="49" fontId="3" fillId="0" borderId="23" xfId="1" applyNumberFormat="1" applyFont="1" applyFill="1" applyBorder="1" applyAlignment="1">
      <alignment horizontal="center" vertical="center"/>
    </xf>
    <xf numFmtId="164" fontId="3" fillId="0" borderId="23" xfId="6" applyNumberFormat="1" applyFont="1" applyFill="1" applyBorder="1" applyAlignment="1">
      <alignment horizontal="right" vertical="center"/>
    </xf>
    <xf numFmtId="164" fontId="3" fillId="0" borderId="48" xfId="6" applyNumberFormat="1" applyFont="1" applyFill="1" applyBorder="1" applyAlignment="1">
      <alignment horizontal="right" vertical="center"/>
    </xf>
    <xf numFmtId="0" fontId="5" fillId="0" borderId="68" xfId="10" applyFont="1" applyFill="1" applyBorder="1" applyAlignment="1">
      <alignment horizontal="center" vertical="center"/>
    </xf>
    <xf numFmtId="0" fontId="5" fillId="0" borderId="32" xfId="8" applyFont="1" applyFill="1" applyBorder="1" applyAlignment="1">
      <alignment vertical="center" wrapText="1"/>
    </xf>
    <xf numFmtId="4" fontId="5" fillId="0" borderId="25" xfId="6" applyNumberFormat="1" applyFont="1" applyFill="1" applyBorder="1" applyAlignment="1">
      <alignment horizontal="right" vertical="center"/>
    </xf>
    <xf numFmtId="0" fontId="8" fillId="0" borderId="0" xfId="8" applyFont="1" applyFill="1"/>
    <xf numFmtId="0" fontId="3" fillId="0" borderId="7" xfId="10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/>
    </xf>
    <xf numFmtId="0" fontId="3" fillId="0" borderId="8" xfId="8" applyFont="1" applyFill="1" applyBorder="1" applyAlignment="1">
      <alignment vertical="center"/>
    </xf>
    <xf numFmtId="4" fontId="3" fillId="0" borderId="8" xfId="6" applyNumberFormat="1" applyFont="1" applyFill="1" applyBorder="1" applyAlignment="1">
      <alignment horizontal="right" vertical="center"/>
    </xf>
    <xf numFmtId="4" fontId="3" fillId="0" borderId="55" xfId="6" applyNumberFormat="1" applyFont="1" applyFill="1" applyBorder="1" applyAlignment="1">
      <alignment horizontal="right" vertical="center"/>
    </xf>
    <xf numFmtId="4" fontId="3" fillId="0" borderId="9" xfId="8" applyNumberFormat="1" applyFont="1" applyFill="1" applyBorder="1" applyAlignment="1">
      <alignment horizontal="right" vertical="center"/>
    </xf>
    <xf numFmtId="0" fontId="2" fillId="0" borderId="0" xfId="8" applyFont="1" applyFill="1"/>
    <xf numFmtId="2" fontId="3" fillId="0" borderId="12" xfId="13" applyNumberFormat="1" applyFont="1" applyFill="1" applyBorder="1" applyAlignment="1">
      <alignment vertical="center"/>
    </xf>
    <xf numFmtId="0" fontId="7" fillId="0" borderId="0" xfId="7" applyFill="1"/>
    <xf numFmtId="0" fontId="2" fillId="0" borderId="0" xfId="4" applyFill="1"/>
    <xf numFmtId="0" fontId="4" fillId="0" borderId="0" xfId="12" applyFont="1" applyFill="1" applyAlignment="1">
      <alignment horizontal="center"/>
    </xf>
    <xf numFmtId="0" fontId="4" fillId="0" borderId="0" xfId="14" applyFont="1" applyFill="1" applyAlignment="1">
      <alignment horizontal="center"/>
    </xf>
    <xf numFmtId="0" fontId="2" fillId="0" borderId="0" xfId="4" applyFill="1" applyBorder="1"/>
    <xf numFmtId="0" fontId="5" fillId="0" borderId="0" xfId="4" applyFont="1" applyFill="1" applyAlignment="1">
      <alignment horizontal="center"/>
    </xf>
    <xf numFmtId="0" fontId="11" fillId="0" borderId="1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center" vertical="center"/>
    </xf>
    <xf numFmtId="0" fontId="5" fillId="0" borderId="38" xfId="5" applyFont="1" applyFill="1" applyBorder="1" applyAlignment="1">
      <alignment horizontal="center" vertical="center"/>
    </xf>
    <xf numFmtId="4" fontId="3" fillId="0" borderId="44" xfId="8" applyNumberFormat="1" applyFont="1" applyFill="1" applyBorder="1" applyAlignment="1">
      <alignment vertical="center"/>
    </xf>
    <xf numFmtId="4" fontId="3" fillId="0" borderId="19" xfId="10" applyNumberFormat="1" applyFont="1" applyFill="1" applyBorder="1" applyAlignment="1">
      <alignment vertical="center"/>
    </xf>
    <xf numFmtId="4" fontId="3" fillId="0" borderId="44" xfId="10" applyNumberFormat="1" applyFont="1" applyFill="1" applyBorder="1" applyAlignment="1">
      <alignment vertical="center"/>
    </xf>
    <xf numFmtId="0" fontId="3" fillId="0" borderId="47" xfId="8" applyFont="1" applyFill="1" applyBorder="1" applyAlignment="1">
      <alignment horizontal="center" vertical="center"/>
    </xf>
    <xf numFmtId="49" fontId="3" fillId="0" borderId="24" xfId="8" applyNumberFormat="1" applyFont="1" applyFill="1" applyBorder="1" applyAlignment="1">
      <alignment horizontal="center" vertical="center"/>
    </xf>
    <xf numFmtId="49" fontId="3" fillId="0" borderId="22" xfId="8" applyNumberFormat="1" applyFont="1" applyFill="1" applyBorder="1" applyAlignment="1">
      <alignment horizontal="center" vertical="center"/>
    </xf>
    <xf numFmtId="0" fontId="3" fillId="0" borderId="23" xfId="8" applyFont="1" applyFill="1" applyBorder="1" applyAlignment="1">
      <alignment horizontal="center" vertical="center"/>
    </xf>
    <xf numFmtId="4" fontId="3" fillId="0" borderId="22" xfId="10" applyNumberFormat="1" applyFont="1" applyFill="1" applyBorder="1" applyAlignment="1">
      <alignment vertical="center"/>
    </xf>
    <xf numFmtId="4" fontId="3" fillId="0" borderId="22" xfId="8" applyNumberFormat="1" applyFont="1" applyFill="1" applyBorder="1" applyAlignment="1">
      <alignment vertical="center"/>
    </xf>
    <xf numFmtId="4" fontId="3" fillId="0" borderId="48" xfId="10" applyNumberFormat="1" applyFont="1" applyFill="1" applyBorder="1" applyAlignment="1">
      <alignment vertical="center"/>
    </xf>
    <xf numFmtId="4" fontId="3" fillId="0" borderId="21" xfId="8" applyNumberFormat="1" applyFont="1" applyFill="1" applyBorder="1" applyAlignment="1">
      <alignment horizontal="right" vertical="center"/>
    </xf>
    <xf numFmtId="4" fontId="3" fillId="0" borderId="34" xfId="8" applyNumberFormat="1" applyFont="1" applyFill="1" applyBorder="1" applyAlignment="1">
      <alignment horizontal="right" vertical="center"/>
    </xf>
    <xf numFmtId="49" fontId="3" fillId="0" borderId="21" xfId="8" applyNumberFormat="1" applyFont="1" applyFill="1" applyBorder="1" applyAlignment="1">
      <alignment horizontal="center" vertical="center"/>
    </xf>
    <xf numFmtId="0" fontId="5" fillId="0" borderId="39" xfId="13" applyFont="1" applyFill="1" applyBorder="1" applyAlignment="1">
      <alignment horizontal="center" vertical="center"/>
    </xf>
    <xf numFmtId="49" fontId="5" fillId="0" borderId="40" xfId="13" applyNumberFormat="1" applyFont="1" applyFill="1" applyBorder="1" applyAlignment="1">
      <alignment horizontal="center" vertical="center"/>
    </xf>
    <xf numFmtId="49" fontId="5" fillId="0" borderId="34" xfId="13" applyNumberFormat="1" applyFont="1" applyFill="1" applyBorder="1" applyAlignment="1">
      <alignment horizontal="center" vertical="center"/>
    </xf>
    <xf numFmtId="0" fontId="5" fillId="0" borderId="35" xfId="13" applyFont="1" applyFill="1" applyBorder="1" applyAlignment="1">
      <alignment horizontal="center" vertical="center"/>
    </xf>
    <xf numFmtId="0" fontId="5" fillId="0" borderId="41" xfId="13" applyFont="1" applyFill="1" applyBorder="1" applyAlignment="1">
      <alignment horizontal="center" vertical="center"/>
    </xf>
    <xf numFmtId="0" fontId="5" fillId="0" borderId="35" xfId="13" applyFont="1" applyFill="1" applyBorder="1" applyAlignment="1">
      <alignment vertical="center"/>
    </xf>
    <xf numFmtId="4" fontId="5" fillId="0" borderId="34" xfId="13" applyNumberFormat="1" applyFont="1" applyFill="1" applyBorder="1" applyAlignment="1">
      <alignment vertical="center"/>
    </xf>
    <xf numFmtId="4" fontId="5" fillId="0" borderId="42" xfId="13" applyNumberFormat="1" applyFont="1" applyFill="1" applyBorder="1" applyAlignment="1">
      <alignment vertical="center"/>
    </xf>
    <xf numFmtId="0" fontId="3" fillId="0" borderId="21" xfId="4" applyFont="1" applyFill="1" applyBorder="1" applyAlignment="1">
      <alignment horizontal="center" vertical="center"/>
    </xf>
    <xf numFmtId="2" fontId="3" fillId="0" borderId="21" xfId="13" applyNumberFormat="1" applyFont="1" applyFill="1" applyBorder="1" applyAlignment="1">
      <alignment vertical="center"/>
    </xf>
    <xf numFmtId="4" fontId="3" fillId="0" borderId="21" xfId="13" applyNumberFormat="1" applyFont="1" applyFill="1" applyBorder="1" applyAlignment="1">
      <alignment vertical="center"/>
    </xf>
    <xf numFmtId="0" fontId="3" fillId="0" borderId="21" xfId="10" applyFont="1" applyFill="1" applyBorder="1" applyAlignment="1">
      <alignment horizontal="center" vertical="center"/>
    </xf>
    <xf numFmtId="2" fontId="3" fillId="0" borderId="21" xfId="8" applyNumberFormat="1" applyFont="1" applyFill="1" applyBorder="1" applyAlignment="1">
      <alignment vertical="center"/>
    </xf>
    <xf numFmtId="166" fontId="5" fillId="0" borderId="19" xfId="1" applyNumberFormat="1" applyFont="1" applyFill="1" applyBorder="1" applyAlignment="1">
      <alignment vertical="center"/>
    </xf>
    <xf numFmtId="0" fontId="9" fillId="0" borderId="0" xfId="11" applyFont="1" applyFill="1" applyBorder="1" applyAlignment="1"/>
    <xf numFmtId="0" fontId="2" fillId="0" borderId="0" xfId="9" applyFill="1"/>
    <xf numFmtId="4" fontId="2" fillId="0" borderId="0" xfId="9" applyNumberFormat="1" applyFill="1"/>
    <xf numFmtId="0" fontId="5" fillId="0" borderId="0" xfId="9" applyFont="1" applyFill="1" applyAlignment="1">
      <alignment horizontal="center"/>
    </xf>
    <xf numFmtId="0" fontId="9" fillId="0" borderId="0" xfId="11" applyFont="1" applyFill="1" applyAlignment="1">
      <alignment horizontal="right"/>
    </xf>
    <xf numFmtId="0" fontId="10" fillId="0" borderId="0" xfId="7" applyFont="1" applyFill="1" applyAlignment="1">
      <alignment horizontal="center"/>
    </xf>
    <xf numFmtId="0" fontId="4" fillId="0" borderId="0" xfId="4" applyFont="1" applyFill="1" applyAlignment="1">
      <alignment horizontal="center"/>
    </xf>
    <xf numFmtId="49" fontId="13" fillId="0" borderId="28" xfId="8" applyNumberFormat="1" applyFont="1" applyFill="1" applyBorder="1" applyAlignment="1">
      <alignment horizontal="center" vertical="center"/>
    </xf>
    <xf numFmtId="49" fontId="13" fillId="0" borderId="27" xfId="8" applyNumberFormat="1" applyFont="1" applyFill="1" applyBorder="1" applyAlignment="1">
      <alignment horizontal="center" vertical="center"/>
    </xf>
    <xf numFmtId="49" fontId="13" fillId="0" borderId="28" xfId="1" applyNumberFormat="1" applyFont="1" applyFill="1" applyBorder="1" applyAlignment="1">
      <alignment horizontal="center" vertical="center"/>
    </xf>
    <xf numFmtId="49" fontId="13" fillId="0" borderId="27" xfId="1" applyNumberFormat="1" applyFont="1" applyFill="1" applyBorder="1" applyAlignment="1">
      <alignment horizontal="center" vertical="center"/>
    </xf>
    <xf numFmtId="49" fontId="13" fillId="0" borderId="40" xfId="1" applyNumberFormat="1" applyFont="1" applyFill="1" applyBorder="1" applyAlignment="1">
      <alignment horizontal="center" vertical="center"/>
    </xf>
    <xf numFmtId="49" fontId="13" fillId="0" borderId="34" xfId="1" applyNumberFormat="1" applyFont="1" applyFill="1" applyBorder="1" applyAlignment="1">
      <alignment horizontal="center" vertical="center"/>
    </xf>
    <xf numFmtId="4" fontId="4" fillId="0" borderId="0" xfId="12" applyNumberFormat="1" applyFont="1" applyFill="1" applyBorder="1" applyAlignment="1">
      <alignment horizontal="center"/>
    </xf>
    <xf numFmtId="0" fontId="4" fillId="0" borderId="0" xfId="12" applyFont="1" applyFill="1" applyBorder="1" applyAlignment="1">
      <alignment horizontal="center"/>
    </xf>
    <xf numFmtId="0" fontId="11" fillId="0" borderId="2" xfId="4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33" xfId="8" applyFont="1" applyFill="1" applyBorder="1" applyAlignment="1">
      <alignment horizontal="center" vertical="center"/>
    </xf>
    <xf numFmtId="49" fontId="13" fillId="0" borderId="40" xfId="8" applyNumberFormat="1" applyFont="1" applyFill="1" applyBorder="1" applyAlignment="1">
      <alignment horizontal="center" vertical="center"/>
    </xf>
    <xf numFmtId="49" fontId="13" fillId="0" borderId="34" xfId="8" applyNumberFormat="1" applyFont="1" applyFill="1" applyBorder="1" applyAlignment="1">
      <alignment horizontal="center" vertical="center"/>
    </xf>
    <xf numFmtId="0" fontId="6" fillId="0" borderId="10" xfId="9" applyFont="1" applyFill="1" applyBorder="1" applyAlignment="1">
      <alignment horizontal="center" vertical="center"/>
    </xf>
    <xf numFmtId="0" fontId="6" fillId="0" borderId="33" xfId="9" applyFont="1" applyFill="1" applyBorder="1" applyAlignment="1">
      <alignment horizontal="center" vertical="center"/>
    </xf>
    <xf numFmtId="0" fontId="34" fillId="25" borderId="55" xfId="114" applyFont="1" applyFill="1" applyBorder="1" applyAlignment="1">
      <alignment horizontal="center"/>
    </xf>
    <xf numFmtId="0" fontId="35" fillId="0" borderId="0" xfId="114" applyFont="1" applyFill="1"/>
    <xf numFmtId="0" fontId="35" fillId="0" borderId="0" xfId="114" applyFont="1" applyFill="1" applyAlignment="1">
      <alignment horizontal="right"/>
    </xf>
    <xf numFmtId="0" fontId="33" fillId="0" borderId="0" xfId="114"/>
    <xf numFmtId="0" fontId="36" fillId="25" borderId="56" xfId="114" applyFont="1" applyFill="1" applyBorder="1" applyAlignment="1">
      <alignment horizontal="center" vertical="center" wrapText="1"/>
    </xf>
    <xf numFmtId="0" fontId="36" fillId="25" borderId="11" xfId="114" applyFont="1" applyFill="1" applyBorder="1" applyAlignment="1">
      <alignment horizontal="center" vertical="center" wrapText="1"/>
    </xf>
    <xf numFmtId="0" fontId="36" fillId="25" borderId="69" xfId="114" applyFont="1" applyFill="1" applyBorder="1" applyAlignment="1">
      <alignment horizontal="center" vertical="center" wrapText="1"/>
    </xf>
    <xf numFmtId="0" fontId="37" fillId="0" borderId="39" xfId="114" applyFont="1" applyBorder="1" applyAlignment="1">
      <alignment vertical="center" wrapText="1"/>
    </xf>
    <xf numFmtId="0" fontId="37" fillId="0" borderId="35" xfId="114" applyFont="1" applyBorder="1" applyAlignment="1">
      <alignment horizontal="right" vertical="center" wrapText="1"/>
    </xf>
    <xf numFmtId="4" fontId="37" fillId="0" borderId="35" xfId="114" applyNumberFormat="1" applyFont="1" applyBorder="1" applyAlignment="1">
      <alignment horizontal="right" vertical="center" wrapText="1"/>
    </xf>
    <xf numFmtId="4" fontId="37" fillId="0" borderId="13" xfId="114" applyNumberFormat="1" applyFont="1" applyBorder="1" applyAlignment="1">
      <alignment horizontal="right" vertical="center" wrapText="1"/>
    </xf>
    <xf numFmtId="0" fontId="38" fillId="0" borderId="43" xfId="114" applyFont="1" applyBorder="1" applyAlignment="1">
      <alignment vertical="center" wrapText="1"/>
    </xf>
    <xf numFmtId="0" fontId="38" fillId="0" borderId="21" xfId="114" applyFont="1" applyBorder="1" applyAlignment="1">
      <alignment horizontal="right" vertical="center" wrapText="1"/>
    </xf>
    <xf numFmtId="4" fontId="38" fillId="0" borderId="21" xfId="114" applyNumberFormat="1" applyFont="1" applyBorder="1" applyAlignment="1">
      <alignment horizontal="right" vertical="center" wrapText="1"/>
    </xf>
    <xf numFmtId="4" fontId="38" fillId="0" borderId="21" xfId="114" applyNumberFormat="1" applyFont="1" applyBorder="1" applyAlignment="1">
      <alignment vertical="center"/>
    </xf>
    <xf numFmtId="4" fontId="38" fillId="0" borderId="12" xfId="114" applyNumberFormat="1" applyFont="1" applyBorder="1" applyAlignment="1">
      <alignment vertical="center"/>
    </xf>
    <xf numFmtId="4" fontId="33" fillId="0" borderId="0" xfId="114" applyNumberFormat="1"/>
    <xf numFmtId="4" fontId="38" fillId="0" borderId="35" xfId="114" applyNumberFormat="1" applyFont="1" applyBorder="1" applyAlignment="1">
      <alignment horizontal="right" vertical="center" wrapText="1"/>
    </xf>
    <xf numFmtId="0" fontId="37" fillId="0" borderId="43" xfId="114" applyFont="1" applyBorder="1" applyAlignment="1">
      <alignment vertical="center" wrapText="1"/>
    </xf>
    <xf numFmtId="4" fontId="37" fillId="0" borderId="21" xfId="114" applyNumberFormat="1" applyFont="1" applyBorder="1" applyAlignment="1">
      <alignment horizontal="right" vertical="center" wrapText="1"/>
    </xf>
    <xf numFmtId="4" fontId="37" fillId="0" borderId="12" xfId="114" applyNumberFormat="1" applyFont="1" applyBorder="1" applyAlignment="1">
      <alignment horizontal="right" vertical="center" wrapText="1"/>
    </xf>
    <xf numFmtId="4" fontId="38" fillId="0" borderId="12" xfId="114" applyNumberFormat="1" applyFont="1" applyBorder="1" applyAlignment="1">
      <alignment horizontal="right" vertical="center" wrapText="1"/>
    </xf>
    <xf numFmtId="0" fontId="37" fillId="0" borderId="21" xfId="114" applyFont="1" applyBorder="1" applyAlignment="1">
      <alignment horizontal="right" vertical="center" wrapText="1"/>
    </xf>
    <xf numFmtId="0" fontId="38" fillId="0" borderId="70" xfId="114" applyFont="1" applyBorder="1" applyAlignment="1">
      <alignment vertical="center" wrapText="1"/>
    </xf>
    <xf numFmtId="0" fontId="38" fillId="0" borderId="30" xfId="114" applyFont="1" applyBorder="1" applyAlignment="1">
      <alignment horizontal="right" vertical="center" wrapText="1"/>
    </xf>
    <xf numFmtId="4" fontId="38" fillId="0" borderId="30" xfId="114" applyNumberFormat="1" applyFont="1" applyBorder="1" applyAlignment="1">
      <alignment horizontal="right" vertical="center" wrapText="1"/>
    </xf>
    <xf numFmtId="4" fontId="38" fillId="0" borderId="71" xfId="114" applyNumberFormat="1" applyFont="1" applyBorder="1" applyAlignment="1">
      <alignment horizontal="right" vertical="center" wrapText="1"/>
    </xf>
    <xf numFmtId="0" fontId="37" fillId="0" borderId="56" xfId="114" applyFont="1" applyBorder="1" applyAlignment="1">
      <alignment vertical="center" wrapText="1"/>
    </xf>
    <xf numFmtId="0" fontId="37" fillId="0" borderId="11" xfId="114" applyFont="1" applyBorder="1" applyAlignment="1">
      <alignment horizontal="right" vertical="center" wrapText="1"/>
    </xf>
    <xf numFmtId="4" fontId="37" fillId="0" borderId="11" xfId="114" applyNumberFormat="1" applyFont="1" applyBorder="1" applyAlignment="1">
      <alignment horizontal="right" vertical="center" wrapText="1"/>
    </xf>
    <xf numFmtId="4" fontId="37" fillId="0" borderId="69" xfId="114" applyNumberFormat="1" applyFont="1" applyBorder="1" applyAlignment="1">
      <alignment horizontal="right" vertical="center" wrapText="1"/>
    </xf>
    <xf numFmtId="0" fontId="35" fillId="0" borderId="0" xfId="114" applyFont="1" applyFill="1" applyBorder="1"/>
    <xf numFmtId="167" fontId="35" fillId="0" borderId="55" xfId="114" applyNumberFormat="1" applyFont="1" applyFill="1" applyBorder="1" applyAlignment="1">
      <alignment horizontal="right"/>
    </xf>
    <xf numFmtId="0" fontId="38" fillId="0" borderId="39" xfId="114" applyFont="1" applyBorder="1" applyAlignment="1">
      <alignment horizontal="left" vertical="center" wrapText="1"/>
    </xf>
    <xf numFmtId="0" fontId="38" fillId="0" borderId="35" xfId="114" applyFont="1" applyBorder="1" applyAlignment="1">
      <alignment horizontal="right" vertical="center" wrapText="1"/>
    </xf>
    <xf numFmtId="4" fontId="38" fillId="0" borderId="13" xfId="114" applyNumberFormat="1" applyFont="1" applyBorder="1" applyAlignment="1">
      <alignment horizontal="right" vertical="center" wrapText="1"/>
    </xf>
    <xf numFmtId="0" fontId="38" fillId="0" borderId="43" xfId="114" applyFont="1" applyBorder="1" applyAlignment="1">
      <alignment horizontal="left" vertical="center" wrapText="1"/>
    </xf>
    <xf numFmtId="0" fontId="37" fillId="0" borderId="56" xfId="114" applyFont="1" applyBorder="1" applyAlignment="1">
      <alignment horizontal="left" vertical="center" wrapText="1"/>
    </xf>
    <xf numFmtId="49" fontId="5" fillId="0" borderId="68" xfId="1" applyNumberFormat="1" applyFont="1" applyFill="1" applyBorder="1" applyAlignment="1">
      <alignment horizontal="center" vertical="center"/>
    </xf>
    <xf numFmtId="4" fontId="3" fillId="0" borderId="17" xfId="8" applyNumberFormat="1" applyFont="1" applyFill="1" applyBorder="1" applyAlignment="1">
      <alignment vertical="center"/>
    </xf>
    <xf numFmtId="2" fontId="3" fillId="0" borderId="15" xfId="13" applyNumberFormat="1" applyFont="1" applyFill="1" applyBorder="1" applyAlignment="1">
      <alignment vertical="center"/>
    </xf>
  </cellXfs>
  <cellStyles count="115">
    <cellStyle name="20 % – Zvýraznění1 2" xfId="15"/>
    <cellStyle name="20 % – Zvýraznění1 3" xfId="16"/>
    <cellStyle name="20 % – Zvýraznění2 2" xfId="17"/>
    <cellStyle name="20 % – Zvýraznění2 3" xfId="18"/>
    <cellStyle name="20 % – Zvýraznění3 2" xfId="19"/>
    <cellStyle name="20 % – Zvýraznění3 3" xfId="20"/>
    <cellStyle name="20 % – Zvýraznění4 2" xfId="21"/>
    <cellStyle name="20 % – Zvýraznění4 3" xfId="22"/>
    <cellStyle name="20 % – Zvýraznění5 2" xfId="23"/>
    <cellStyle name="20 % – Zvýraznění5 3" xfId="24"/>
    <cellStyle name="20 % – Zvýraznění6 2" xfId="25"/>
    <cellStyle name="20 % – Zvýraznění6 3" xfId="26"/>
    <cellStyle name="40 % – Zvýraznění1 2" xfId="27"/>
    <cellStyle name="40 % – Zvýraznění1 3" xfId="28"/>
    <cellStyle name="40 % – Zvýraznění2 2" xfId="29"/>
    <cellStyle name="40 % – Zvýraznění2 3" xfId="30"/>
    <cellStyle name="40 % – Zvýraznění3 2" xfId="31"/>
    <cellStyle name="40 % – Zvýraznění3 3" xfId="32"/>
    <cellStyle name="40 % – Zvýraznění4 2" xfId="33"/>
    <cellStyle name="40 % – Zvýraznění4 3" xfId="34"/>
    <cellStyle name="40 % – Zvýraznění5 2" xfId="35"/>
    <cellStyle name="40 % – Zvýraznění5 3" xfId="36"/>
    <cellStyle name="40 % – Zvýraznění6 2" xfId="37"/>
    <cellStyle name="40 % – Zvýraznění6 3" xfId="38"/>
    <cellStyle name="60 % – Zvýraznění1 2" xfId="39"/>
    <cellStyle name="60 % – Zvýraznění1 3" xfId="40"/>
    <cellStyle name="60 % – Zvýraznění2 2" xfId="41"/>
    <cellStyle name="60 % – Zvýraznění2 3" xfId="42"/>
    <cellStyle name="60 % – Zvýraznění3 2" xfId="43"/>
    <cellStyle name="60 % – Zvýraznění3 3" xfId="44"/>
    <cellStyle name="60 % – Zvýraznění4 2" xfId="45"/>
    <cellStyle name="60 % – Zvýraznění4 3" xfId="46"/>
    <cellStyle name="60 % – Zvýraznění5 2" xfId="47"/>
    <cellStyle name="60 % – Zvýraznění5 3" xfId="48"/>
    <cellStyle name="60 % – Zvýraznění6 2" xfId="49"/>
    <cellStyle name="60 % – Zvýraznění6 3" xfId="50"/>
    <cellStyle name="Celkem 2" xfId="51"/>
    <cellStyle name="Celkem 3" xfId="52"/>
    <cellStyle name="Čárka 2" xfId="53"/>
    <cellStyle name="čárky 2" xfId="2"/>
    <cellStyle name="čárky 2 2" xfId="54"/>
    <cellStyle name="čárky 3" xfId="3"/>
    <cellStyle name="čárky 3 2" xfId="55"/>
    <cellStyle name="čárky 3 3" xfId="56"/>
    <cellStyle name="Chybně 2" xfId="57"/>
    <cellStyle name="Chybně 3" xfId="58"/>
    <cellStyle name="Kontrolní buňka 2" xfId="59"/>
    <cellStyle name="Kontrolní buňka 3" xfId="60"/>
    <cellStyle name="Nadpis 1 2" xfId="61"/>
    <cellStyle name="Nadpis 1 3" xfId="62"/>
    <cellStyle name="Nadpis 2 2" xfId="63"/>
    <cellStyle name="Nadpis 2 3" xfId="64"/>
    <cellStyle name="Nadpis 3 2" xfId="65"/>
    <cellStyle name="Nadpis 3 3" xfId="66"/>
    <cellStyle name="Nadpis 4 2" xfId="67"/>
    <cellStyle name="Nadpis 4 3" xfId="68"/>
    <cellStyle name="Název 2" xfId="69"/>
    <cellStyle name="Název 3" xfId="70"/>
    <cellStyle name="Neutrální 2" xfId="71"/>
    <cellStyle name="Neutrální 3" xfId="72"/>
    <cellStyle name="Normální" xfId="0" builtinId="0"/>
    <cellStyle name="Normální 10" xfId="73"/>
    <cellStyle name="Normální 11" xfId="74"/>
    <cellStyle name="Normální 12" xfId="75"/>
    <cellStyle name="Normální 13" xfId="114"/>
    <cellStyle name="normální 2" xfId="4"/>
    <cellStyle name="normální 2 2" xfId="76"/>
    <cellStyle name="Normální 3" xfId="5"/>
    <cellStyle name="Normální 3 2" xfId="77"/>
    <cellStyle name="Normální 4" xfId="6"/>
    <cellStyle name="Normální 4 2" xfId="78"/>
    <cellStyle name="Normální 4 2 2" xfId="79"/>
    <cellStyle name="Normální 5" xfId="80"/>
    <cellStyle name="Normální 6" xfId="81"/>
    <cellStyle name="Normální 7" xfId="82"/>
    <cellStyle name="Normální 8" xfId="83"/>
    <cellStyle name="Normální 9" xfId="84"/>
    <cellStyle name="normální_02 - ORREP" xfId="14"/>
    <cellStyle name="normální_03 Podrobny_rozpis_rozpoctu_2010_Klíma" xfId="12"/>
    <cellStyle name="normální_2. Rozpočet 2007 - tabulky" xfId="7"/>
    <cellStyle name="normální_Rozpis výdajů 03 bez PO" xfId="1"/>
    <cellStyle name="normální_Rozpis výdajů 03 bez PO 2 2" xfId="8"/>
    <cellStyle name="normální_Rozpis výdajů 03 bez PO_02 - ORREP" xfId="13"/>
    <cellStyle name="normální_Rozpis výdajů 03 bez PO_04 - OSMTVS" xfId="9"/>
    <cellStyle name="normální_Rozpis výdajů 03 bez PO_UR 2008 1-168 tisk" xfId="10"/>
    <cellStyle name="normální_Rozpočet 2004 (ZK)" xfId="11"/>
    <cellStyle name="Poznámka 2" xfId="85"/>
    <cellStyle name="Poznámka 3" xfId="86"/>
    <cellStyle name="Propojená buňka 2" xfId="87"/>
    <cellStyle name="Propojená buňka 3" xfId="88"/>
    <cellStyle name="S8M1" xfId="89"/>
    <cellStyle name="Správně 2" xfId="90"/>
    <cellStyle name="Správně 3" xfId="91"/>
    <cellStyle name="Text upozornění 2" xfId="92"/>
    <cellStyle name="Text upozornění 3" xfId="93"/>
    <cellStyle name="Vstup 2" xfId="94"/>
    <cellStyle name="Vstup 3" xfId="95"/>
    <cellStyle name="Výpočet 2" xfId="96"/>
    <cellStyle name="Výpočet 3" xfId="97"/>
    <cellStyle name="Výstup 2" xfId="98"/>
    <cellStyle name="Výstup 3" xfId="99"/>
    <cellStyle name="Vysvětlující text 2" xfId="100"/>
    <cellStyle name="Vysvětlující text 3" xfId="101"/>
    <cellStyle name="Zvýraznění 1 2" xfId="102"/>
    <cellStyle name="Zvýraznění 1 3" xfId="103"/>
    <cellStyle name="Zvýraznění 2 2" xfId="104"/>
    <cellStyle name="Zvýraznění 2 3" xfId="105"/>
    <cellStyle name="Zvýraznění 3 2" xfId="106"/>
    <cellStyle name="Zvýraznění 3 3" xfId="107"/>
    <cellStyle name="Zvýraznění 4 2" xfId="108"/>
    <cellStyle name="Zvýraznění 4 3" xfId="109"/>
    <cellStyle name="Zvýraznění 5 2" xfId="110"/>
    <cellStyle name="Zvýraznění 5 3" xfId="111"/>
    <cellStyle name="Zvýraznění 6 2" xfId="112"/>
    <cellStyle name="Zvýraznění 6 3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110"/>
  <sheetViews>
    <sheetView zoomScaleNormal="100" workbookViewId="0">
      <selection activeCell="O18" sqref="O18"/>
    </sheetView>
  </sheetViews>
  <sheetFormatPr defaultColWidth="3.140625" defaultRowHeight="12.75" x14ac:dyDescent="0.2"/>
  <cols>
    <col min="1" max="1" width="3.140625" style="78" customWidth="1"/>
    <col min="2" max="2" width="9.28515625" style="78" customWidth="1"/>
    <col min="3" max="4" width="4.7109375" style="78" customWidth="1"/>
    <col min="5" max="5" width="7.85546875" style="78" customWidth="1"/>
    <col min="6" max="6" width="39.42578125" style="78" bestFit="1" customWidth="1"/>
    <col min="7" max="7" width="8.7109375" style="205" customWidth="1"/>
    <col min="8" max="9" width="9.5703125" style="78" bestFit="1" customWidth="1"/>
    <col min="10" max="255" width="9.140625" style="2" customWidth="1"/>
    <col min="256" max="16384" width="3.140625" style="2"/>
  </cols>
  <sheetData>
    <row r="1" spans="1:11" x14ac:dyDescent="0.2">
      <c r="H1" s="283"/>
      <c r="I1" s="283"/>
    </row>
    <row r="2" spans="1:11" ht="18" customHeight="1" x14ac:dyDescent="0.25">
      <c r="A2" s="284" t="s">
        <v>146</v>
      </c>
      <c r="B2" s="284"/>
      <c r="C2" s="284"/>
      <c r="D2" s="284"/>
      <c r="E2" s="284"/>
      <c r="F2" s="284"/>
      <c r="G2" s="284"/>
      <c r="H2" s="284"/>
      <c r="I2" s="284"/>
    </row>
    <row r="3" spans="1:11" ht="12.75" customHeight="1" x14ac:dyDescent="0.2">
      <c r="A3" s="239"/>
      <c r="B3" s="239"/>
      <c r="C3" s="239"/>
      <c r="D3" s="239"/>
      <c r="E3" s="239"/>
      <c r="F3" s="239"/>
      <c r="G3" s="239"/>
      <c r="H3" s="240"/>
      <c r="I3" s="240"/>
    </row>
    <row r="4" spans="1:11" ht="15.75" x14ac:dyDescent="0.25">
      <c r="A4" s="285" t="s">
        <v>60</v>
      </c>
      <c r="B4" s="285"/>
      <c r="C4" s="285"/>
      <c r="D4" s="285"/>
      <c r="E4" s="285"/>
      <c r="F4" s="285"/>
      <c r="G4" s="285"/>
      <c r="H4" s="285"/>
      <c r="I4" s="285"/>
    </row>
    <row r="5" spans="1:11" ht="12" customHeight="1" x14ac:dyDescent="0.2">
      <c r="A5" s="239"/>
      <c r="B5" s="239"/>
      <c r="C5" s="239"/>
      <c r="D5" s="239"/>
      <c r="E5" s="239"/>
      <c r="F5" s="239"/>
      <c r="G5" s="239"/>
      <c r="H5" s="240"/>
      <c r="I5" s="240"/>
    </row>
    <row r="6" spans="1:11" s="4" customFormat="1" ht="15.75" x14ac:dyDescent="0.25">
      <c r="A6" s="241"/>
      <c r="B6" s="241"/>
      <c r="C6" s="241"/>
      <c r="D6" s="241"/>
      <c r="E6" s="241"/>
      <c r="F6" s="242" t="s">
        <v>111</v>
      </c>
      <c r="G6" s="292"/>
      <c r="H6" s="293"/>
      <c r="I6" s="293"/>
    </row>
    <row r="7" spans="1:11" ht="12" customHeight="1" thickBot="1" x14ac:dyDescent="0.25">
      <c r="A7" s="243"/>
      <c r="B7" s="243"/>
      <c r="C7" s="243"/>
      <c r="D7" s="240"/>
      <c r="E7" s="240"/>
      <c r="F7" s="240"/>
      <c r="G7" s="244"/>
      <c r="H7" s="240"/>
      <c r="I7" s="244" t="s">
        <v>0</v>
      </c>
    </row>
    <row r="8" spans="1:11" ht="13.5" customHeight="1" thickBot="1" x14ac:dyDescent="0.25">
      <c r="A8" s="245" t="s">
        <v>1</v>
      </c>
      <c r="B8" s="294" t="s">
        <v>3</v>
      </c>
      <c r="C8" s="295"/>
      <c r="D8" s="246" t="s">
        <v>61</v>
      </c>
      <c r="E8" s="247" t="s">
        <v>62</v>
      </c>
      <c r="F8" s="248" t="s">
        <v>63</v>
      </c>
      <c r="G8" s="249" t="s">
        <v>91</v>
      </c>
      <c r="H8" s="250" t="s">
        <v>145</v>
      </c>
      <c r="I8" s="251" t="s">
        <v>92</v>
      </c>
    </row>
    <row r="9" spans="1:11" s="9" customFormat="1" ht="13.5" customHeight="1" thickBot="1" x14ac:dyDescent="0.25">
      <c r="A9" s="5" t="s">
        <v>2</v>
      </c>
      <c r="B9" s="296" t="s">
        <v>4</v>
      </c>
      <c r="C9" s="297"/>
      <c r="D9" s="6" t="s">
        <v>4</v>
      </c>
      <c r="E9" s="212" t="s">
        <v>4</v>
      </c>
      <c r="F9" s="7" t="s">
        <v>64</v>
      </c>
      <c r="G9" s="8">
        <f>G10+G36+G41+G80+G89+G100+G106</f>
        <v>3825</v>
      </c>
      <c r="H9" s="209">
        <f>H10+H36+H41+H80+H89+H100+H106</f>
        <v>928.98</v>
      </c>
      <c r="I9" s="208">
        <f>I10+I36+I41+I80+I89+I100+I106</f>
        <v>4753.9799999999996</v>
      </c>
      <c r="K9" s="10"/>
    </row>
    <row r="10" spans="1:11" s="17" customFormat="1" ht="12.75" customHeight="1" x14ac:dyDescent="0.2">
      <c r="A10" s="11" t="s">
        <v>5</v>
      </c>
      <c r="B10" s="298" t="s">
        <v>4</v>
      </c>
      <c r="C10" s="299"/>
      <c r="D10" s="12" t="s">
        <v>4</v>
      </c>
      <c r="E10" s="13" t="s">
        <v>4</v>
      </c>
      <c r="F10" s="14" t="s">
        <v>6</v>
      </c>
      <c r="G10" s="15">
        <f>G11+G17+G24+G26+G30</f>
        <v>950</v>
      </c>
      <c r="H10" s="15">
        <f>SUM(H11,H17,H24,H26,H30)</f>
        <v>629.9</v>
      </c>
      <c r="I10" s="16">
        <f>SUM(I11,I17,I24,I26,I30)</f>
        <v>1579.9</v>
      </c>
      <c r="K10" s="18"/>
    </row>
    <row r="11" spans="1:11" s="9" customFormat="1" ht="12.75" customHeight="1" x14ac:dyDescent="0.2">
      <c r="A11" s="19" t="s">
        <v>7</v>
      </c>
      <c r="B11" s="20" t="s">
        <v>8</v>
      </c>
      <c r="C11" s="21" t="s">
        <v>65</v>
      </c>
      <c r="D11" s="22" t="s">
        <v>4</v>
      </c>
      <c r="E11" s="23" t="s">
        <v>4</v>
      </c>
      <c r="F11" s="24" t="s">
        <v>66</v>
      </c>
      <c r="G11" s="25">
        <f>G12+G13+G14+G15+G16</f>
        <v>150</v>
      </c>
      <c r="H11" s="25">
        <v>0</v>
      </c>
      <c r="I11" s="26">
        <f>SUM(G11:H11)</f>
        <v>150</v>
      </c>
    </row>
    <row r="12" spans="1:11" s="36" customFormat="1" ht="12.75" customHeight="1" x14ac:dyDescent="0.2">
      <c r="A12" s="27"/>
      <c r="B12" s="28"/>
      <c r="C12" s="29"/>
      <c r="D12" s="30">
        <v>3636</v>
      </c>
      <c r="E12" s="31">
        <v>5139</v>
      </c>
      <c r="F12" s="32" t="s">
        <v>67</v>
      </c>
      <c r="G12" s="33">
        <v>30</v>
      </c>
      <c r="H12" s="34">
        <v>0</v>
      </c>
      <c r="I12" s="35">
        <v>0</v>
      </c>
    </row>
    <row r="13" spans="1:11" s="36" customFormat="1" ht="12.75" customHeight="1" x14ac:dyDescent="0.2">
      <c r="A13" s="27"/>
      <c r="B13" s="28"/>
      <c r="C13" s="29"/>
      <c r="D13" s="30">
        <v>3636</v>
      </c>
      <c r="E13" s="37">
        <v>5166</v>
      </c>
      <c r="F13" s="38" t="s">
        <v>68</v>
      </c>
      <c r="G13" s="39">
        <v>100</v>
      </c>
      <c r="H13" s="34">
        <v>0</v>
      </c>
      <c r="I13" s="40">
        <v>0</v>
      </c>
    </row>
    <row r="14" spans="1:11" s="9" customFormat="1" ht="12.75" customHeight="1" x14ac:dyDescent="0.2">
      <c r="A14" s="27"/>
      <c r="B14" s="28"/>
      <c r="C14" s="29"/>
      <c r="D14" s="30">
        <v>3636</v>
      </c>
      <c r="E14" s="37">
        <v>5169</v>
      </c>
      <c r="F14" s="38" t="s">
        <v>69</v>
      </c>
      <c r="G14" s="39">
        <v>5</v>
      </c>
      <c r="H14" s="34">
        <v>0</v>
      </c>
      <c r="I14" s="40">
        <v>0</v>
      </c>
    </row>
    <row r="15" spans="1:11" s="36" customFormat="1" ht="12.75" customHeight="1" x14ac:dyDescent="0.2">
      <c r="A15" s="27"/>
      <c r="B15" s="28"/>
      <c r="C15" s="29"/>
      <c r="D15" s="30">
        <v>3636</v>
      </c>
      <c r="E15" s="37">
        <v>5175</v>
      </c>
      <c r="F15" s="38" t="s">
        <v>70</v>
      </c>
      <c r="G15" s="39">
        <v>10</v>
      </c>
      <c r="H15" s="34">
        <v>0</v>
      </c>
      <c r="I15" s="40">
        <v>0</v>
      </c>
    </row>
    <row r="16" spans="1:11" s="9" customFormat="1" ht="12.75" customHeight="1" x14ac:dyDescent="0.2">
      <c r="A16" s="27"/>
      <c r="B16" s="28"/>
      <c r="C16" s="29"/>
      <c r="D16" s="30">
        <v>3636</v>
      </c>
      <c r="E16" s="37">
        <v>5164</v>
      </c>
      <c r="F16" s="38" t="s">
        <v>71</v>
      </c>
      <c r="G16" s="39">
        <v>5</v>
      </c>
      <c r="H16" s="34">
        <v>0</v>
      </c>
      <c r="I16" s="40">
        <v>0</v>
      </c>
    </row>
    <row r="17" spans="1:10" s="36" customFormat="1" ht="12.75" customHeight="1" x14ac:dyDescent="0.2">
      <c r="A17" s="19" t="s">
        <v>7</v>
      </c>
      <c r="B17" s="20" t="s">
        <v>9</v>
      </c>
      <c r="C17" s="21" t="s">
        <v>65</v>
      </c>
      <c r="D17" s="22" t="s">
        <v>4</v>
      </c>
      <c r="E17" s="23" t="s">
        <v>4</v>
      </c>
      <c r="F17" s="24" t="s">
        <v>10</v>
      </c>
      <c r="G17" s="25">
        <f>G18+G19+G20+G21+G22+G23</f>
        <v>300</v>
      </c>
      <c r="H17" s="25">
        <v>0</v>
      </c>
      <c r="I17" s="26">
        <f>SUM(G17:H17)</f>
        <v>300</v>
      </c>
    </row>
    <row r="18" spans="1:10" s="36" customFormat="1" ht="12.75" customHeight="1" x14ac:dyDescent="0.2">
      <c r="A18" s="27"/>
      <c r="B18" s="28"/>
      <c r="C18" s="29"/>
      <c r="D18" s="30">
        <v>3636</v>
      </c>
      <c r="E18" s="31">
        <v>5139</v>
      </c>
      <c r="F18" s="32" t="s">
        <v>67</v>
      </c>
      <c r="G18" s="33">
        <v>50</v>
      </c>
      <c r="H18" s="34">
        <v>0</v>
      </c>
      <c r="I18" s="35">
        <v>0</v>
      </c>
    </row>
    <row r="19" spans="1:10" s="36" customFormat="1" ht="12.75" customHeight="1" x14ac:dyDescent="0.2">
      <c r="A19" s="27"/>
      <c r="B19" s="28"/>
      <c r="C19" s="29"/>
      <c r="D19" s="30">
        <v>3636</v>
      </c>
      <c r="E19" s="37">
        <v>5166</v>
      </c>
      <c r="F19" s="38" t="s">
        <v>68</v>
      </c>
      <c r="G19" s="41">
        <v>135</v>
      </c>
      <c r="H19" s="34">
        <v>0</v>
      </c>
      <c r="I19" s="42">
        <v>0</v>
      </c>
    </row>
    <row r="20" spans="1:10" s="9" customFormat="1" ht="12.75" customHeight="1" x14ac:dyDescent="0.2">
      <c r="A20" s="27"/>
      <c r="B20" s="28"/>
      <c r="C20" s="29"/>
      <c r="D20" s="30">
        <v>3636</v>
      </c>
      <c r="E20" s="37">
        <v>5169</v>
      </c>
      <c r="F20" s="38" t="s">
        <v>69</v>
      </c>
      <c r="G20" s="41">
        <v>100</v>
      </c>
      <c r="H20" s="34">
        <v>0</v>
      </c>
      <c r="I20" s="42">
        <v>0</v>
      </c>
    </row>
    <row r="21" spans="1:10" s="36" customFormat="1" ht="12.75" customHeight="1" x14ac:dyDescent="0.2">
      <c r="A21" s="27"/>
      <c r="B21" s="28"/>
      <c r="C21" s="29"/>
      <c r="D21" s="30">
        <v>3636</v>
      </c>
      <c r="E21" s="37">
        <v>5175</v>
      </c>
      <c r="F21" s="38" t="s">
        <v>70</v>
      </c>
      <c r="G21" s="41">
        <v>5</v>
      </c>
      <c r="H21" s="34">
        <v>0</v>
      </c>
      <c r="I21" s="42">
        <v>0</v>
      </c>
    </row>
    <row r="22" spans="1:10" s="9" customFormat="1" ht="12.75" customHeight="1" x14ac:dyDescent="0.2">
      <c r="A22" s="27"/>
      <c r="B22" s="28"/>
      <c r="C22" s="29"/>
      <c r="D22" s="30">
        <v>3636</v>
      </c>
      <c r="E22" s="37">
        <v>5164</v>
      </c>
      <c r="F22" s="38" t="s">
        <v>71</v>
      </c>
      <c r="G22" s="39">
        <v>5</v>
      </c>
      <c r="H22" s="34">
        <v>0</v>
      </c>
      <c r="I22" s="40">
        <v>0</v>
      </c>
    </row>
    <row r="23" spans="1:10" s="9" customFormat="1" ht="12.75" customHeight="1" x14ac:dyDescent="0.2">
      <c r="A23" s="27"/>
      <c r="B23" s="28"/>
      <c r="C23" s="29"/>
      <c r="D23" s="30">
        <v>3636</v>
      </c>
      <c r="E23" s="37">
        <v>5173</v>
      </c>
      <c r="F23" s="38" t="s">
        <v>72</v>
      </c>
      <c r="G23" s="39">
        <v>5</v>
      </c>
      <c r="H23" s="34">
        <v>0</v>
      </c>
      <c r="I23" s="40">
        <v>0</v>
      </c>
    </row>
    <row r="24" spans="1:10" s="36" customFormat="1" ht="12.75" customHeight="1" x14ac:dyDescent="0.2">
      <c r="A24" s="43" t="s">
        <v>7</v>
      </c>
      <c r="B24" s="44" t="s">
        <v>11</v>
      </c>
      <c r="C24" s="1" t="s">
        <v>65</v>
      </c>
      <c r="D24" s="45" t="s">
        <v>4</v>
      </c>
      <c r="E24" s="46" t="s">
        <v>4</v>
      </c>
      <c r="F24" s="47" t="s">
        <v>73</v>
      </c>
      <c r="G24" s="48">
        <f>G25</f>
        <v>100</v>
      </c>
      <c r="H24" s="48">
        <v>0</v>
      </c>
      <c r="I24" s="49">
        <f>SUM(G24:H24)</f>
        <v>100</v>
      </c>
    </row>
    <row r="25" spans="1:10" s="36" customFormat="1" ht="12.75" customHeight="1" x14ac:dyDescent="0.2">
      <c r="A25" s="50"/>
      <c r="B25" s="51"/>
      <c r="C25" s="52"/>
      <c r="D25" s="53">
        <v>3636</v>
      </c>
      <c r="E25" s="37">
        <v>5166</v>
      </c>
      <c r="F25" s="38" t="s">
        <v>68</v>
      </c>
      <c r="G25" s="54">
        <v>100</v>
      </c>
      <c r="H25" s="55">
        <v>0</v>
      </c>
      <c r="I25" s="56">
        <v>0</v>
      </c>
    </row>
    <row r="26" spans="1:10" s="17" customFormat="1" ht="12.75" customHeight="1" x14ac:dyDescent="0.2">
      <c r="A26" s="19" t="s">
        <v>7</v>
      </c>
      <c r="B26" s="20" t="s">
        <v>12</v>
      </c>
      <c r="C26" s="21" t="s">
        <v>65</v>
      </c>
      <c r="D26" s="22" t="s">
        <v>4</v>
      </c>
      <c r="E26" s="23" t="s">
        <v>4</v>
      </c>
      <c r="F26" s="24" t="s">
        <v>93</v>
      </c>
      <c r="G26" s="25">
        <f>G27+G28+G29</f>
        <v>100</v>
      </c>
      <c r="H26" s="25">
        <f>SUM(H27:H29)</f>
        <v>400</v>
      </c>
      <c r="I26" s="26">
        <f>SUM(G26:H26)</f>
        <v>500</v>
      </c>
    </row>
    <row r="27" spans="1:10" s="17" customFormat="1" ht="12.75" customHeight="1" x14ac:dyDescent="0.2">
      <c r="A27" s="19"/>
      <c r="B27" s="20"/>
      <c r="C27" s="21"/>
      <c r="D27" s="30">
        <v>3636</v>
      </c>
      <c r="E27" s="37">
        <v>5139</v>
      </c>
      <c r="F27" s="32" t="s">
        <v>67</v>
      </c>
      <c r="G27" s="34">
        <v>5</v>
      </c>
      <c r="H27" s="34">
        <v>0</v>
      </c>
      <c r="I27" s="252">
        <f>SUM(G27:H27)</f>
        <v>5</v>
      </c>
    </row>
    <row r="28" spans="1:10" s="17" customFormat="1" ht="12.75" customHeight="1" x14ac:dyDescent="0.2">
      <c r="A28" s="19"/>
      <c r="B28" s="20"/>
      <c r="C28" s="21"/>
      <c r="D28" s="30">
        <v>3636</v>
      </c>
      <c r="E28" s="37">
        <v>5166</v>
      </c>
      <c r="F28" s="38" t="s">
        <v>68</v>
      </c>
      <c r="G28" s="34">
        <v>5</v>
      </c>
      <c r="H28" s="34">
        <v>0</v>
      </c>
      <c r="I28" s="252">
        <f t="shared" ref="I28:I29" si="0">SUM(G28:H28)</f>
        <v>5</v>
      </c>
    </row>
    <row r="29" spans="1:10" s="9" customFormat="1" ht="12.75" customHeight="1" x14ac:dyDescent="0.2">
      <c r="A29" s="27"/>
      <c r="B29" s="28"/>
      <c r="C29" s="29"/>
      <c r="D29" s="30">
        <v>3636</v>
      </c>
      <c r="E29" s="37">
        <v>5169</v>
      </c>
      <c r="F29" s="38" t="s">
        <v>69</v>
      </c>
      <c r="G29" s="41">
        <v>90</v>
      </c>
      <c r="H29" s="34">
        <v>400</v>
      </c>
      <c r="I29" s="252">
        <f t="shared" si="0"/>
        <v>490</v>
      </c>
    </row>
    <row r="30" spans="1:10" s="9" customFormat="1" ht="12.75" customHeight="1" x14ac:dyDescent="0.2">
      <c r="A30" s="19" t="s">
        <v>7</v>
      </c>
      <c r="B30" s="20" t="s">
        <v>13</v>
      </c>
      <c r="C30" s="21" t="s">
        <v>65</v>
      </c>
      <c r="D30" s="22" t="s">
        <v>4</v>
      </c>
      <c r="E30" s="23" t="s">
        <v>4</v>
      </c>
      <c r="F30" s="24" t="s">
        <v>74</v>
      </c>
      <c r="G30" s="25">
        <f>G31+G32+G33+G34+G35</f>
        <v>300</v>
      </c>
      <c r="H30" s="25">
        <f>SUM(H31:H35)</f>
        <v>229.9</v>
      </c>
      <c r="I30" s="26">
        <f>SUM(I31:I35)</f>
        <v>529.9</v>
      </c>
    </row>
    <row r="31" spans="1:10" s="36" customFormat="1" ht="12.75" customHeight="1" x14ac:dyDescent="0.2">
      <c r="A31" s="27"/>
      <c r="B31" s="28"/>
      <c r="C31" s="29"/>
      <c r="D31" s="30">
        <v>3636</v>
      </c>
      <c r="E31" s="57">
        <v>5021</v>
      </c>
      <c r="F31" s="58" t="s">
        <v>78</v>
      </c>
      <c r="G31" s="34">
        <v>1</v>
      </c>
      <c r="H31" s="34">
        <v>0</v>
      </c>
      <c r="I31" s="252">
        <f>SUM(G31:H31)</f>
        <v>1</v>
      </c>
      <c r="J31" s="177"/>
    </row>
    <row r="32" spans="1:10" s="9" customFormat="1" ht="12.75" customHeight="1" x14ac:dyDescent="0.2">
      <c r="A32" s="19"/>
      <c r="B32" s="20"/>
      <c r="C32" s="21"/>
      <c r="D32" s="30">
        <v>3636</v>
      </c>
      <c r="E32" s="37">
        <v>5139</v>
      </c>
      <c r="F32" s="32" t="s">
        <v>67</v>
      </c>
      <c r="G32" s="34">
        <v>20</v>
      </c>
      <c r="H32" s="34">
        <v>0</v>
      </c>
      <c r="I32" s="252">
        <f t="shared" ref="I32:I35" si="1">SUM(G32:H32)</f>
        <v>20</v>
      </c>
    </row>
    <row r="33" spans="1:11" s="9" customFormat="1" ht="12.75" customHeight="1" x14ac:dyDescent="0.2">
      <c r="A33" s="19"/>
      <c r="B33" s="20"/>
      <c r="C33" s="21"/>
      <c r="D33" s="30">
        <v>3636</v>
      </c>
      <c r="E33" s="37">
        <v>5166</v>
      </c>
      <c r="F33" s="38" t="s">
        <v>68</v>
      </c>
      <c r="G33" s="34">
        <v>224</v>
      </c>
      <c r="H33" s="34">
        <v>229.9</v>
      </c>
      <c r="I33" s="252">
        <f t="shared" si="1"/>
        <v>453.9</v>
      </c>
    </row>
    <row r="34" spans="1:11" s="9" customFormat="1" ht="12.75" customHeight="1" x14ac:dyDescent="0.2">
      <c r="A34" s="27"/>
      <c r="B34" s="28"/>
      <c r="C34" s="29"/>
      <c r="D34" s="30">
        <v>3636</v>
      </c>
      <c r="E34" s="37">
        <v>5169</v>
      </c>
      <c r="F34" s="38" t="s">
        <v>69</v>
      </c>
      <c r="G34" s="41">
        <v>50</v>
      </c>
      <c r="H34" s="34">
        <v>0</v>
      </c>
      <c r="I34" s="252">
        <f t="shared" si="1"/>
        <v>50</v>
      </c>
    </row>
    <row r="35" spans="1:11" s="9" customFormat="1" ht="12.75" customHeight="1" thickBot="1" x14ac:dyDescent="0.25">
      <c r="A35" s="27"/>
      <c r="B35" s="28"/>
      <c r="C35" s="29"/>
      <c r="D35" s="30">
        <v>3636</v>
      </c>
      <c r="E35" s="37">
        <v>5175</v>
      </c>
      <c r="F35" s="38" t="s">
        <v>70</v>
      </c>
      <c r="G35" s="41">
        <v>5</v>
      </c>
      <c r="H35" s="34">
        <v>0</v>
      </c>
      <c r="I35" s="252">
        <f t="shared" si="1"/>
        <v>5</v>
      </c>
    </row>
    <row r="36" spans="1:11" ht="12.75" customHeight="1" x14ac:dyDescent="0.2">
      <c r="A36" s="59" t="s">
        <v>5</v>
      </c>
      <c r="B36" s="286" t="s">
        <v>4</v>
      </c>
      <c r="C36" s="287"/>
      <c r="D36" s="60" t="s">
        <v>4</v>
      </c>
      <c r="E36" s="61" t="s">
        <v>4</v>
      </c>
      <c r="F36" s="62" t="s">
        <v>14</v>
      </c>
      <c r="G36" s="63">
        <f>G37</f>
        <v>50</v>
      </c>
      <c r="H36" s="63">
        <f>SUM(H37)</f>
        <v>19</v>
      </c>
      <c r="I36" s="64">
        <f>SUM(G36:H36)</f>
        <v>69</v>
      </c>
    </row>
    <row r="37" spans="1:11" ht="12.75" customHeight="1" x14ac:dyDescent="0.2">
      <c r="A37" s="19" t="s">
        <v>7</v>
      </c>
      <c r="B37" s="20" t="s">
        <v>15</v>
      </c>
      <c r="C37" s="21" t="s">
        <v>65</v>
      </c>
      <c r="D37" s="22" t="s">
        <v>4</v>
      </c>
      <c r="E37" s="23" t="s">
        <v>4</v>
      </c>
      <c r="F37" s="24" t="s">
        <v>16</v>
      </c>
      <c r="G37" s="25">
        <f>G38+G39+G40</f>
        <v>50</v>
      </c>
      <c r="H37" s="25">
        <f>SUM(H38:H40)</f>
        <v>19</v>
      </c>
      <c r="I37" s="26">
        <f>SUM(G37:H37)</f>
        <v>69</v>
      </c>
      <c r="K37" s="177"/>
    </row>
    <row r="38" spans="1:11" ht="12.75" customHeight="1" x14ac:dyDescent="0.2">
      <c r="A38" s="27"/>
      <c r="B38" s="28"/>
      <c r="C38" s="29"/>
      <c r="D38" s="30">
        <v>3636</v>
      </c>
      <c r="E38" s="37">
        <v>5139</v>
      </c>
      <c r="F38" s="32" t="s">
        <v>67</v>
      </c>
      <c r="G38" s="253">
        <v>20</v>
      </c>
      <c r="H38" s="34">
        <v>9</v>
      </c>
      <c r="I38" s="254">
        <f>SUM(G38:H38)</f>
        <v>29</v>
      </c>
    </row>
    <row r="39" spans="1:11" ht="12.75" customHeight="1" x14ac:dyDescent="0.2">
      <c r="A39" s="27"/>
      <c r="B39" s="28"/>
      <c r="C39" s="29"/>
      <c r="D39" s="30">
        <v>3636</v>
      </c>
      <c r="E39" s="37">
        <v>5166</v>
      </c>
      <c r="F39" s="38" t="s">
        <v>68</v>
      </c>
      <c r="G39" s="253">
        <v>10</v>
      </c>
      <c r="H39" s="34">
        <v>5</v>
      </c>
      <c r="I39" s="254">
        <f>SUM(G39:H39)</f>
        <v>15</v>
      </c>
    </row>
    <row r="40" spans="1:11" ht="12.75" customHeight="1" thickBot="1" x14ac:dyDescent="0.25">
      <c r="A40" s="255"/>
      <c r="B40" s="256"/>
      <c r="C40" s="257"/>
      <c r="D40" s="258">
        <v>3636</v>
      </c>
      <c r="E40" s="65">
        <v>5169</v>
      </c>
      <c r="F40" s="66" t="s">
        <v>69</v>
      </c>
      <c r="G40" s="259">
        <v>20</v>
      </c>
      <c r="H40" s="260">
        <v>5</v>
      </c>
      <c r="I40" s="261">
        <f>SUM(G40:H40)</f>
        <v>25</v>
      </c>
    </row>
    <row r="41" spans="1:11" ht="12.75" customHeight="1" x14ac:dyDescent="0.2">
      <c r="A41" s="59" t="s">
        <v>5</v>
      </c>
      <c r="B41" s="286" t="s">
        <v>4</v>
      </c>
      <c r="C41" s="287"/>
      <c r="D41" s="60" t="s">
        <v>4</v>
      </c>
      <c r="E41" s="61" t="s">
        <v>4</v>
      </c>
      <c r="F41" s="62" t="s">
        <v>17</v>
      </c>
      <c r="G41" s="63">
        <f>G42+G47+G53+G56+G64+G68+G72+G75+G77</f>
        <v>1385</v>
      </c>
      <c r="H41" s="63">
        <f>H42+H47+H53+H56+H64+H68+H72+H75+H77</f>
        <v>280.08000000000004</v>
      </c>
      <c r="I41" s="64">
        <f>I42+I47+I53+I56+I64+I68+I72+I75+I77</f>
        <v>1665.08</v>
      </c>
    </row>
    <row r="42" spans="1:11" ht="12.75" customHeight="1" x14ac:dyDescent="0.2">
      <c r="A42" s="19" t="s">
        <v>7</v>
      </c>
      <c r="B42" s="20" t="s">
        <v>18</v>
      </c>
      <c r="C42" s="21" t="s">
        <v>65</v>
      </c>
      <c r="D42" s="22" t="s">
        <v>4</v>
      </c>
      <c r="E42" s="23" t="s">
        <v>4</v>
      </c>
      <c r="F42" s="24" t="s">
        <v>19</v>
      </c>
      <c r="G42" s="25">
        <f>G43+G44+G45+G46</f>
        <v>150</v>
      </c>
      <c r="H42" s="25">
        <f t="shared" ref="H42:I42" si="2">H43+H44+H45+H46</f>
        <v>0</v>
      </c>
      <c r="I42" s="26">
        <f t="shared" si="2"/>
        <v>150</v>
      </c>
    </row>
    <row r="43" spans="1:11" ht="12.75" customHeight="1" x14ac:dyDescent="0.2">
      <c r="A43" s="19"/>
      <c r="B43" s="20"/>
      <c r="C43" s="21"/>
      <c r="D43" s="30">
        <v>3636</v>
      </c>
      <c r="E43" s="57">
        <v>5164</v>
      </c>
      <c r="F43" s="58" t="s">
        <v>71</v>
      </c>
      <c r="G43" s="34">
        <v>5</v>
      </c>
      <c r="H43" s="74">
        <v>0</v>
      </c>
      <c r="I43" s="75">
        <f>SUM(G43:H43)</f>
        <v>5</v>
      </c>
    </row>
    <row r="44" spans="1:11" ht="12.75" customHeight="1" x14ac:dyDescent="0.2">
      <c r="A44" s="67"/>
      <c r="B44" s="68"/>
      <c r="C44" s="69"/>
      <c r="D44" s="30" t="s">
        <v>75</v>
      </c>
      <c r="E44" s="30">
        <v>5169</v>
      </c>
      <c r="F44" s="58" t="s">
        <v>69</v>
      </c>
      <c r="G44" s="262">
        <v>95</v>
      </c>
      <c r="H44" s="76">
        <v>0</v>
      </c>
      <c r="I44" s="75">
        <f t="shared" ref="I44:I46" si="3">SUM(G44:H44)</f>
        <v>95</v>
      </c>
    </row>
    <row r="45" spans="1:11" ht="12.75" customHeight="1" x14ac:dyDescent="0.2">
      <c r="A45" s="67"/>
      <c r="B45" s="68"/>
      <c r="C45" s="69"/>
      <c r="D45" s="30" t="s">
        <v>75</v>
      </c>
      <c r="E45" s="30">
        <v>5173</v>
      </c>
      <c r="F45" s="58" t="s">
        <v>72</v>
      </c>
      <c r="G45" s="263">
        <v>20</v>
      </c>
      <c r="H45" s="76">
        <v>0</v>
      </c>
      <c r="I45" s="75">
        <f t="shared" si="3"/>
        <v>20</v>
      </c>
    </row>
    <row r="46" spans="1:11" ht="12.75" customHeight="1" x14ac:dyDescent="0.2">
      <c r="A46" s="67"/>
      <c r="B46" s="68"/>
      <c r="C46" s="69"/>
      <c r="D46" s="264" t="s">
        <v>75</v>
      </c>
      <c r="E46" s="30">
        <v>5175</v>
      </c>
      <c r="F46" s="58" t="s">
        <v>70</v>
      </c>
      <c r="G46" s="263">
        <v>30</v>
      </c>
      <c r="H46" s="76">
        <v>0</v>
      </c>
      <c r="I46" s="75">
        <f t="shared" si="3"/>
        <v>30</v>
      </c>
    </row>
    <row r="47" spans="1:11" ht="12.75" customHeight="1" x14ac:dyDescent="0.2">
      <c r="A47" s="67" t="s">
        <v>7</v>
      </c>
      <c r="B47" s="68">
        <v>173200</v>
      </c>
      <c r="C47" s="69" t="s">
        <v>65</v>
      </c>
      <c r="D47" s="70" t="s">
        <v>4</v>
      </c>
      <c r="E47" s="71" t="s">
        <v>4</v>
      </c>
      <c r="F47" s="176" t="s">
        <v>20</v>
      </c>
      <c r="G47" s="72">
        <f>G48+G49+G50+G51+G52</f>
        <v>100</v>
      </c>
      <c r="H47" s="72">
        <f t="shared" ref="H47:I47" si="4">H48+H49+H50+H51+H52</f>
        <v>0</v>
      </c>
      <c r="I47" s="73">
        <f t="shared" si="4"/>
        <v>100</v>
      </c>
    </row>
    <row r="48" spans="1:11" ht="12" customHeight="1" x14ac:dyDescent="0.2">
      <c r="A48" s="27"/>
      <c r="B48" s="28"/>
      <c r="C48" s="29"/>
      <c r="D48" s="30">
        <v>3636</v>
      </c>
      <c r="E48" s="37">
        <v>5139</v>
      </c>
      <c r="F48" s="32" t="s">
        <v>67</v>
      </c>
      <c r="G48" s="41">
        <v>80</v>
      </c>
      <c r="H48" s="76">
        <v>0</v>
      </c>
      <c r="I48" s="42">
        <f>SUM(G48:H48)</f>
        <v>80</v>
      </c>
    </row>
    <row r="49" spans="1:11" ht="12" customHeight="1" x14ac:dyDescent="0.2">
      <c r="A49" s="27"/>
      <c r="B49" s="28"/>
      <c r="C49" s="29"/>
      <c r="D49" s="30">
        <v>3636</v>
      </c>
      <c r="E49" s="37">
        <v>5164</v>
      </c>
      <c r="F49" s="32" t="s">
        <v>76</v>
      </c>
      <c r="G49" s="41">
        <v>5</v>
      </c>
      <c r="H49" s="76">
        <v>0</v>
      </c>
      <c r="I49" s="42">
        <f t="shared" ref="I49:I52" si="5">SUM(G49:H49)</f>
        <v>5</v>
      </c>
    </row>
    <row r="50" spans="1:11" ht="12" customHeight="1" x14ac:dyDescent="0.2">
      <c r="A50" s="27"/>
      <c r="B50" s="28"/>
      <c r="C50" s="29"/>
      <c r="D50" s="30">
        <v>3636</v>
      </c>
      <c r="E50" s="37">
        <v>5166</v>
      </c>
      <c r="F50" s="38" t="s">
        <v>68</v>
      </c>
      <c r="G50" s="41">
        <v>5</v>
      </c>
      <c r="H50" s="76">
        <v>0</v>
      </c>
      <c r="I50" s="42">
        <f t="shared" si="5"/>
        <v>5</v>
      </c>
    </row>
    <row r="51" spans="1:11" ht="12" customHeight="1" x14ac:dyDescent="0.2">
      <c r="A51" s="27"/>
      <c r="B51" s="28"/>
      <c r="C51" s="29"/>
      <c r="D51" s="30">
        <v>3636</v>
      </c>
      <c r="E51" s="37">
        <v>5169</v>
      </c>
      <c r="F51" s="38" t="s">
        <v>69</v>
      </c>
      <c r="G51" s="41">
        <v>5</v>
      </c>
      <c r="H51" s="76">
        <v>0</v>
      </c>
      <c r="I51" s="42">
        <f t="shared" si="5"/>
        <v>5</v>
      </c>
    </row>
    <row r="52" spans="1:11" ht="12" customHeight="1" x14ac:dyDescent="0.2">
      <c r="A52" s="27"/>
      <c r="B52" s="28"/>
      <c r="C52" s="29"/>
      <c r="D52" s="30">
        <v>3636</v>
      </c>
      <c r="E52" s="57">
        <v>5175</v>
      </c>
      <c r="F52" s="58" t="s">
        <v>70</v>
      </c>
      <c r="G52" s="34">
        <v>5</v>
      </c>
      <c r="H52" s="76">
        <v>0</v>
      </c>
      <c r="I52" s="42">
        <f t="shared" si="5"/>
        <v>5</v>
      </c>
    </row>
    <row r="53" spans="1:11" ht="12" customHeight="1" x14ac:dyDescent="0.2">
      <c r="A53" s="265" t="s">
        <v>7</v>
      </c>
      <c r="B53" s="266" t="s">
        <v>21</v>
      </c>
      <c r="C53" s="267" t="s">
        <v>65</v>
      </c>
      <c r="D53" s="268" t="s">
        <v>4</v>
      </c>
      <c r="E53" s="269" t="s">
        <v>4</v>
      </c>
      <c r="F53" s="270" t="s">
        <v>22</v>
      </c>
      <c r="G53" s="271">
        <f>G54+G55</f>
        <v>50</v>
      </c>
      <c r="H53" s="271">
        <f t="shared" ref="H53:I53" si="6">H54+H55</f>
        <v>0</v>
      </c>
      <c r="I53" s="272">
        <f t="shared" si="6"/>
        <v>50</v>
      </c>
    </row>
    <row r="54" spans="1:11" ht="12" customHeight="1" x14ac:dyDescent="0.2">
      <c r="A54" s="265"/>
      <c r="B54" s="266"/>
      <c r="C54" s="267"/>
      <c r="D54" s="30">
        <v>3636</v>
      </c>
      <c r="E54" s="273">
        <v>5166</v>
      </c>
      <c r="F54" s="38" t="s">
        <v>68</v>
      </c>
      <c r="G54" s="274">
        <v>45</v>
      </c>
      <c r="H54" s="275">
        <v>0</v>
      </c>
      <c r="I54" s="238">
        <f>SUM(G54:H54)</f>
        <v>45</v>
      </c>
    </row>
    <row r="55" spans="1:11" ht="12" customHeight="1" x14ac:dyDescent="0.2">
      <c r="A55" s="265"/>
      <c r="B55" s="266"/>
      <c r="C55" s="267"/>
      <c r="D55" s="30">
        <v>3636</v>
      </c>
      <c r="E55" s="273">
        <v>5175</v>
      </c>
      <c r="F55" s="32" t="s">
        <v>70</v>
      </c>
      <c r="G55" s="274">
        <v>5</v>
      </c>
      <c r="H55" s="275">
        <v>0</v>
      </c>
      <c r="I55" s="238">
        <f>SUM(G55:H55)</f>
        <v>5</v>
      </c>
    </row>
    <row r="56" spans="1:11" ht="12" customHeight="1" x14ac:dyDescent="0.2">
      <c r="A56" s="265" t="s">
        <v>7</v>
      </c>
      <c r="B56" s="266" t="s">
        <v>23</v>
      </c>
      <c r="C56" s="267" t="s">
        <v>65</v>
      </c>
      <c r="D56" s="268" t="s">
        <v>4</v>
      </c>
      <c r="E56" s="269" t="s">
        <v>4</v>
      </c>
      <c r="F56" s="270" t="s">
        <v>24</v>
      </c>
      <c r="G56" s="271">
        <f>SUM(G57:G63)</f>
        <v>225</v>
      </c>
      <c r="H56" s="271">
        <f>SUM(H57:H63)</f>
        <v>40.5</v>
      </c>
      <c r="I56" s="272">
        <f>SUM(I57:I63)</f>
        <v>265.5</v>
      </c>
      <c r="K56" s="177"/>
    </row>
    <row r="57" spans="1:11" s="78" customFormat="1" ht="12" customHeight="1" x14ac:dyDescent="0.2">
      <c r="A57" s="265"/>
      <c r="B57" s="266"/>
      <c r="C57" s="267"/>
      <c r="D57" s="30">
        <v>3636</v>
      </c>
      <c r="E57" s="273">
        <v>5021</v>
      </c>
      <c r="F57" s="32" t="s">
        <v>78</v>
      </c>
      <c r="G57" s="274">
        <v>30</v>
      </c>
      <c r="H57" s="275">
        <v>31.5</v>
      </c>
      <c r="I57" s="238">
        <f>SUM(G57:H57)</f>
        <v>61.5</v>
      </c>
    </row>
    <row r="58" spans="1:11" s="78" customFormat="1" ht="12" customHeight="1" x14ac:dyDescent="0.2">
      <c r="A58" s="265"/>
      <c r="B58" s="266"/>
      <c r="C58" s="267"/>
      <c r="D58" s="30">
        <v>3636</v>
      </c>
      <c r="E58" s="273">
        <v>5031</v>
      </c>
      <c r="F58" s="32" t="s">
        <v>127</v>
      </c>
      <c r="G58" s="274">
        <v>0</v>
      </c>
      <c r="H58" s="275">
        <v>6.5</v>
      </c>
      <c r="I58" s="238">
        <f>SUM(G58:H58)</f>
        <v>6.5</v>
      </c>
    </row>
    <row r="59" spans="1:11" s="78" customFormat="1" ht="12" customHeight="1" x14ac:dyDescent="0.2">
      <c r="A59" s="265"/>
      <c r="B59" s="266"/>
      <c r="C59" s="267"/>
      <c r="D59" s="30">
        <v>3636</v>
      </c>
      <c r="E59" s="273">
        <v>5032</v>
      </c>
      <c r="F59" s="32" t="s">
        <v>128</v>
      </c>
      <c r="G59" s="274">
        <v>0</v>
      </c>
      <c r="H59" s="275">
        <v>2.5</v>
      </c>
      <c r="I59" s="238">
        <f>SUM(G59:H59)</f>
        <v>2.5</v>
      </c>
    </row>
    <row r="60" spans="1:11" ht="12" customHeight="1" x14ac:dyDescent="0.2">
      <c r="A60" s="265"/>
      <c r="B60" s="266"/>
      <c r="C60" s="267"/>
      <c r="D60" s="30">
        <v>3636</v>
      </c>
      <c r="E60" s="273">
        <v>5139</v>
      </c>
      <c r="F60" s="32" t="s">
        <v>67</v>
      </c>
      <c r="G60" s="274">
        <v>20</v>
      </c>
      <c r="H60" s="275">
        <v>0</v>
      </c>
      <c r="I60" s="238">
        <f>SUM(G60:H60)</f>
        <v>20</v>
      </c>
    </row>
    <row r="61" spans="1:11" ht="12" customHeight="1" x14ac:dyDescent="0.2">
      <c r="A61" s="265"/>
      <c r="B61" s="266"/>
      <c r="C61" s="267"/>
      <c r="D61" s="30">
        <v>3636</v>
      </c>
      <c r="E61" s="276">
        <v>5166</v>
      </c>
      <c r="F61" s="38" t="s">
        <v>68</v>
      </c>
      <c r="G61" s="274">
        <v>71</v>
      </c>
      <c r="H61" s="275">
        <v>0</v>
      </c>
      <c r="I61" s="238">
        <f t="shared" ref="I61:I62" si="7">SUM(G61:H61)</f>
        <v>71</v>
      </c>
    </row>
    <row r="62" spans="1:11" ht="12" customHeight="1" x14ac:dyDescent="0.2">
      <c r="A62" s="265"/>
      <c r="B62" s="266"/>
      <c r="C62" s="267"/>
      <c r="D62" s="30">
        <v>3636</v>
      </c>
      <c r="E62" s="276">
        <v>5169</v>
      </c>
      <c r="F62" s="38" t="s">
        <v>69</v>
      </c>
      <c r="G62" s="277">
        <v>99</v>
      </c>
      <c r="H62" s="275">
        <v>0</v>
      </c>
      <c r="I62" s="238">
        <f t="shared" si="7"/>
        <v>99</v>
      </c>
    </row>
    <row r="63" spans="1:11" ht="12" customHeight="1" x14ac:dyDescent="0.2">
      <c r="A63" s="265"/>
      <c r="B63" s="266"/>
      <c r="C63" s="267"/>
      <c r="D63" s="30">
        <v>3636</v>
      </c>
      <c r="E63" s="57">
        <v>5175</v>
      </c>
      <c r="F63" s="58" t="s">
        <v>70</v>
      </c>
      <c r="G63" s="34">
        <v>5</v>
      </c>
      <c r="H63" s="76">
        <v>0</v>
      </c>
      <c r="I63" s="238">
        <f t="shared" ref="I63" si="8">SUM(G63:H63)</f>
        <v>5</v>
      </c>
    </row>
    <row r="64" spans="1:11" ht="12" customHeight="1" x14ac:dyDescent="0.2">
      <c r="A64" s="19" t="s">
        <v>7</v>
      </c>
      <c r="B64" s="20" t="s">
        <v>25</v>
      </c>
      <c r="C64" s="21" t="s">
        <v>65</v>
      </c>
      <c r="D64" s="22" t="s">
        <v>4</v>
      </c>
      <c r="E64" s="23" t="s">
        <v>4</v>
      </c>
      <c r="F64" s="24" t="s">
        <v>79</v>
      </c>
      <c r="G64" s="25">
        <f>G65+G66+G67</f>
        <v>50</v>
      </c>
      <c r="H64" s="25">
        <f t="shared" ref="H64:I64" si="9">H65+H66+H67</f>
        <v>0</v>
      </c>
      <c r="I64" s="26">
        <f t="shared" si="9"/>
        <v>50</v>
      </c>
    </row>
    <row r="65" spans="1:11" ht="12" customHeight="1" x14ac:dyDescent="0.2">
      <c r="A65" s="27"/>
      <c r="B65" s="28"/>
      <c r="C65" s="29"/>
      <c r="D65" s="30">
        <v>3636</v>
      </c>
      <c r="E65" s="37">
        <v>5139</v>
      </c>
      <c r="F65" s="32" t="s">
        <v>67</v>
      </c>
      <c r="G65" s="41">
        <v>10</v>
      </c>
      <c r="H65" s="34">
        <v>0</v>
      </c>
      <c r="I65" s="75">
        <f>SUM(G65:H65)</f>
        <v>10</v>
      </c>
    </row>
    <row r="66" spans="1:11" ht="12" customHeight="1" x14ac:dyDescent="0.2">
      <c r="A66" s="27"/>
      <c r="B66" s="28"/>
      <c r="C66" s="29"/>
      <c r="D66" s="30">
        <v>3636</v>
      </c>
      <c r="E66" s="37">
        <v>5166</v>
      </c>
      <c r="F66" s="38" t="s">
        <v>68</v>
      </c>
      <c r="G66" s="41">
        <v>30</v>
      </c>
      <c r="H66" s="34">
        <v>0</v>
      </c>
      <c r="I66" s="75">
        <f t="shared" ref="I66:I67" si="10">SUM(G66:H66)</f>
        <v>30</v>
      </c>
    </row>
    <row r="67" spans="1:11" ht="12" customHeight="1" x14ac:dyDescent="0.2">
      <c r="A67" s="27"/>
      <c r="B67" s="28"/>
      <c r="C67" s="29"/>
      <c r="D67" s="79">
        <v>3636</v>
      </c>
      <c r="E67" s="80">
        <v>5169</v>
      </c>
      <c r="F67" s="178" t="s">
        <v>69</v>
      </c>
      <c r="G67" s="179">
        <v>10</v>
      </c>
      <c r="H67" s="81">
        <v>0</v>
      </c>
      <c r="I67" s="75">
        <f t="shared" si="10"/>
        <v>10</v>
      </c>
    </row>
    <row r="68" spans="1:11" ht="12" customHeight="1" x14ac:dyDescent="0.2">
      <c r="A68" s="43" t="s">
        <v>7</v>
      </c>
      <c r="B68" s="44" t="s">
        <v>26</v>
      </c>
      <c r="C68" s="1" t="s">
        <v>65</v>
      </c>
      <c r="D68" s="45" t="s">
        <v>4</v>
      </c>
      <c r="E68" s="82" t="s">
        <v>4</v>
      </c>
      <c r="F68" s="83" t="s">
        <v>27</v>
      </c>
      <c r="G68" s="84">
        <f>G69+G70+G71</f>
        <v>300</v>
      </c>
      <c r="H68" s="278">
        <f>SUM(H69:H71)</f>
        <v>239.58</v>
      </c>
      <c r="I68" s="85">
        <f>SUM(G68:H68)</f>
        <v>539.58000000000004</v>
      </c>
      <c r="K68" s="177"/>
    </row>
    <row r="69" spans="1:11" ht="12" customHeight="1" x14ac:dyDescent="0.2">
      <c r="A69" s="43"/>
      <c r="B69" s="44"/>
      <c r="C69" s="1"/>
      <c r="D69" s="53">
        <v>3636</v>
      </c>
      <c r="E69" s="86">
        <v>5021</v>
      </c>
      <c r="F69" s="87" t="s">
        <v>78</v>
      </c>
      <c r="G69" s="55">
        <v>30</v>
      </c>
      <c r="H69" s="55">
        <v>0</v>
      </c>
      <c r="I69" s="56">
        <f>SUM(G69:H69)</f>
        <v>30</v>
      </c>
    </row>
    <row r="70" spans="1:11" ht="12.75" customHeight="1" x14ac:dyDescent="0.2">
      <c r="A70" s="43"/>
      <c r="B70" s="44"/>
      <c r="C70" s="1"/>
      <c r="D70" s="53">
        <v>3636</v>
      </c>
      <c r="E70" s="88">
        <v>5169</v>
      </c>
      <c r="F70" s="87" t="s">
        <v>69</v>
      </c>
      <c r="G70" s="55">
        <v>260</v>
      </c>
      <c r="H70" s="74">
        <v>239.58</v>
      </c>
      <c r="I70" s="56">
        <f t="shared" ref="I70:I71" si="11">SUM(G70:H70)</f>
        <v>499.58000000000004</v>
      </c>
    </row>
    <row r="71" spans="1:11" ht="12.75" customHeight="1" x14ac:dyDescent="0.2">
      <c r="A71" s="50"/>
      <c r="B71" s="51"/>
      <c r="C71" s="52"/>
      <c r="D71" s="53">
        <v>3636</v>
      </c>
      <c r="E71" s="86">
        <v>5175</v>
      </c>
      <c r="F71" s="87" t="s">
        <v>70</v>
      </c>
      <c r="G71" s="55">
        <v>10</v>
      </c>
      <c r="H71" s="55">
        <v>0</v>
      </c>
      <c r="I71" s="56">
        <f t="shared" si="11"/>
        <v>10</v>
      </c>
    </row>
    <row r="72" spans="1:11" ht="12.75" customHeight="1" x14ac:dyDescent="0.2">
      <c r="A72" s="89" t="s">
        <v>7</v>
      </c>
      <c r="B72" s="90" t="s">
        <v>28</v>
      </c>
      <c r="C72" s="91" t="s">
        <v>65</v>
      </c>
      <c r="D72" s="92" t="s">
        <v>4</v>
      </c>
      <c r="E72" s="93" t="s">
        <v>4</v>
      </c>
      <c r="F72" s="94" t="s">
        <v>29</v>
      </c>
      <c r="G72" s="95">
        <f>SUM(G73:G74)</f>
        <v>350</v>
      </c>
      <c r="H72" s="95">
        <f t="shared" ref="H72:I72" si="12">SUM(H73:H74)</f>
        <v>0</v>
      </c>
      <c r="I72" s="96">
        <f t="shared" si="12"/>
        <v>350</v>
      </c>
    </row>
    <row r="73" spans="1:11" ht="12.75" customHeight="1" x14ac:dyDescent="0.2">
      <c r="A73" s="97"/>
      <c r="B73" s="98"/>
      <c r="C73" s="99"/>
      <c r="D73" s="100">
        <v>3639</v>
      </c>
      <c r="E73" s="101">
        <v>5021</v>
      </c>
      <c r="F73" s="102" t="s">
        <v>78</v>
      </c>
      <c r="G73" s="103">
        <v>30</v>
      </c>
      <c r="H73" s="103">
        <v>0</v>
      </c>
      <c r="I73" s="115">
        <f>SUM(G73:H73)</f>
        <v>30</v>
      </c>
    </row>
    <row r="74" spans="1:11" ht="12.75" customHeight="1" x14ac:dyDescent="0.2">
      <c r="A74" s="43"/>
      <c r="B74" s="44"/>
      <c r="C74" s="1"/>
      <c r="D74" s="53">
        <v>3639</v>
      </c>
      <c r="E74" s="86">
        <v>5169</v>
      </c>
      <c r="F74" s="87" t="s">
        <v>69</v>
      </c>
      <c r="G74" s="55">
        <v>320</v>
      </c>
      <c r="H74" s="55">
        <v>0</v>
      </c>
      <c r="I74" s="115">
        <f>SUM(G74:H74)</f>
        <v>320</v>
      </c>
    </row>
    <row r="75" spans="1:11" ht="12.75" customHeight="1" x14ac:dyDescent="0.2">
      <c r="A75" s="89" t="s">
        <v>7</v>
      </c>
      <c r="B75" s="90" t="s">
        <v>30</v>
      </c>
      <c r="C75" s="91" t="s">
        <v>65</v>
      </c>
      <c r="D75" s="92" t="s">
        <v>4</v>
      </c>
      <c r="E75" s="93" t="s">
        <v>4</v>
      </c>
      <c r="F75" s="94" t="s">
        <v>31</v>
      </c>
      <c r="G75" s="95">
        <f>G76</f>
        <v>60</v>
      </c>
      <c r="H75" s="95">
        <f t="shared" ref="H75:I75" si="13">H76</f>
        <v>0</v>
      </c>
      <c r="I75" s="96">
        <f t="shared" si="13"/>
        <v>60</v>
      </c>
    </row>
    <row r="76" spans="1:11" ht="12.75" customHeight="1" x14ac:dyDescent="0.2">
      <c r="A76" s="97"/>
      <c r="B76" s="98"/>
      <c r="C76" s="99"/>
      <c r="D76" s="100">
        <v>3636</v>
      </c>
      <c r="E76" s="101">
        <v>5169</v>
      </c>
      <c r="F76" s="38" t="s">
        <v>69</v>
      </c>
      <c r="G76" s="114">
        <v>60</v>
      </c>
      <c r="H76" s="55">
        <v>0</v>
      </c>
      <c r="I76" s="56">
        <f>SUM(G76:H76)</f>
        <v>60</v>
      </c>
    </row>
    <row r="77" spans="1:11" ht="12.75" customHeight="1" x14ac:dyDescent="0.2">
      <c r="A77" s="89" t="s">
        <v>7</v>
      </c>
      <c r="B77" s="90" t="s">
        <v>32</v>
      </c>
      <c r="C77" s="91" t="s">
        <v>65</v>
      </c>
      <c r="D77" s="92" t="s">
        <v>4</v>
      </c>
      <c r="E77" s="93" t="s">
        <v>4</v>
      </c>
      <c r="F77" s="94" t="s">
        <v>33</v>
      </c>
      <c r="G77" s="95">
        <f>SUM(G78,G79)</f>
        <v>100</v>
      </c>
      <c r="H77" s="95">
        <f t="shared" ref="H77:I77" si="14">SUM(H78,H79)</f>
        <v>0</v>
      </c>
      <c r="I77" s="96">
        <f t="shared" si="14"/>
        <v>100</v>
      </c>
    </row>
    <row r="78" spans="1:11" ht="12.75" customHeight="1" x14ac:dyDescent="0.2">
      <c r="A78" s="97"/>
      <c r="B78" s="98"/>
      <c r="C78" s="99"/>
      <c r="D78" s="100">
        <v>3639</v>
      </c>
      <c r="E78" s="101">
        <v>5021</v>
      </c>
      <c r="F78" s="102" t="s">
        <v>78</v>
      </c>
      <c r="G78" s="103">
        <v>80</v>
      </c>
      <c r="H78" s="103">
        <v>0</v>
      </c>
      <c r="I78" s="104">
        <f>SUM(G78:H78)</f>
        <v>80</v>
      </c>
    </row>
    <row r="79" spans="1:11" ht="12.75" customHeight="1" thickBot="1" x14ac:dyDescent="0.25">
      <c r="A79" s="181"/>
      <c r="B79" s="182"/>
      <c r="C79" s="183"/>
      <c r="D79" s="196">
        <v>3639</v>
      </c>
      <c r="E79" s="197">
        <v>5169</v>
      </c>
      <c r="F79" s="105" t="s">
        <v>69</v>
      </c>
      <c r="G79" s="106">
        <v>20</v>
      </c>
      <c r="H79" s="106">
        <v>0</v>
      </c>
      <c r="I79" s="184">
        <f>SUM(G79:H79)</f>
        <v>20</v>
      </c>
    </row>
    <row r="80" spans="1:11" ht="12.75" customHeight="1" x14ac:dyDescent="0.2">
      <c r="A80" s="107" t="s">
        <v>5</v>
      </c>
      <c r="B80" s="288" t="s">
        <v>4</v>
      </c>
      <c r="C80" s="289"/>
      <c r="D80" s="108" t="s">
        <v>4</v>
      </c>
      <c r="E80" s="109" t="s">
        <v>4</v>
      </c>
      <c r="F80" s="110" t="s">
        <v>34</v>
      </c>
      <c r="G80" s="111">
        <f>G81+G86</f>
        <v>300</v>
      </c>
      <c r="H80" s="111">
        <f t="shared" ref="H80" si="15">H81+H86</f>
        <v>0</v>
      </c>
      <c r="I80" s="112">
        <f>SUM(I81,I86)</f>
        <v>300</v>
      </c>
    </row>
    <row r="81" spans="1:9" ht="12.75" customHeight="1" x14ac:dyDescent="0.2">
      <c r="A81" s="43" t="s">
        <v>7</v>
      </c>
      <c r="B81" s="44" t="s">
        <v>35</v>
      </c>
      <c r="C81" s="1" t="s">
        <v>65</v>
      </c>
      <c r="D81" s="45" t="s">
        <v>4</v>
      </c>
      <c r="E81" s="82" t="s">
        <v>4</v>
      </c>
      <c r="F81" s="83" t="s">
        <v>36</v>
      </c>
      <c r="G81" s="84">
        <f>G82+G83+G84+G85</f>
        <v>100</v>
      </c>
      <c r="H81" s="84">
        <f t="shared" ref="H81:I81" si="16">H82+H83+H84+H85</f>
        <v>0</v>
      </c>
      <c r="I81" s="85">
        <f t="shared" si="16"/>
        <v>100</v>
      </c>
    </row>
    <row r="82" spans="1:9" ht="12.75" customHeight="1" x14ac:dyDescent="0.2">
      <c r="A82" s="50"/>
      <c r="B82" s="51"/>
      <c r="C82" s="52"/>
      <c r="D82" s="53">
        <v>3636</v>
      </c>
      <c r="E82" s="86">
        <v>5164</v>
      </c>
      <c r="F82" s="87" t="s">
        <v>76</v>
      </c>
      <c r="G82" s="55">
        <v>5</v>
      </c>
      <c r="H82" s="55">
        <v>0</v>
      </c>
      <c r="I82" s="56">
        <f>SUM(G82:H82)</f>
        <v>5</v>
      </c>
    </row>
    <row r="83" spans="1:9" ht="12.75" customHeight="1" x14ac:dyDescent="0.2">
      <c r="A83" s="43"/>
      <c r="B83" s="44"/>
      <c r="C83" s="1"/>
      <c r="D83" s="53">
        <v>3636</v>
      </c>
      <c r="E83" s="88">
        <v>5169</v>
      </c>
      <c r="F83" s="87" t="s">
        <v>69</v>
      </c>
      <c r="G83" s="55">
        <v>60</v>
      </c>
      <c r="H83" s="74">
        <v>0</v>
      </c>
      <c r="I83" s="56">
        <f t="shared" ref="I83:I85" si="17">SUM(G83:H83)</f>
        <v>60</v>
      </c>
    </row>
    <row r="84" spans="1:9" ht="12.75" customHeight="1" x14ac:dyDescent="0.2">
      <c r="A84" s="27"/>
      <c r="B84" s="28"/>
      <c r="C84" s="29"/>
      <c r="D84" s="30">
        <v>3636</v>
      </c>
      <c r="E84" s="77">
        <v>5173</v>
      </c>
      <c r="F84" s="38" t="s">
        <v>77</v>
      </c>
      <c r="G84" s="41">
        <v>5</v>
      </c>
      <c r="H84" s="34">
        <v>0</v>
      </c>
      <c r="I84" s="56">
        <f t="shared" si="17"/>
        <v>5</v>
      </c>
    </row>
    <row r="85" spans="1:9" ht="12" customHeight="1" x14ac:dyDescent="0.2">
      <c r="A85" s="27"/>
      <c r="B85" s="28"/>
      <c r="C85" s="29"/>
      <c r="D85" s="30">
        <v>3636</v>
      </c>
      <c r="E85" s="57">
        <v>5175</v>
      </c>
      <c r="F85" s="58" t="s">
        <v>70</v>
      </c>
      <c r="G85" s="34">
        <v>30</v>
      </c>
      <c r="H85" s="34">
        <v>0</v>
      </c>
      <c r="I85" s="56">
        <f t="shared" si="17"/>
        <v>30</v>
      </c>
    </row>
    <row r="86" spans="1:9" ht="12" customHeight="1" x14ac:dyDescent="0.2">
      <c r="A86" s="43" t="s">
        <v>7</v>
      </c>
      <c r="B86" s="44" t="s">
        <v>37</v>
      </c>
      <c r="C86" s="1" t="s">
        <v>65</v>
      </c>
      <c r="D86" s="45" t="s">
        <v>4</v>
      </c>
      <c r="E86" s="82" t="s">
        <v>4</v>
      </c>
      <c r="F86" s="83" t="s">
        <v>38</v>
      </c>
      <c r="G86" s="84">
        <f>G87+G88</f>
        <v>200</v>
      </c>
      <c r="H86" s="84">
        <f t="shared" ref="H86:I86" si="18">H87+H88</f>
        <v>0</v>
      </c>
      <c r="I86" s="85">
        <f t="shared" si="18"/>
        <v>200</v>
      </c>
    </row>
    <row r="87" spans="1:9" ht="12" customHeight="1" x14ac:dyDescent="0.2">
      <c r="A87" s="43"/>
      <c r="B87" s="44"/>
      <c r="C87" s="1"/>
      <c r="D87" s="113">
        <v>3636</v>
      </c>
      <c r="E87" s="88">
        <v>5169</v>
      </c>
      <c r="F87" s="87" t="s">
        <v>69</v>
      </c>
      <c r="G87" s="55">
        <v>180</v>
      </c>
      <c r="H87" s="114">
        <v>0</v>
      </c>
      <c r="I87" s="115">
        <f>SUM(G87:H87)</f>
        <v>180</v>
      </c>
    </row>
    <row r="88" spans="1:9" ht="12" customHeight="1" thickBot="1" x14ac:dyDescent="0.25">
      <c r="A88" s="116"/>
      <c r="B88" s="117"/>
      <c r="C88" s="118"/>
      <c r="D88" s="118">
        <v>3636</v>
      </c>
      <c r="E88" s="117">
        <v>5175</v>
      </c>
      <c r="F88" s="105" t="s">
        <v>70</v>
      </c>
      <c r="G88" s="106">
        <v>20</v>
      </c>
      <c r="H88" s="119">
        <v>0</v>
      </c>
      <c r="I88" s="120">
        <f>SUM(G88:H88)</f>
        <v>20</v>
      </c>
    </row>
    <row r="89" spans="1:9" ht="12" customHeight="1" x14ac:dyDescent="0.2">
      <c r="A89" s="121" t="s">
        <v>5</v>
      </c>
      <c r="B89" s="290" t="s">
        <v>4</v>
      </c>
      <c r="C89" s="291"/>
      <c r="D89" s="122" t="s">
        <v>4</v>
      </c>
      <c r="E89" s="123" t="s">
        <v>4</v>
      </c>
      <c r="F89" s="124" t="s">
        <v>80</v>
      </c>
      <c r="G89" s="125">
        <f>G90+G94</f>
        <v>240</v>
      </c>
      <c r="H89" s="125">
        <v>0</v>
      </c>
      <c r="I89" s="126">
        <f>SUM(I90,I94)</f>
        <v>240</v>
      </c>
    </row>
    <row r="90" spans="1:9" ht="12.75" customHeight="1" x14ac:dyDescent="0.2">
      <c r="A90" s="43" t="s">
        <v>7</v>
      </c>
      <c r="B90" s="44" t="s">
        <v>39</v>
      </c>
      <c r="C90" s="1" t="s">
        <v>65</v>
      </c>
      <c r="D90" s="45" t="s">
        <v>4</v>
      </c>
      <c r="E90" s="82" t="s">
        <v>4</v>
      </c>
      <c r="F90" s="83" t="s">
        <v>40</v>
      </c>
      <c r="G90" s="84">
        <f>SUM(G91:G93)</f>
        <v>60</v>
      </c>
      <c r="H90" s="84">
        <v>0</v>
      </c>
      <c r="I90" s="85">
        <f>SUM(G90:H90)</f>
        <v>60</v>
      </c>
    </row>
    <row r="91" spans="1:9" ht="12.75" customHeight="1" x14ac:dyDescent="0.2">
      <c r="A91" s="89"/>
      <c r="B91" s="90"/>
      <c r="C91" s="1"/>
      <c r="D91" s="127">
        <v>3636</v>
      </c>
      <c r="E91" s="128">
        <v>5137</v>
      </c>
      <c r="F91" s="129" t="s">
        <v>81</v>
      </c>
      <c r="G91" s="130">
        <v>30</v>
      </c>
      <c r="H91" s="114">
        <v>0</v>
      </c>
      <c r="I91" s="56">
        <f t="shared" ref="I91:I109" si="19">SUM(G91:H91)</f>
        <v>30</v>
      </c>
    </row>
    <row r="92" spans="1:9" ht="12" customHeight="1" x14ac:dyDescent="0.2">
      <c r="A92" s="131"/>
      <c r="B92" s="132"/>
      <c r="C92" s="52"/>
      <c r="D92" s="127">
        <v>3636</v>
      </c>
      <c r="E92" s="128">
        <v>5167</v>
      </c>
      <c r="F92" s="129" t="s">
        <v>82</v>
      </c>
      <c r="G92" s="130">
        <v>20</v>
      </c>
      <c r="H92" s="114">
        <v>0</v>
      </c>
      <c r="I92" s="56">
        <f t="shared" si="19"/>
        <v>20</v>
      </c>
    </row>
    <row r="93" spans="1:9" ht="12.75" customHeight="1" x14ac:dyDescent="0.2">
      <c r="A93" s="133"/>
      <c r="B93" s="134"/>
      <c r="C93" s="135"/>
      <c r="D93" s="127">
        <v>3636</v>
      </c>
      <c r="E93" s="128">
        <v>5175</v>
      </c>
      <c r="F93" s="129" t="s">
        <v>70</v>
      </c>
      <c r="G93" s="130">
        <v>10</v>
      </c>
      <c r="H93" s="114">
        <v>0</v>
      </c>
      <c r="I93" s="56">
        <f t="shared" si="19"/>
        <v>10</v>
      </c>
    </row>
    <row r="94" spans="1:9" ht="12.75" customHeight="1" x14ac:dyDescent="0.2">
      <c r="A94" s="43" t="s">
        <v>7</v>
      </c>
      <c r="B94" s="44" t="s">
        <v>41</v>
      </c>
      <c r="C94" s="1" t="s">
        <v>65</v>
      </c>
      <c r="D94" s="45" t="s">
        <v>4</v>
      </c>
      <c r="E94" s="82" t="s">
        <v>4</v>
      </c>
      <c r="F94" s="83" t="s">
        <v>42</v>
      </c>
      <c r="G94" s="95">
        <f>G95+G96+G97+G98+G99</f>
        <v>180</v>
      </c>
      <c r="H94" s="84">
        <v>0</v>
      </c>
      <c r="I94" s="85">
        <f t="shared" si="19"/>
        <v>180</v>
      </c>
    </row>
    <row r="95" spans="1:9" ht="12.75" customHeight="1" x14ac:dyDescent="0.2">
      <c r="A95" s="131"/>
      <c r="B95" s="132"/>
      <c r="C95" s="52"/>
      <c r="D95" s="127">
        <v>3636</v>
      </c>
      <c r="E95" s="136">
        <v>5021</v>
      </c>
      <c r="F95" s="129" t="s">
        <v>78</v>
      </c>
      <c r="G95" s="130">
        <v>48</v>
      </c>
      <c r="H95" s="55">
        <v>0</v>
      </c>
      <c r="I95" s="56">
        <f t="shared" si="19"/>
        <v>48</v>
      </c>
    </row>
    <row r="96" spans="1:9" ht="12.75" customHeight="1" x14ac:dyDescent="0.2">
      <c r="A96" s="131"/>
      <c r="B96" s="132"/>
      <c r="C96" s="52"/>
      <c r="D96" s="127">
        <v>3636</v>
      </c>
      <c r="E96" s="136">
        <v>5031</v>
      </c>
      <c r="F96" s="129" t="s">
        <v>83</v>
      </c>
      <c r="G96" s="130">
        <v>3</v>
      </c>
      <c r="H96" s="55">
        <v>0</v>
      </c>
      <c r="I96" s="56">
        <f t="shared" si="19"/>
        <v>3</v>
      </c>
    </row>
    <row r="97" spans="1:9" ht="12.75" customHeight="1" x14ac:dyDescent="0.2">
      <c r="A97" s="131"/>
      <c r="B97" s="132"/>
      <c r="C97" s="52"/>
      <c r="D97" s="127">
        <v>3636</v>
      </c>
      <c r="E97" s="136">
        <v>5032</v>
      </c>
      <c r="F97" s="129" t="s">
        <v>84</v>
      </c>
      <c r="G97" s="130">
        <v>1</v>
      </c>
      <c r="H97" s="55">
        <v>0</v>
      </c>
      <c r="I97" s="56">
        <f t="shared" si="19"/>
        <v>1</v>
      </c>
    </row>
    <row r="98" spans="1:9" ht="12.75" customHeight="1" x14ac:dyDescent="0.2">
      <c r="A98" s="131"/>
      <c r="B98" s="132"/>
      <c r="C98" s="52"/>
      <c r="D98" s="127">
        <v>3636</v>
      </c>
      <c r="E98" s="136">
        <v>5139</v>
      </c>
      <c r="F98" s="129" t="s">
        <v>67</v>
      </c>
      <c r="G98" s="130">
        <v>80</v>
      </c>
      <c r="H98" s="55">
        <v>0</v>
      </c>
      <c r="I98" s="56">
        <f t="shared" si="19"/>
        <v>80</v>
      </c>
    </row>
    <row r="99" spans="1:9" ht="12.75" customHeight="1" thickBot="1" x14ac:dyDescent="0.25">
      <c r="A99" s="165"/>
      <c r="B99" s="166"/>
      <c r="C99" s="167"/>
      <c r="D99" s="168">
        <v>3636</v>
      </c>
      <c r="E99" s="101">
        <v>5169</v>
      </c>
      <c r="F99" s="102" t="s">
        <v>69</v>
      </c>
      <c r="G99" s="103">
        <v>48</v>
      </c>
      <c r="H99" s="141">
        <v>0</v>
      </c>
      <c r="I99" s="56">
        <f t="shared" si="19"/>
        <v>48</v>
      </c>
    </row>
    <row r="100" spans="1:9" ht="12" customHeight="1" x14ac:dyDescent="0.2">
      <c r="A100" s="107" t="s">
        <v>5</v>
      </c>
      <c r="B100" s="288" t="s">
        <v>4</v>
      </c>
      <c r="C100" s="289"/>
      <c r="D100" s="108" t="s">
        <v>4</v>
      </c>
      <c r="E100" s="109" t="s">
        <v>4</v>
      </c>
      <c r="F100" s="110" t="s">
        <v>43</v>
      </c>
      <c r="G100" s="111">
        <f>G101</f>
        <v>200</v>
      </c>
      <c r="H100" s="111">
        <v>0</v>
      </c>
      <c r="I100" s="112">
        <f t="shared" si="19"/>
        <v>200</v>
      </c>
    </row>
    <row r="101" spans="1:9" ht="12" customHeight="1" x14ac:dyDescent="0.2">
      <c r="A101" s="43" t="s">
        <v>7</v>
      </c>
      <c r="B101" s="44">
        <v>179000</v>
      </c>
      <c r="C101" s="1" t="s">
        <v>65</v>
      </c>
      <c r="D101" s="45" t="s">
        <v>4</v>
      </c>
      <c r="E101" s="82" t="s">
        <v>4</v>
      </c>
      <c r="F101" s="83" t="s">
        <v>85</v>
      </c>
      <c r="G101" s="84">
        <f>G102+G103+G104+G105</f>
        <v>200</v>
      </c>
      <c r="H101" s="84">
        <v>0</v>
      </c>
      <c r="I101" s="85">
        <f t="shared" si="19"/>
        <v>200</v>
      </c>
    </row>
    <row r="102" spans="1:9" ht="12" customHeight="1" x14ac:dyDescent="0.2">
      <c r="A102" s="139"/>
      <c r="B102" s="88"/>
      <c r="C102" s="113"/>
      <c r="D102" s="113">
        <v>3636</v>
      </c>
      <c r="E102" s="37">
        <v>5139</v>
      </c>
      <c r="F102" s="140" t="s">
        <v>67</v>
      </c>
      <c r="G102" s="54">
        <v>2</v>
      </c>
      <c r="H102" s="55">
        <v>0</v>
      </c>
      <c r="I102" s="56">
        <f t="shared" si="19"/>
        <v>2</v>
      </c>
    </row>
    <row r="103" spans="1:9" ht="12" customHeight="1" x14ac:dyDescent="0.2">
      <c r="A103" s="139"/>
      <c r="B103" s="88"/>
      <c r="C103" s="113"/>
      <c r="D103" s="113">
        <v>3636</v>
      </c>
      <c r="E103" s="37">
        <v>5166</v>
      </c>
      <c r="F103" s="38" t="s">
        <v>68</v>
      </c>
      <c r="G103" s="54">
        <v>190</v>
      </c>
      <c r="H103" s="55">
        <v>0</v>
      </c>
      <c r="I103" s="56">
        <f t="shared" si="19"/>
        <v>190</v>
      </c>
    </row>
    <row r="104" spans="1:9" ht="12" customHeight="1" x14ac:dyDescent="0.2">
      <c r="A104" s="139"/>
      <c r="B104" s="88"/>
      <c r="C104" s="113"/>
      <c r="D104" s="113">
        <v>3636</v>
      </c>
      <c r="E104" s="37">
        <v>5169</v>
      </c>
      <c r="F104" s="38" t="s">
        <v>69</v>
      </c>
      <c r="G104" s="54">
        <v>5</v>
      </c>
      <c r="H104" s="55">
        <v>0</v>
      </c>
      <c r="I104" s="56">
        <f t="shared" si="19"/>
        <v>5</v>
      </c>
    </row>
    <row r="105" spans="1:9" ht="12.75" customHeight="1" thickBot="1" x14ac:dyDescent="0.25">
      <c r="A105" s="169"/>
      <c r="B105" s="117"/>
      <c r="C105" s="118"/>
      <c r="D105" s="118">
        <v>3636</v>
      </c>
      <c r="E105" s="65">
        <v>5175</v>
      </c>
      <c r="F105" s="66" t="s">
        <v>70</v>
      </c>
      <c r="G105" s="170">
        <v>3</v>
      </c>
      <c r="H105" s="106">
        <v>0</v>
      </c>
      <c r="I105" s="56">
        <f t="shared" si="19"/>
        <v>3</v>
      </c>
    </row>
    <row r="106" spans="1:9" ht="12" customHeight="1" x14ac:dyDescent="0.2">
      <c r="A106" s="107" t="s">
        <v>5</v>
      </c>
      <c r="B106" s="288" t="s">
        <v>4</v>
      </c>
      <c r="C106" s="289"/>
      <c r="D106" s="108" t="s">
        <v>4</v>
      </c>
      <c r="E106" s="109" t="s">
        <v>4</v>
      </c>
      <c r="F106" s="110" t="s">
        <v>86</v>
      </c>
      <c r="G106" s="111">
        <f>G107</f>
        <v>700</v>
      </c>
      <c r="H106" s="111">
        <v>0</v>
      </c>
      <c r="I106" s="112">
        <f>SUM(G106:H106)</f>
        <v>700</v>
      </c>
    </row>
    <row r="107" spans="1:9" ht="12" customHeight="1" x14ac:dyDescent="0.2">
      <c r="A107" s="43" t="s">
        <v>7</v>
      </c>
      <c r="B107" s="142">
        <v>179202</v>
      </c>
      <c r="C107" s="143">
        <v>0</v>
      </c>
      <c r="D107" s="45" t="s">
        <v>4</v>
      </c>
      <c r="E107" s="142" t="s">
        <v>4</v>
      </c>
      <c r="F107" s="83" t="s">
        <v>44</v>
      </c>
      <c r="G107" s="84">
        <f>G108+G109</f>
        <v>700</v>
      </c>
      <c r="H107" s="84">
        <v>0</v>
      </c>
      <c r="I107" s="85">
        <f t="shared" si="19"/>
        <v>700</v>
      </c>
    </row>
    <row r="108" spans="1:9" ht="12" customHeight="1" x14ac:dyDescent="0.2">
      <c r="A108" s="43"/>
      <c r="B108" s="142"/>
      <c r="C108" s="143"/>
      <c r="D108" s="53">
        <v>3639</v>
      </c>
      <c r="E108" s="86">
        <v>5137</v>
      </c>
      <c r="F108" s="87" t="s">
        <v>81</v>
      </c>
      <c r="G108" s="55">
        <v>20</v>
      </c>
      <c r="H108" s="55">
        <v>0</v>
      </c>
      <c r="I108" s="56">
        <f t="shared" si="19"/>
        <v>20</v>
      </c>
    </row>
    <row r="109" spans="1:9" ht="12" customHeight="1" thickBot="1" x14ac:dyDescent="0.25">
      <c r="A109" s="144"/>
      <c r="B109" s="145"/>
      <c r="C109" s="146"/>
      <c r="D109" s="147">
        <v>3639</v>
      </c>
      <c r="E109" s="137">
        <v>5169</v>
      </c>
      <c r="F109" s="138" t="s">
        <v>69</v>
      </c>
      <c r="G109" s="148">
        <v>680</v>
      </c>
      <c r="H109" s="148">
        <v>0</v>
      </c>
      <c r="I109" s="184">
        <f t="shared" si="19"/>
        <v>680</v>
      </c>
    </row>
    <row r="110" spans="1:9" ht="12" customHeight="1" x14ac:dyDescent="0.2">
      <c r="A110" s="239"/>
      <c r="B110" s="239"/>
      <c r="C110" s="239"/>
      <c r="D110" s="239"/>
      <c r="E110" s="239"/>
      <c r="F110" s="239"/>
      <c r="G110" s="240"/>
      <c r="H110" s="279"/>
      <c r="I110" s="279"/>
    </row>
  </sheetData>
  <mergeCells count="13">
    <mergeCell ref="H1:I1"/>
    <mergeCell ref="A2:I2"/>
    <mergeCell ref="A4:I4"/>
    <mergeCell ref="B41:C41"/>
    <mergeCell ref="B106:C106"/>
    <mergeCell ref="B89:C89"/>
    <mergeCell ref="B100:C100"/>
    <mergeCell ref="B80:C80"/>
    <mergeCell ref="G6:I6"/>
    <mergeCell ref="B8:C8"/>
    <mergeCell ref="B9:C9"/>
    <mergeCell ref="B10:C10"/>
    <mergeCell ref="B36:C36"/>
  </mergeCells>
  <printOptions horizontalCentered="1"/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B61"/>
  <sheetViews>
    <sheetView zoomScaleNormal="100" workbookViewId="0">
      <selection activeCell="L14" sqref="L14"/>
    </sheetView>
  </sheetViews>
  <sheetFormatPr defaultColWidth="3.140625" defaultRowHeight="12.75" x14ac:dyDescent="0.2"/>
  <cols>
    <col min="1" max="1" width="3.140625" style="78" customWidth="1"/>
    <col min="2" max="2" width="9.28515625" style="78" customWidth="1"/>
    <col min="3" max="4" width="4.7109375" style="78" customWidth="1"/>
    <col min="5" max="6" width="7.85546875" style="78" customWidth="1"/>
    <col min="7" max="7" width="41.5703125" style="78" bestFit="1" customWidth="1"/>
    <col min="8" max="8" width="8.7109375" style="205" customWidth="1"/>
    <col min="9" max="10" width="9.5703125" style="78" bestFit="1" customWidth="1"/>
    <col min="11" max="11" width="9.140625" style="2" customWidth="1"/>
    <col min="12" max="12" width="15.140625" style="2" customWidth="1"/>
    <col min="13" max="13" width="11.140625" style="2" bestFit="1" customWidth="1"/>
    <col min="14" max="256" width="9.140625" style="2" customWidth="1"/>
    <col min="257" max="16384" width="3.140625" style="2"/>
  </cols>
  <sheetData>
    <row r="1" spans="1:28" x14ac:dyDescent="0.2">
      <c r="I1" s="283"/>
      <c r="J1" s="283"/>
    </row>
    <row r="2" spans="1:28" ht="18" customHeight="1" x14ac:dyDescent="0.25">
      <c r="A2" s="284" t="s">
        <v>146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28" ht="12.75" customHeight="1" x14ac:dyDescent="0.2">
      <c r="A3" s="239"/>
      <c r="B3" s="239"/>
      <c r="C3" s="239"/>
      <c r="D3" s="239"/>
      <c r="E3" s="239"/>
      <c r="F3" s="239"/>
      <c r="G3" s="239"/>
      <c r="H3" s="239"/>
      <c r="I3" s="240"/>
      <c r="J3" s="240"/>
    </row>
    <row r="4" spans="1:28" ht="15.75" x14ac:dyDescent="0.25">
      <c r="A4" s="285" t="s">
        <v>60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28" ht="12" customHeight="1" x14ac:dyDescent="0.2">
      <c r="A5" s="239"/>
      <c r="B5" s="239"/>
      <c r="C5" s="239"/>
      <c r="D5" s="239"/>
      <c r="E5" s="239"/>
      <c r="F5" s="239"/>
      <c r="G5" s="239"/>
      <c r="H5" s="239"/>
      <c r="I5" s="240"/>
      <c r="J5" s="240"/>
    </row>
    <row r="6" spans="1:28" ht="12" customHeight="1" x14ac:dyDescent="0.2">
      <c r="A6" s="239"/>
      <c r="B6" s="239"/>
      <c r="C6" s="239"/>
      <c r="D6" s="239"/>
      <c r="E6" s="239"/>
      <c r="F6" s="239"/>
      <c r="G6" s="239"/>
      <c r="H6" s="240"/>
      <c r="I6" s="279"/>
      <c r="J6" s="279"/>
    </row>
    <row r="7" spans="1:28" ht="15.75" x14ac:dyDescent="0.25">
      <c r="A7" s="239"/>
      <c r="B7" s="239"/>
      <c r="C7" s="239"/>
      <c r="D7" s="239"/>
      <c r="E7" s="239"/>
      <c r="F7" s="239"/>
      <c r="G7" s="242" t="s">
        <v>112</v>
      </c>
      <c r="H7" s="240"/>
      <c r="I7" s="279"/>
      <c r="J7" s="279"/>
    </row>
    <row r="8" spans="1:28" ht="12" customHeight="1" thickBot="1" x14ac:dyDescent="0.25">
      <c r="A8" s="280"/>
      <c r="B8" s="280"/>
      <c r="C8" s="280"/>
      <c r="D8" s="280"/>
      <c r="E8" s="280"/>
      <c r="F8" s="280"/>
      <c r="G8" s="280"/>
      <c r="H8" s="281"/>
      <c r="I8" s="280"/>
      <c r="J8" s="282" t="s">
        <v>59</v>
      </c>
    </row>
    <row r="9" spans="1:28" ht="13.5" customHeight="1" thickBot="1" x14ac:dyDescent="0.25">
      <c r="A9" s="149" t="s">
        <v>1</v>
      </c>
      <c r="B9" s="300" t="s">
        <v>3</v>
      </c>
      <c r="C9" s="301"/>
      <c r="D9" s="150" t="s">
        <v>61</v>
      </c>
      <c r="E9" s="151" t="s">
        <v>62</v>
      </c>
      <c r="F9" s="150" t="s">
        <v>125</v>
      </c>
      <c r="G9" s="150" t="s">
        <v>87</v>
      </c>
      <c r="H9" s="249" t="s">
        <v>91</v>
      </c>
      <c r="I9" s="250" t="s">
        <v>145</v>
      </c>
      <c r="J9" s="251" t="s">
        <v>92</v>
      </c>
    </row>
    <row r="10" spans="1:28" ht="13.5" customHeight="1" thickBot="1" x14ac:dyDescent="0.25">
      <c r="A10" s="152" t="s">
        <v>2</v>
      </c>
      <c r="B10" s="300" t="s">
        <v>4</v>
      </c>
      <c r="C10" s="301"/>
      <c r="D10" s="219" t="s">
        <v>4</v>
      </c>
      <c r="E10" s="219" t="s">
        <v>4</v>
      </c>
      <c r="F10" s="207" t="s">
        <v>4</v>
      </c>
      <c r="G10" s="153" t="s">
        <v>88</v>
      </c>
      <c r="H10" s="154">
        <f>H11+H13+H15+H17+H19+H21+H23+H25+H27+H29+H31+H33+H43+H45+H47+H49+H51</f>
        <v>1891</v>
      </c>
      <c r="I10" s="210">
        <f>SUM(I11,I13,I15,I17,I19,I21,I23,I25,I27,I29,I31,I33,I35,I37,I39,I41,I43,I45,I47,I49,I51,I53,I55,I57,I59)</f>
        <v>4685.1562300000005</v>
      </c>
      <c r="J10" s="155">
        <f>SUM(H10:I10)</f>
        <v>6576.1562300000005</v>
      </c>
      <c r="L10" s="3"/>
      <c r="M10" s="211"/>
    </row>
    <row r="11" spans="1:28" ht="12.75" customHeight="1" x14ac:dyDescent="0.2">
      <c r="A11" s="156" t="s">
        <v>2</v>
      </c>
      <c r="B11" s="90" t="s">
        <v>89</v>
      </c>
      <c r="C11" s="91" t="s">
        <v>65</v>
      </c>
      <c r="D11" s="92" t="s">
        <v>4</v>
      </c>
      <c r="E11" s="93" t="s">
        <v>4</v>
      </c>
      <c r="F11" s="92" t="s">
        <v>4</v>
      </c>
      <c r="G11" s="94" t="s">
        <v>42</v>
      </c>
      <c r="H11" s="157">
        <f>SUM(H12:H12)</f>
        <v>300</v>
      </c>
      <c r="I11" s="164">
        <v>0</v>
      </c>
      <c r="J11" s="158">
        <f>SUM(H11:I11)</f>
        <v>300</v>
      </c>
    </row>
    <row r="12" spans="1:28" ht="12.75" customHeight="1" thickBot="1" x14ac:dyDescent="0.25">
      <c r="A12" s="159"/>
      <c r="B12" s="160"/>
      <c r="C12" s="52"/>
      <c r="D12" s="53">
        <v>3639</v>
      </c>
      <c r="E12" s="86">
        <v>6341</v>
      </c>
      <c r="F12" s="53">
        <v>0</v>
      </c>
      <c r="G12" s="87" t="s">
        <v>90</v>
      </c>
      <c r="H12" s="161">
        <v>300</v>
      </c>
      <c r="I12" s="162">
        <v>0</v>
      </c>
      <c r="J12" s="163">
        <f>SUM(H12:I12)</f>
        <v>300</v>
      </c>
      <c r="O12" s="3"/>
    </row>
    <row r="13" spans="1:28" ht="12.75" customHeight="1" x14ac:dyDescent="0.2">
      <c r="A13" s="340" t="s">
        <v>2</v>
      </c>
      <c r="B13" s="186" t="s">
        <v>110</v>
      </c>
      <c r="C13" s="202" t="s">
        <v>65</v>
      </c>
      <c r="D13" s="188" t="s">
        <v>4</v>
      </c>
      <c r="E13" s="189" t="s">
        <v>4</v>
      </c>
      <c r="F13" s="188" t="s">
        <v>4</v>
      </c>
      <c r="G13" s="190" t="s">
        <v>58</v>
      </c>
      <c r="H13" s="164">
        <v>400</v>
      </c>
      <c r="I13" s="191">
        <v>0</v>
      </c>
      <c r="J13" s="192">
        <f t="shared" ref="J13:J14" si="0">SUM(H13:I13)</f>
        <v>400</v>
      </c>
      <c r="O13" s="3"/>
    </row>
    <row r="14" spans="1:28" ht="12.75" customHeight="1" thickBot="1" x14ac:dyDescent="0.25">
      <c r="A14" s="193"/>
      <c r="B14" s="203"/>
      <c r="C14" s="195"/>
      <c r="D14" s="196">
        <v>3636</v>
      </c>
      <c r="E14" s="197">
        <v>5222</v>
      </c>
      <c r="F14" s="196">
        <v>0</v>
      </c>
      <c r="G14" s="198" t="s">
        <v>107</v>
      </c>
      <c r="H14" s="199">
        <v>400</v>
      </c>
      <c r="I14" s="200">
        <v>0</v>
      </c>
      <c r="J14" s="201">
        <f t="shared" si="0"/>
        <v>400</v>
      </c>
      <c r="O14" s="3"/>
    </row>
    <row r="15" spans="1:28" ht="12.75" customHeight="1" x14ac:dyDescent="0.2">
      <c r="A15" s="185" t="s">
        <v>2</v>
      </c>
      <c r="B15" s="186" t="s">
        <v>94</v>
      </c>
      <c r="C15" s="187" t="s">
        <v>65</v>
      </c>
      <c r="D15" s="188" t="s">
        <v>4</v>
      </c>
      <c r="E15" s="189" t="s">
        <v>4</v>
      </c>
      <c r="F15" s="188" t="s">
        <v>4</v>
      </c>
      <c r="G15" s="190" t="s">
        <v>45</v>
      </c>
      <c r="H15" s="164">
        <v>200</v>
      </c>
      <c r="I15" s="191">
        <v>0</v>
      </c>
      <c r="J15" s="192">
        <f>SUM(H15:I15)</f>
        <v>200</v>
      </c>
    </row>
    <row r="16" spans="1:28" ht="13.5" thickBot="1" x14ac:dyDescent="0.25">
      <c r="A16" s="193"/>
      <c r="B16" s="194"/>
      <c r="C16" s="195"/>
      <c r="D16" s="196">
        <v>3636</v>
      </c>
      <c r="E16" s="197">
        <v>5229</v>
      </c>
      <c r="F16" s="196">
        <v>0</v>
      </c>
      <c r="G16" s="206" t="s">
        <v>143</v>
      </c>
      <c r="H16" s="199">
        <v>200</v>
      </c>
      <c r="I16" s="200">
        <v>0</v>
      </c>
      <c r="J16" s="201">
        <f>SUM(H16:I16)</f>
        <v>200</v>
      </c>
      <c r="K16" s="180"/>
      <c r="L16" s="78"/>
      <c r="M16" s="78"/>
      <c r="N16" s="205"/>
      <c r="O16" s="78"/>
      <c r="P16" s="78"/>
      <c r="Q16" s="78"/>
      <c r="R16" s="213"/>
      <c r="S16" s="214"/>
      <c r="T16" s="214"/>
      <c r="U16" s="214"/>
      <c r="V16" s="215"/>
      <c r="W16" s="215"/>
      <c r="X16" s="215"/>
      <c r="Y16" s="216"/>
      <c r="Z16" s="217"/>
      <c r="AA16" s="217"/>
      <c r="AB16" s="218"/>
    </row>
    <row r="17" spans="1:28" s="78" customFormat="1" ht="12.75" customHeight="1" x14ac:dyDescent="0.2">
      <c r="A17" s="185" t="s">
        <v>2</v>
      </c>
      <c r="B17" s="186" t="s">
        <v>95</v>
      </c>
      <c r="C17" s="187" t="s">
        <v>65</v>
      </c>
      <c r="D17" s="188" t="s">
        <v>4</v>
      </c>
      <c r="E17" s="189" t="s">
        <v>4</v>
      </c>
      <c r="F17" s="188" t="s">
        <v>4</v>
      </c>
      <c r="G17" s="190" t="s">
        <v>46</v>
      </c>
      <c r="H17" s="164">
        <v>120</v>
      </c>
      <c r="I17" s="191">
        <v>12</v>
      </c>
      <c r="J17" s="192">
        <f t="shared" ref="J17:J54" si="1">SUM(H17:I17)</f>
        <v>132</v>
      </c>
      <c r="R17" s="213"/>
      <c r="S17" s="171"/>
      <c r="T17" s="172"/>
      <c r="U17" s="172"/>
      <c r="V17" s="101"/>
      <c r="W17" s="101"/>
      <c r="X17" s="101"/>
      <c r="Y17" s="173"/>
      <c r="Z17" s="174"/>
      <c r="AA17" s="174"/>
      <c r="AB17" s="175"/>
    </row>
    <row r="18" spans="1:28" s="78" customFormat="1" ht="12.75" customHeight="1" thickBot="1" x14ac:dyDescent="0.25">
      <c r="A18" s="193"/>
      <c r="B18" s="194"/>
      <c r="C18" s="195"/>
      <c r="D18" s="196">
        <v>3636</v>
      </c>
      <c r="E18" s="197">
        <v>5222</v>
      </c>
      <c r="F18" s="196">
        <v>0</v>
      </c>
      <c r="G18" s="198" t="s">
        <v>107</v>
      </c>
      <c r="H18" s="199">
        <v>120</v>
      </c>
      <c r="I18" s="200">
        <v>12</v>
      </c>
      <c r="J18" s="201">
        <f t="shared" si="1"/>
        <v>132</v>
      </c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</row>
    <row r="19" spans="1:28" s="78" customFormat="1" ht="12.75" customHeight="1" x14ac:dyDescent="0.2">
      <c r="A19" s="185" t="s">
        <v>2</v>
      </c>
      <c r="B19" s="186" t="s">
        <v>96</v>
      </c>
      <c r="C19" s="187" t="s">
        <v>65</v>
      </c>
      <c r="D19" s="188" t="s">
        <v>4</v>
      </c>
      <c r="E19" s="189" t="s">
        <v>4</v>
      </c>
      <c r="F19" s="188" t="s">
        <v>4</v>
      </c>
      <c r="G19" s="190" t="s">
        <v>47</v>
      </c>
      <c r="H19" s="164">
        <v>60</v>
      </c>
      <c r="I19" s="191">
        <v>6</v>
      </c>
      <c r="J19" s="192">
        <f t="shared" si="1"/>
        <v>66</v>
      </c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</row>
    <row r="20" spans="1:28" s="78" customFormat="1" ht="12.75" customHeight="1" thickBot="1" x14ac:dyDescent="0.25">
      <c r="A20" s="193"/>
      <c r="B20" s="194"/>
      <c r="C20" s="195"/>
      <c r="D20" s="196">
        <v>3636</v>
      </c>
      <c r="E20" s="197">
        <v>5222</v>
      </c>
      <c r="F20" s="196">
        <v>0</v>
      </c>
      <c r="G20" s="198" t="s">
        <v>107</v>
      </c>
      <c r="H20" s="199">
        <v>60</v>
      </c>
      <c r="I20" s="200">
        <v>6</v>
      </c>
      <c r="J20" s="201">
        <f t="shared" si="1"/>
        <v>66</v>
      </c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</row>
    <row r="21" spans="1:28" s="78" customFormat="1" ht="12.75" customHeight="1" x14ac:dyDescent="0.2">
      <c r="A21" s="185" t="s">
        <v>2</v>
      </c>
      <c r="B21" s="186" t="s">
        <v>97</v>
      </c>
      <c r="C21" s="187" t="s">
        <v>65</v>
      </c>
      <c r="D21" s="188" t="s">
        <v>4</v>
      </c>
      <c r="E21" s="189" t="s">
        <v>4</v>
      </c>
      <c r="F21" s="188" t="s">
        <v>4</v>
      </c>
      <c r="G21" s="190" t="s">
        <v>48</v>
      </c>
      <c r="H21" s="164">
        <v>120</v>
      </c>
      <c r="I21" s="191">
        <v>12</v>
      </c>
      <c r="J21" s="192">
        <f t="shared" si="1"/>
        <v>132</v>
      </c>
    </row>
    <row r="22" spans="1:28" s="78" customFormat="1" ht="12.75" customHeight="1" thickBot="1" x14ac:dyDescent="0.25">
      <c r="A22" s="193"/>
      <c r="B22" s="194"/>
      <c r="C22" s="195"/>
      <c r="D22" s="196">
        <v>3636</v>
      </c>
      <c r="E22" s="197">
        <v>5222</v>
      </c>
      <c r="F22" s="196">
        <v>0</v>
      </c>
      <c r="G22" s="198" t="s">
        <v>107</v>
      </c>
      <c r="H22" s="199">
        <v>120</v>
      </c>
      <c r="I22" s="200">
        <v>12</v>
      </c>
      <c r="J22" s="201">
        <f t="shared" si="1"/>
        <v>132</v>
      </c>
    </row>
    <row r="23" spans="1:28" s="78" customFormat="1" ht="12.75" customHeight="1" x14ac:dyDescent="0.2">
      <c r="A23" s="185" t="s">
        <v>2</v>
      </c>
      <c r="B23" s="186" t="s">
        <v>98</v>
      </c>
      <c r="C23" s="187" t="s">
        <v>65</v>
      </c>
      <c r="D23" s="188" t="s">
        <v>4</v>
      </c>
      <c r="E23" s="189" t="s">
        <v>4</v>
      </c>
      <c r="F23" s="188" t="s">
        <v>4</v>
      </c>
      <c r="G23" s="190" t="s">
        <v>49</v>
      </c>
      <c r="H23" s="164">
        <v>120</v>
      </c>
      <c r="I23" s="191">
        <v>12</v>
      </c>
      <c r="J23" s="192">
        <f t="shared" si="1"/>
        <v>132</v>
      </c>
    </row>
    <row r="24" spans="1:28" s="78" customFormat="1" ht="12.75" customHeight="1" thickBot="1" x14ac:dyDescent="0.25">
      <c r="A24" s="193"/>
      <c r="B24" s="194"/>
      <c r="C24" s="195"/>
      <c r="D24" s="196">
        <v>3636</v>
      </c>
      <c r="E24" s="197">
        <v>5222</v>
      </c>
      <c r="F24" s="196">
        <v>0</v>
      </c>
      <c r="G24" s="198" t="s">
        <v>107</v>
      </c>
      <c r="H24" s="199">
        <v>120</v>
      </c>
      <c r="I24" s="200">
        <v>12</v>
      </c>
      <c r="J24" s="201">
        <f t="shared" si="1"/>
        <v>132</v>
      </c>
    </row>
    <row r="25" spans="1:28" s="78" customFormat="1" ht="12.75" customHeight="1" x14ac:dyDescent="0.2">
      <c r="A25" s="185" t="s">
        <v>2</v>
      </c>
      <c r="B25" s="186" t="s">
        <v>99</v>
      </c>
      <c r="C25" s="187" t="s">
        <v>65</v>
      </c>
      <c r="D25" s="188" t="s">
        <v>4</v>
      </c>
      <c r="E25" s="189" t="s">
        <v>4</v>
      </c>
      <c r="F25" s="188" t="s">
        <v>4</v>
      </c>
      <c r="G25" s="190" t="s">
        <v>50</v>
      </c>
      <c r="H25" s="164">
        <v>60</v>
      </c>
      <c r="I25" s="191">
        <v>6</v>
      </c>
      <c r="J25" s="192">
        <f t="shared" si="1"/>
        <v>66</v>
      </c>
    </row>
    <row r="26" spans="1:28" s="78" customFormat="1" ht="12.75" customHeight="1" thickBot="1" x14ac:dyDescent="0.25">
      <c r="A26" s="193"/>
      <c r="B26" s="194"/>
      <c r="C26" s="195"/>
      <c r="D26" s="196">
        <v>3636</v>
      </c>
      <c r="E26" s="197">
        <v>5222</v>
      </c>
      <c r="F26" s="196">
        <v>0</v>
      </c>
      <c r="G26" s="198" t="s">
        <v>107</v>
      </c>
      <c r="H26" s="199">
        <v>60</v>
      </c>
      <c r="I26" s="200">
        <v>6</v>
      </c>
      <c r="J26" s="201">
        <f t="shared" si="1"/>
        <v>66</v>
      </c>
    </row>
    <row r="27" spans="1:28" s="78" customFormat="1" ht="12.75" customHeight="1" x14ac:dyDescent="0.2">
      <c r="A27" s="185" t="s">
        <v>2</v>
      </c>
      <c r="B27" s="186" t="s">
        <v>100</v>
      </c>
      <c r="C27" s="187" t="s">
        <v>65</v>
      </c>
      <c r="D27" s="188" t="s">
        <v>4</v>
      </c>
      <c r="E27" s="189" t="s">
        <v>4</v>
      </c>
      <c r="F27" s="188" t="s">
        <v>4</v>
      </c>
      <c r="G27" s="190" t="s">
        <v>51</v>
      </c>
      <c r="H27" s="164">
        <v>120</v>
      </c>
      <c r="I27" s="191">
        <v>12</v>
      </c>
      <c r="J27" s="192">
        <f t="shared" si="1"/>
        <v>132</v>
      </c>
    </row>
    <row r="28" spans="1:28" s="78" customFormat="1" ht="12.75" customHeight="1" thickBot="1" x14ac:dyDescent="0.25">
      <c r="A28" s="193"/>
      <c r="B28" s="194"/>
      <c r="C28" s="195"/>
      <c r="D28" s="196">
        <v>3636</v>
      </c>
      <c r="E28" s="197">
        <v>5222</v>
      </c>
      <c r="F28" s="196">
        <v>0</v>
      </c>
      <c r="G28" s="198" t="s">
        <v>107</v>
      </c>
      <c r="H28" s="199">
        <v>120</v>
      </c>
      <c r="I28" s="200">
        <v>12</v>
      </c>
      <c r="J28" s="201">
        <f t="shared" si="1"/>
        <v>132</v>
      </c>
    </row>
    <row r="29" spans="1:28" s="78" customFormat="1" ht="12.75" customHeight="1" x14ac:dyDescent="0.2">
      <c r="A29" s="185" t="s">
        <v>2</v>
      </c>
      <c r="B29" s="186" t="s">
        <v>101</v>
      </c>
      <c r="C29" s="187" t="s">
        <v>65</v>
      </c>
      <c r="D29" s="188" t="s">
        <v>4</v>
      </c>
      <c r="E29" s="189" t="s">
        <v>4</v>
      </c>
      <c r="F29" s="188" t="s">
        <v>4</v>
      </c>
      <c r="G29" s="190" t="s">
        <v>52</v>
      </c>
      <c r="H29" s="164">
        <v>120</v>
      </c>
      <c r="I29" s="191">
        <v>12</v>
      </c>
      <c r="J29" s="192">
        <f t="shared" si="1"/>
        <v>132</v>
      </c>
    </row>
    <row r="30" spans="1:28" s="78" customFormat="1" ht="12.75" customHeight="1" thickBot="1" x14ac:dyDescent="0.25">
      <c r="A30" s="193"/>
      <c r="B30" s="194"/>
      <c r="C30" s="195"/>
      <c r="D30" s="196">
        <v>3636</v>
      </c>
      <c r="E30" s="197">
        <v>5222</v>
      </c>
      <c r="F30" s="196">
        <v>0</v>
      </c>
      <c r="G30" s="198" t="s">
        <v>107</v>
      </c>
      <c r="H30" s="199">
        <v>120</v>
      </c>
      <c r="I30" s="200">
        <v>12</v>
      </c>
      <c r="J30" s="201">
        <f t="shared" si="1"/>
        <v>132</v>
      </c>
    </row>
    <row r="31" spans="1:28" s="78" customFormat="1" ht="12.75" customHeight="1" x14ac:dyDescent="0.2">
      <c r="A31" s="185" t="s">
        <v>2</v>
      </c>
      <c r="B31" s="186" t="s">
        <v>102</v>
      </c>
      <c r="C31" s="187" t="s">
        <v>65</v>
      </c>
      <c r="D31" s="188" t="s">
        <v>4</v>
      </c>
      <c r="E31" s="189" t="s">
        <v>4</v>
      </c>
      <c r="F31" s="188" t="s">
        <v>4</v>
      </c>
      <c r="G31" s="190" t="s">
        <v>53</v>
      </c>
      <c r="H31" s="164">
        <v>60</v>
      </c>
      <c r="I31" s="191">
        <v>6</v>
      </c>
      <c r="J31" s="192">
        <f t="shared" si="1"/>
        <v>66</v>
      </c>
    </row>
    <row r="32" spans="1:28" s="78" customFormat="1" ht="12.75" customHeight="1" thickBot="1" x14ac:dyDescent="0.25">
      <c r="A32" s="193"/>
      <c r="B32" s="194"/>
      <c r="C32" s="195"/>
      <c r="D32" s="196">
        <v>3636</v>
      </c>
      <c r="E32" s="197">
        <v>5221</v>
      </c>
      <c r="F32" s="196">
        <v>0</v>
      </c>
      <c r="G32" s="198" t="s">
        <v>108</v>
      </c>
      <c r="H32" s="199">
        <v>60</v>
      </c>
      <c r="I32" s="200">
        <v>6</v>
      </c>
      <c r="J32" s="201">
        <f t="shared" si="1"/>
        <v>66</v>
      </c>
    </row>
    <row r="33" spans="1:12" s="78" customFormat="1" ht="12.75" customHeight="1" x14ac:dyDescent="0.2">
      <c r="A33" s="185" t="s">
        <v>2</v>
      </c>
      <c r="B33" s="186" t="s">
        <v>103</v>
      </c>
      <c r="C33" s="187" t="s">
        <v>65</v>
      </c>
      <c r="D33" s="188" t="s">
        <v>4</v>
      </c>
      <c r="E33" s="189" t="s">
        <v>4</v>
      </c>
      <c r="F33" s="188" t="s">
        <v>4</v>
      </c>
      <c r="G33" s="190" t="s">
        <v>54</v>
      </c>
      <c r="H33" s="164">
        <v>120</v>
      </c>
      <c r="I33" s="191">
        <v>12</v>
      </c>
      <c r="J33" s="192">
        <f t="shared" si="1"/>
        <v>132</v>
      </c>
    </row>
    <row r="34" spans="1:12" s="78" customFormat="1" ht="12.75" customHeight="1" thickBot="1" x14ac:dyDescent="0.25">
      <c r="A34" s="193"/>
      <c r="B34" s="194"/>
      <c r="C34" s="195"/>
      <c r="D34" s="196">
        <v>3636</v>
      </c>
      <c r="E34" s="197">
        <v>5222</v>
      </c>
      <c r="F34" s="196">
        <v>0</v>
      </c>
      <c r="G34" s="198" t="s">
        <v>107</v>
      </c>
      <c r="H34" s="199">
        <v>120</v>
      </c>
      <c r="I34" s="200">
        <v>12</v>
      </c>
      <c r="J34" s="201">
        <f t="shared" si="1"/>
        <v>132</v>
      </c>
    </row>
    <row r="35" spans="1:12" s="78" customFormat="1" ht="22.5" x14ac:dyDescent="0.2">
      <c r="A35" s="185" t="s">
        <v>2</v>
      </c>
      <c r="B35" s="186" t="s">
        <v>113</v>
      </c>
      <c r="C35" s="187" t="s">
        <v>114</v>
      </c>
      <c r="D35" s="188" t="s">
        <v>4</v>
      </c>
      <c r="E35" s="189" t="s">
        <v>4</v>
      </c>
      <c r="F35" s="188" t="s">
        <v>4</v>
      </c>
      <c r="G35" s="220" t="s">
        <v>131</v>
      </c>
      <c r="H35" s="164">
        <v>0</v>
      </c>
      <c r="I35" s="221">
        <f>SUM(I36)</f>
        <v>65.145750000000007</v>
      </c>
      <c r="J35" s="222">
        <f t="shared" si="1"/>
        <v>65.145750000000007</v>
      </c>
      <c r="L35" s="223"/>
    </row>
    <row r="36" spans="1:12" s="78" customFormat="1" ht="12.75" customHeight="1" thickBot="1" x14ac:dyDescent="0.25">
      <c r="A36" s="193"/>
      <c r="B36" s="194"/>
      <c r="C36" s="195"/>
      <c r="D36" s="196">
        <v>5269</v>
      </c>
      <c r="E36" s="197">
        <v>5321</v>
      </c>
      <c r="F36" s="224" t="s">
        <v>126</v>
      </c>
      <c r="G36" s="198" t="s">
        <v>115</v>
      </c>
      <c r="H36" s="199">
        <v>0</v>
      </c>
      <c r="I36" s="225">
        <v>65.145750000000007</v>
      </c>
      <c r="J36" s="226">
        <f t="shared" si="1"/>
        <v>65.145750000000007</v>
      </c>
    </row>
    <row r="37" spans="1:12" s="78" customFormat="1" ht="22.5" x14ac:dyDescent="0.2">
      <c r="A37" s="185" t="s">
        <v>2</v>
      </c>
      <c r="B37" s="186" t="s">
        <v>113</v>
      </c>
      <c r="C37" s="187" t="s">
        <v>116</v>
      </c>
      <c r="D37" s="188" t="s">
        <v>4</v>
      </c>
      <c r="E37" s="189" t="s">
        <v>4</v>
      </c>
      <c r="F37" s="188" t="s">
        <v>4</v>
      </c>
      <c r="G37" s="220" t="s">
        <v>132</v>
      </c>
      <c r="H37" s="164">
        <v>0</v>
      </c>
      <c r="I37" s="221">
        <f>SUM(I38)</f>
        <v>1352.3337799999999</v>
      </c>
      <c r="J37" s="222">
        <f t="shared" si="1"/>
        <v>1352.3337799999999</v>
      </c>
    </row>
    <row r="38" spans="1:12" s="78" customFormat="1" ht="12.75" customHeight="1" thickBot="1" x14ac:dyDescent="0.25">
      <c r="A38" s="193"/>
      <c r="B38" s="194"/>
      <c r="C38" s="195"/>
      <c r="D38" s="196">
        <v>5269</v>
      </c>
      <c r="E38" s="197">
        <v>5321</v>
      </c>
      <c r="F38" s="224" t="s">
        <v>126</v>
      </c>
      <c r="G38" s="198" t="s">
        <v>115</v>
      </c>
      <c r="H38" s="199">
        <v>0</v>
      </c>
      <c r="I38" s="225">
        <v>1352.3337799999999</v>
      </c>
      <c r="J38" s="226">
        <f t="shared" si="1"/>
        <v>1352.3337799999999</v>
      </c>
    </row>
    <row r="39" spans="1:12" s="78" customFormat="1" ht="22.5" x14ac:dyDescent="0.2">
      <c r="A39" s="185" t="s">
        <v>2</v>
      </c>
      <c r="B39" s="186" t="s">
        <v>113</v>
      </c>
      <c r="C39" s="187" t="s">
        <v>117</v>
      </c>
      <c r="D39" s="188" t="s">
        <v>4</v>
      </c>
      <c r="E39" s="189" t="s">
        <v>4</v>
      </c>
      <c r="F39" s="188" t="s">
        <v>4</v>
      </c>
      <c r="G39" s="220" t="s">
        <v>133</v>
      </c>
      <c r="H39" s="164">
        <v>0</v>
      </c>
      <c r="I39" s="221">
        <f>SUM(I40)</f>
        <v>2560.9798000000001</v>
      </c>
      <c r="J39" s="222">
        <f t="shared" si="1"/>
        <v>2560.9798000000001</v>
      </c>
    </row>
    <row r="40" spans="1:12" s="78" customFormat="1" ht="12.75" customHeight="1" thickBot="1" x14ac:dyDescent="0.25">
      <c r="A40" s="193"/>
      <c r="B40" s="194"/>
      <c r="C40" s="195"/>
      <c r="D40" s="196">
        <v>5269</v>
      </c>
      <c r="E40" s="197">
        <v>5321</v>
      </c>
      <c r="F40" s="224" t="s">
        <v>126</v>
      </c>
      <c r="G40" s="198" t="s">
        <v>115</v>
      </c>
      <c r="H40" s="199">
        <v>0</v>
      </c>
      <c r="I40" s="225">
        <v>2560.9798000000001</v>
      </c>
      <c r="J40" s="226">
        <f t="shared" si="1"/>
        <v>2560.9798000000001</v>
      </c>
    </row>
    <row r="41" spans="1:12" s="78" customFormat="1" ht="22.5" x14ac:dyDescent="0.2">
      <c r="A41" s="185" t="s">
        <v>2</v>
      </c>
      <c r="B41" s="186" t="s">
        <v>113</v>
      </c>
      <c r="C41" s="187" t="s">
        <v>118</v>
      </c>
      <c r="D41" s="188" t="s">
        <v>4</v>
      </c>
      <c r="E41" s="189" t="s">
        <v>4</v>
      </c>
      <c r="F41" s="188" t="s">
        <v>4</v>
      </c>
      <c r="G41" s="220" t="s">
        <v>134</v>
      </c>
      <c r="H41" s="164">
        <v>0</v>
      </c>
      <c r="I41" s="221">
        <f>SUM(I42)</f>
        <v>180.6969</v>
      </c>
      <c r="J41" s="222">
        <f t="shared" si="1"/>
        <v>180.6969</v>
      </c>
    </row>
    <row r="42" spans="1:12" s="78" customFormat="1" ht="12.75" customHeight="1" thickBot="1" x14ac:dyDescent="0.25">
      <c r="A42" s="193"/>
      <c r="B42" s="194"/>
      <c r="C42" s="195"/>
      <c r="D42" s="196">
        <v>5269</v>
      </c>
      <c r="E42" s="197">
        <v>5321</v>
      </c>
      <c r="F42" s="224" t="s">
        <v>126</v>
      </c>
      <c r="G42" s="198" t="s">
        <v>115</v>
      </c>
      <c r="H42" s="199">
        <v>0</v>
      </c>
      <c r="I42" s="225">
        <v>180.6969</v>
      </c>
      <c r="J42" s="226">
        <f t="shared" si="1"/>
        <v>180.6969</v>
      </c>
    </row>
    <row r="43" spans="1:12" s="78" customFormat="1" ht="12.75" customHeight="1" x14ac:dyDescent="0.2">
      <c r="A43" s="185" t="s">
        <v>2</v>
      </c>
      <c r="B43" s="186" t="s">
        <v>104</v>
      </c>
      <c r="C43" s="187" t="s">
        <v>65</v>
      </c>
      <c r="D43" s="188" t="s">
        <v>4</v>
      </c>
      <c r="E43" s="189" t="s">
        <v>4</v>
      </c>
      <c r="F43" s="188" t="s">
        <v>4</v>
      </c>
      <c r="G43" s="190" t="s">
        <v>55</v>
      </c>
      <c r="H43" s="164">
        <v>10</v>
      </c>
      <c r="I43" s="191">
        <v>0</v>
      </c>
      <c r="J43" s="192">
        <f t="shared" si="1"/>
        <v>10</v>
      </c>
    </row>
    <row r="44" spans="1:12" s="78" customFormat="1" ht="12.75" customHeight="1" thickBot="1" x14ac:dyDescent="0.25">
      <c r="A44" s="193"/>
      <c r="B44" s="194"/>
      <c r="C44" s="195"/>
      <c r="D44" s="196">
        <v>3636</v>
      </c>
      <c r="E44" s="197">
        <v>5321</v>
      </c>
      <c r="F44" s="196">
        <v>0</v>
      </c>
      <c r="G44" s="198" t="s">
        <v>109</v>
      </c>
      <c r="H44" s="199">
        <v>10</v>
      </c>
      <c r="I44" s="200">
        <v>0</v>
      </c>
      <c r="J44" s="201">
        <f t="shared" si="1"/>
        <v>10</v>
      </c>
    </row>
    <row r="45" spans="1:12" s="78" customFormat="1" ht="12.75" customHeight="1" x14ac:dyDescent="0.2">
      <c r="A45" s="185" t="s">
        <v>2</v>
      </c>
      <c r="B45" s="186" t="s">
        <v>105</v>
      </c>
      <c r="C45" s="187" t="s">
        <v>65</v>
      </c>
      <c r="D45" s="188" t="s">
        <v>4</v>
      </c>
      <c r="E45" s="189" t="s">
        <v>4</v>
      </c>
      <c r="F45" s="188" t="s">
        <v>4</v>
      </c>
      <c r="G45" s="190" t="s">
        <v>56</v>
      </c>
      <c r="H45" s="164">
        <v>10</v>
      </c>
      <c r="I45" s="191">
        <v>0</v>
      </c>
      <c r="J45" s="192">
        <f t="shared" si="1"/>
        <v>10</v>
      </c>
    </row>
    <row r="46" spans="1:12" s="78" customFormat="1" ht="12.75" customHeight="1" thickBot="1" x14ac:dyDescent="0.25">
      <c r="A46" s="193"/>
      <c r="B46" s="194"/>
      <c r="C46" s="195"/>
      <c r="D46" s="196">
        <v>3636</v>
      </c>
      <c r="E46" s="197">
        <v>5321</v>
      </c>
      <c r="F46" s="196">
        <v>0</v>
      </c>
      <c r="G46" s="198" t="s">
        <v>109</v>
      </c>
      <c r="H46" s="199">
        <v>10</v>
      </c>
      <c r="I46" s="200">
        <v>0</v>
      </c>
      <c r="J46" s="201">
        <f t="shared" si="1"/>
        <v>10</v>
      </c>
    </row>
    <row r="47" spans="1:12" s="78" customFormat="1" ht="12.75" customHeight="1" x14ac:dyDescent="0.2">
      <c r="A47" s="185" t="s">
        <v>2</v>
      </c>
      <c r="B47" s="186" t="s">
        <v>106</v>
      </c>
      <c r="C47" s="187" t="s">
        <v>65</v>
      </c>
      <c r="D47" s="188" t="s">
        <v>4</v>
      </c>
      <c r="E47" s="189" t="s">
        <v>4</v>
      </c>
      <c r="F47" s="188" t="s">
        <v>4</v>
      </c>
      <c r="G47" s="190" t="s">
        <v>57</v>
      </c>
      <c r="H47" s="164">
        <v>71</v>
      </c>
      <c r="I47" s="191">
        <v>0</v>
      </c>
      <c r="J47" s="192">
        <f t="shared" si="1"/>
        <v>71</v>
      </c>
    </row>
    <row r="48" spans="1:12" s="78" customFormat="1" ht="12.75" customHeight="1" thickBot="1" x14ac:dyDescent="0.25">
      <c r="A48" s="193"/>
      <c r="B48" s="204"/>
      <c r="C48" s="195"/>
      <c r="D48" s="196">
        <v>3636</v>
      </c>
      <c r="E48" s="197">
        <v>5222</v>
      </c>
      <c r="F48" s="196">
        <v>0</v>
      </c>
      <c r="G48" s="198" t="s">
        <v>107</v>
      </c>
      <c r="H48" s="199">
        <v>71</v>
      </c>
      <c r="I48" s="200">
        <v>0</v>
      </c>
      <c r="J48" s="201">
        <f t="shared" si="1"/>
        <v>71</v>
      </c>
    </row>
    <row r="49" spans="1:10" s="230" customFormat="1" ht="18.75" customHeight="1" x14ac:dyDescent="0.2">
      <c r="A49" s="227" t="s">
        <v>2</v>
      </c>
      <c r="B49" s="186" t="s">
        <v>119</v>
      </c>
      <c r="C49" s="202" t="s">
        <v>65</v>
      </c>
      <c r="D49" s="188" t="s">
        <v>4</v>
      </c>
      <c r="E49" s="189" t="s">
        <v>4</v>
      </c>
      <c r="F49" s="188" t="s">
        <v>4</v>
      </c>
      <c r="G49" s="228" t="s">
        <v>144</v>
      </c>
      <c r="H49" s="164">
        <v>0</v>
      </c>
      <c r="I49" s="229">
        <f>SUM(I50)</f>
        <v>130</v>
      </c>
      <c r="J49" s="192">
        <f t="shared" si="1"/>
        <v>130</v>
      </c>
    </row>
    <row r="50" spans="1:10" s="78" customFormat="1" ht="12.75" customHeight="1" thickBot="1" x14ac:dyDescent="0.25">
      <c r="A50" s="231"/>
      <c r="B50" s="232"/>
      <c r="C50" s="203"/>
      <c r="D50" s="147">
        <v>3636</v>
      </c>
      <c r="E50" s="137">
        <v>5329</v>
      </c>
      <c r="F50" s="147">
        <v>0</v>
      </c>
      <c r="G50" s="233" t="s">
        <v>120</v>
      </c>
      <c r="H50" s="234">
        <v>0</v>
      </c>
      <c r="I50" s="235">
        <v>130</v>
      </c>
      <c r="J50" s="236">
        <f t="shared" si="1"/>
        <v>130</v>
      </c>
    </row>
    <row r="51" spans="1:10" s="78" customFormat="1" x14ac:dyDescent="0.2">
      <c r="A51" s="227" t="s">
        <v>2</v>
      </c>
      <c r="B51" s="186" t="s">
        <v>123</v>
      </c>
      <c r="C51" s="202" t="s">
        <v>121</v>
      </c>
      <c r="D51" s="188" t="s">
        <v>4</v>
      </c>
      <c r="E51" s="189" t="s">
        <v>4</v>
      </c>
      <c r="F51" s="188" t="s">
        <v>4</v>
      </c>
      <c r="G51" s="228" t="s">
        <v>122</v>
      </c>
      <c r="H51" s="164">
        <v>0</v>
      </c>
      <c r="I51" s="229">
        <f>SUM(I52)</f>
        <v>150</v>
      </c>
      <c r="J51" s="192">
        <f t="shared" si="1"/>
        <v>150</v>
      </c>
    </row>
    <row r="52" spans="1:10" s="78" customFormat="1" ht="12.75" customHeight="1" thickBot="1" x14ac:dyDescent="0.25">
      <c r="A52" s="231"/>
      <c r="B52" s="232"/>
      <c r="C52" s="203"/>
      <c r="D52" s="147">
        <v>3639</v>
      </c>
      <c r="E52" s="137">
        <v>5321</v>
      </c>
      <c r="F52" s="147">
        <v>0</v>
      </c>
      <c r="G52" s="233" t="s">
        <v>109</v>
      </c>
      <c r="H52" s="234">
        <v>0</v>
      </c>
      <c r="I52" s="235">
        <v>150</v>
      </c>
      <c r="J52" s="236">
        <f t="shared" si="1"/>
        <v>150</v>
      </c>
    </row>
    <row r="53" spans="1:10" s="78" customFormat="1" ht="12.75" customHeight="1" x14ac:dyDescent="0.2">
      <c r="A53" s="227" t="s">
        <v>2</v>
      </c>
      <c r="B53" s="186" t="s">
        <v>129</v>
      </c>
      <c r="C53" s="202" t="s">
        <v>124</v>
      </c>
      <c r="D53" s="188" t="s">
        <v>4</v>
      </c>
      <c r="E53" s="189" t="s">
        <v>4</v>
      </c>
      <c r="F53" s="188" t="s">
        <v>4</v>
      </c>
      <c r="G53" s="228" t="s">
        <v>135</v>
      </c>
      <c r="H53" s="164">
        <v>0</v>
      </c>
      <c r="I53" s="229">
        <f>SUM(I54)</f>
        <v>150</v>
      </c>
      <c r="J53" s="192">
        <f t="shared" si="1"/>
        <v>150</v>
      </c>
    </row>
    <row r="54" spans="1:10" s="78" customFormat="1" ht="12.75" customHeight="1" thickBot="1" x14ac:dyDescent="0.25">
      <c r="A54" s="231"/>
      <c r="B54" s="232"/>
      <c r="C54" s="203"/>
      <c r="D54" s="147">
        <v>3639</v>
      </c>
      <c r="E54" s="137">
        <v>6341</v>
      </c>
      <c r="F54" s="147">
        <v>0</v>
      </c>
      <c r="G54" s="233" t="s">
        <v>109</v>
      </c>
      <c r="H54" s="234">
        <v>0</v>
      </c>
      <c r="I54" s="235">
        <v>150</v>
      </c>
      <c r="J54" s="236">
        <f t="shared" si="1"/>
        <v>150</v>
      </c>
    </row>
    <row r="55" spans="1:10" s="237" customFormat="1" ht="12.75" customHeight="1" x14ac:dyDescent="0.2">
      <c r="A55" s="227" t="s">
        <v>2</v>
      </c>
      <c r="B55" s="186" t="s">
        <v>130</v>
      </c>
      <c r="C55" s="202" t="s">
        <v>65</v>
      </c>
      <c r="D55" s="188" t="s">
        <v>4</v>
      </c>
      <c r="E55" s="189" t="s">
        <v>4</v>
      </c>
      <c r="F55" s="188" t="s">
        <v>4</v>
      </c>
      <c r="G55" s="228" t="s">
        <v>141</v>
      </c>
      <c r="H55" s="164">
        <v>0</v>
      </c>
      <c r="I55" s="229">
        <f>SUM(I56)</f>
        <v>5</v>
      </c>
      <c r="J55" s="192">
        <f t="shared" ref="J55:J56" si="2">SUM(H55:I55)</f>
        <v>5</v>
      </c>
    </row>
    <row r="56" spans="1:10" s="78" customFormat="1" ht="12.75" customHeight="1" thickBot="1" x14ac:dyDescent="0.25">
      <c r="A56" s="231"/>
      <c r="B56" s="232"/>
      <c r="C56" s="203"/>
      <c r="D56" s="147">
        <v>3636</v>
      </c>
      <c r="E56" s="137">
        <v>5230</v>
      </c>
      <c r="F56" s="147">
        <v>0</v>
      </c>
      <c r="G56" s="58" t="s">
        <v>138</v>
      </c>
      <c r="H56" s="34">
        <v>0</v>
      </c>
      <c r="I56" s="76">
        <v>5</v>
      </c>
      <c r="J56" s="238">
        <f t="shared" si="2"/>
        <v>5</v>
      </c>
    </row>
    <row r="57" spans="1:10" s="78" customFormat="1" ht="12.75" customHeight="1" x14ac:dyDescent="0.2">
      <c r="A57" s="227" t="s">
        <v>2</v>
      </c>
      <c r="B57" s="186" t="s">
        <v>136</v>
      </c>
      <c r="C57" s="202" t="s">
        <v>65</v>
      </c>
      <c r="D57" s="188" t="s">
        <v>4</v>
      </c>
      <c r="E57" s="189" t="s">
        <v>4</v>
      </c>
      <c r="F57" s="188" t="s">
        <v>4</v>
      </c>
      <c r="G57" s="228" t="s">
        <v>142</v>
      </c>
      <c r="H57" s="164">
        <v>0</v>
      </c>
      <c r="I57" s="229">
        <f>SUM(I58)</f>
        <v>0.7</v>
      </c>
      <c r="J57" s="192">
        <f t="shared" ref="J57:J60" si="3">SUM(H57:I57)</f>
        <v>0.7</v>
      </c>
    </row>
    <row r="58" spans="1:10" s="78" customFormat="1" ht="12.75" customHeight="1" thickBot="1" x14ac:dyDescent="0.25">
      <c r="A58" s="231"/>
      <c r="B58" s="232"/>
      <c r="C58" s="203"/>
      <c r="D58" s="147">
        <v>3636</v>
      </c>
      <c r="E58" s="137">
        <v>5230</v>
      </c>
      <c r="F58" s="147">
        <v>0</v>
      </c>
      <c r="G58" s="58" t="s">
        <v>138</v>
      </c>
      <c r="H58" s="34">
        <v>0</v>
      </c>
      <c r="I58" s="76">
        <v>0.7</v>
      </c>
      <c r="J58" s="238">
        <f t="shared" si="3"/>
        <v>0.7</v>
      </c>
    </row>
    <row r="59" spans="1:10" s="78" customFormat="1" ht="12.75" customHeight="1" x14ac:dyDescent="0.2">
      <c r="A59" s="227" t="s">
        <v>2</v>
      </c>
      <c r="B59" s="186" t="s">
        <v>137</v>
      </c>
      <c r="C59" s="202" t="s">
        <v>65</v>
      </c>
      <c r="D59" s="188" t="s">
        <v>4</v>
      </c>
      <c r="E59" s="189" t="s">
        <v>4</v>
      </c>
      <c r="F59" s="188" t="s">
        <v>4</v>
      </c>
      <c r="G59" s="228" t="s">
        <v>140</v>
      </c>
      <c r="H59" s="164">
        <v>0</v>
      </c>
      <c r="I59" s="229">
        <f>SUM(I60)</f>
        <v>0.3</v>
      </c>
      <c r="J59" s="192">
        <f t="shared" si="3"/>
        <v>0.3</v>
      </c>
    </row>
    <row r="60" spans="1:10" s="78" customFormat="1" ht="12.75" customHeight="1" thickBot="1" x14ac:dyDescent="0.25">
      <c r="A60" s="231"/>
      <c r="B60" s="232"/>
      <c r="C60" s="203"/>
      <c r="D60" s="147">
        <v>3636</v>
      </c>
      <c r="E60" s="137">
        <v>5492</v>
      </c>
      <c r="F60" s="147">
        <v>0</v>
      </c>
      <c r="G60" s="198" t="s">
        <v>139</v>
      </c>
      <c r="H60" s="260">
        <v>0</v>
      </c>
      <c r="I60" s="341">
        <v>0.3</v>
      </c>
      <c r="J60" s="342">
        <f t="shared" si="3"/>
        <v>0.3</v>
      </c>
    </row>
    <row r="61" spans="1:10" ht="12" customHeight="1" x14ac:dyDescent="0.2">
      <c r="A61" s="171"/>
      <c r="B61" s="172"/>
      <c r="C61" s="172"/>
      <c r="D61" s="101"/>
      <c r="E61" s="101"/>
      <c r="F61" s="101"/>
      <c r="G61" s="173"/>
      <c r="H61" s="174"/>
      <c r="I61" s="174"/>
      <c r="J61" s="175"/>
    </row>
  </sheetData>
  <mergeCells count="5">
    <mergeCell ref="B9:C9"/>
    <mergeCell ref="B10:C10"/>
    <mergeCell ref="I1:J1"/>
    <mergeCell ref="A2:J2"/>
    <mergeCell ref="A4:J4"/>
  </mergeCells>
  <printOptions horizontalCentered="1"/>
  <pageMargins left="0.78740157480314965" right="0.59055118110236227" top="0.59055118110236227" bottom="0.78740157480314965" header="0.51181102362204722" footer="0.51181102362204722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2" zoomScaleNormal="100" workbookViewId="0">
      <selection activeCell="D33" sqref="D33"/>
    </sheetView>
  </sheetViews>
  <sheetFormatPr defaultRowHeight="12.75" x14ac:dyDescent="0.2"/>
  <cols>
    <col min="1" max="1" width="36.5703125" style="305" bestFit="1" customWidth="1"/>
    <col min="2" max="2" width="7.28515625" style="305" customWidth="1"/>
    <col min="3" max="3" width="13.85546875" style="305" customWidth="1"/>
    <col min="4" max="4" width="10" style="305" bestFit="1" customWidth="1"/>
    <col min="5" max="5" width="14.140625" style="305" customWidth="1"/>
    <col min="6" max="9" width="9.140625" style="305"/>
    <col min="10" max="10" width="11.7109375" style="305" bestFit="1" customWidth="1"/>
    <col min="11" max="256" width="9.140625" style="305"/>
    <col min="257" max="257" width="36.5703125" style="305" bestFit="1" customWidth="1"/>
    <col min="258" max="258" width="7.28515625" style="305" customWidth="1"/>
    <col min="259" max="259" width="13.85546875" style="305" customWidth="1"/>
    <col min="260" max="260" width="10" style="305" bestFit="1" customWidth="1"/>
    <col min="261" max="261" width="14.140625" style="305" customWidth="1"/>
    <col min="262" max="265" width="9.140625" style="305"/>
    <col min="266" max="266" width="11.7109375" style="305" bestFit="1" customWidth="1"/>
    <col min="267" max="512" width="9.140625" style="305"/>
    <col min="513" max="513" width="36.5703125" style="305" bestFit="1" customWidth="1"/>
    <col min="514" max="514" width="7.28515625" style="305" customWidth="1"/>
    <col min="515" max="515" width="13.85546875" style="305" customWidth="1"/>
    <col min="516" max="516" width="10" style="305" bestFit="1" customWidth="1"/>
    <col min="517" max="517" width="14.140625" style="305" customWidth="1"/>
    <col min="518" max="521" width="9.140625" style="305"/>
    <col min="522" max="522" width="11.7109375" style="305" bestFit="1" customWidth="1"/>
    <col min="523" max="768" width="9.140625" style="305"/>
    <col min="769" max="769" width="36.5703125" style="305" bestFit="1" customWidth="1"/>
    <col min="770" max="770" width="7.28515625" style="305" customWidth="1"/>
    <col min="771" max="771" width="13.85546875" style="305" customWidth="1"/>
    <col min="772" max="772" width="10" style="305" bestFit="1" customWidth="1"/>
    <col min="773" max="773" width="14.140625" style="305" customWidth="1"/>
    <col min="774" max="777" width="9.140625" style="305"/>
    <col min="778" max="778" width="11.7109375" style="305" bestFit="1" customWidth="1"/>
    <col min="779" max="1024" width="9.140625" style="305"/>
    <col min="1025" max="1025" width="36.5703125" style="305" bestFit="1" customWidth="1"/>
    <col min="1026" max="1026" width="7.28515625" style="305" customWidth="1"/>
    <col min="1027" max="1027" width="13.85546875" style="305" customWidth="1"/>
    <col min="1028" max="1028" width="10" style="305" bestFit="1" customWidth="1"/>
    <col min="1029" max="1029" width="14.140625" style="305" customWidth="1"/>
    <col min="1030" max="1033" width="9.140625" style="305"/>
    <col min="1034" max="1034" width="11.7109375" style="305" bestFit="1" customWidth="1"/>
    <col min="1035" max="1280" width="9.140625" style="305"/>
    <col min="1281" max="1281" width="36.5703125" style="305" bestFit="1" customWidth="1"/>
    <col min="1282" max="1282" width="7.28515625" style="305" customWidth="1"/>
    <col min="1283" max="1283" width="13.85546875" style="305" customWidth="1"/>
    <col min="1284" max="1284" width="10" style="305" bestFit="1" customWidth="1"/>
    <col min="1285" max="1285" width="14.140625" style="305" customWidth="1"/>
    <col min="1286" max="1289" width="9.140625" style="305"/>
    <col min="1290" max="1290" width="11.7109375" style="305" bestFit="1" customWidth="1"/>
    <col min="1291" max="1536" width="9.140625" style="305"/>
    <col min="1537" max="1537" width="36.5703125" style="305" bestFit="1" customWidth="1"/>
    <col min="1538" max="1538" width="7.28515625" style="305" customWidth="1"/>
    <col min="1539" max="1539" width="13.85546875" style="305" customWidth="1"/>
    <col min="1540" max="1540" width="10" style="305" bestFit="1" customWidth="1"/>
    <col min="1541" max="1541" width="14.140625" style="305" customWidth="1"/>
    <col min="1542" max="1545" width="9.140625" style="305"/>
    <col min="1546" max="1546" width="11.7109375" style="305" bestFit="1" customWidth="1"/>
    <col min="1547" max="1792" width="9.140625" style="305"/>
    <col min="1793" max="1793" width="36.5703125" style="305" bestFit="1" customWidth="1"/>
    <col min="1794" max="1794" width="7.28515625" style="305" customWidth="1"/>
    <col min="1795" max="1795" width="13.85546875" style="305" customWidth="1"/>
    <col min="1796" max="1796" width="10" style="305" bestFit="1" customWidth="1"/>
    <col min="1797" max="1797" width="14.140625" style="305" customWidth="1"/>
    <col min="1798" max="1801" width="9.140625" style="305"/>
    <col min="1802" max="1802" width="11.7109375" style="305" bestFit="1" customWidth="1"/>
    <col min="1803" max="2048" width="9.140625" style="305"/>
    <col min="2049" max="2049" width="36.5703125" style="305" bestFit="1" customWidth="1"/>
    <col min="2050" max="2050" width="7.28515625" style="305" customWidth="1"/>
    <col min="2051" max="2051" width="13.85546875" style="305" customWidth="1"/>
    <col min="2052" max="2052" width="10" style="305" bestFit="1" customWidth="1"/>
    <col min="2053" max="2053" width="14.140625" style="305" customWidth="1"/>
    <col min="2054" max="2057" width="9.140625" style="305"/>
    <col min="2058" max="2058" width="11.7109375" style="305" bestFit="1" customWidth="1"/>
    <col min="2059" max="2304" width="9.140625" style="305"/>
    <col min="2305" max="2305" width="36.5703125" style="305" bestFit="1" customWidth="1"/>
    <col min="2306" max="2306" width="7.28515625" style="305" customWidth="1"/>
    <col min="2307" max="2307" width="13.85546875" style="305" customWidth="1"/>
    <col min="2308" max="2308" width="10" style="305" bestFit="1" customWidth="1"/>
    <col min="2309" max="2309" width="14.140625" style="305" customWidth="1"/>
    <col min="2310" max="2313" width="9.140625" style="305"/>
    <col min="2314" max="2314" width="11.7109375" style="305" bestFit="1" customWidth="1"/>
    <col min="2315" max="2560" width="9.140625" style="305"/>
    <col min="2561" max="2561" width="36.5703125" style="305" bestFit="1" customWidth="1"/>
    <col min="2562" max="2562" width="7.28515625" style="305" customWidth="1"/>
    <col min="2563" max="2563" width="13.85546875" style="305" customWidth="1"/>
    <col min="2564" max="2564" width="10" style="305" bestFit="1" customWidth="1"/>
    <col min="2565" max="2565" width="14.140625" style="305" customWidth="1"/>
    <col min="2566" max="2569" width="9.140625" style="305"/>
    <col min="2570" max="2570" width="11.7109375" style="305" bestFit="1" customWidth="1"/>
    <col min="2571" max="2816" width="9.140625" style="305"/>
    <col min="2817" max="2817" width="36.5703125" style="305" bestFit="1" customWidth="1"/>
    <col min="2818" max="2818" width="7.28515625" style="305" customWidth="1"/>
    <col min="2819" max="2819" width="13.85546875" style="305" customWidth="1"/>
    <col min="2820" max="2820" width="10" style="305" bestFit="1" customWidth="1"/>
    <col min="2821" max="2821" width="14.140625" style="305" customWidth="1"/>
    <col min="2822" max="2825" width="9.140625" style="305"/>
    <col min="2826" max="2826" width="11.7109375" style="305" bestFit="1" customWidth="1"/>
    <col min="2827" max="3072" width="9.140625" style="305"/>
    <col min="3073" max="3073" width="36.5703125" style="305" bestFit="1" customWidth="1"/>
    <col min="3074" max="3074" width="7.28515625" style="305" customWidth="1"/>
    <col min="3075" max="3075" width="13.85546875" style="305" customWidth="1"/>
    <col min="3076" max="3076" width="10" style="305" bestFit="1" customWidth="1"/>
    <col min="3077" max="3077" width="14.140625" style="305" customWidth="1"/>
    <col min="3078" max="3081" width="9.140625" style="305"/>
    <col min="3082" max="3082" width="11.7109375" style="305" bestFit="1" customWidth="1"/>
    <col min="3083" max="3328" width="9.140625" style="305"/>
    <col min="3329" max="3329" width="36.5703125" style="305" bestFit="1" customWidth="1"/>
    <col min="3330" max="3330" width="7.28515625" style="305" customWidth="1"/>
    <col min="3331" max="3331" width="13.85546875" style="305" customWidth="1"/>
    <col min="3332" max="3332" width="10" style="305" bestFit="1" customWidth="1"/>
    <col min="3333" max="3333" width="14.140625" style="305" customWidth="1"/>
    <col min="3334" max="3337" width="9.140625" style="305"/>
    <col min="3338" max="3338" width="11.7109375" style="305" bestFit="1" customWidth="1"/>
    <col min="3339" max="3584" width="9.140625" style="305"/>
    <col min="3585" max="3585" width="36.5703125" style="305" bestFit="1" customWidth="1"/>
    <col min="3586" max="3586" width="7.28515625" style="305" customWidth="1"/>
    <col min="3587" max="3587" width="13.85546875" style="305" customWidth="1"/>
    <col min="3588" max="3588" width="10" style="305" bestFit="1" customWidth="1"/>
    <col min="3589" max="3589" width="14.140625" style="305" customWidth="1"/>
    <col min="3590" max="3593" width="9.140625" style="305"/>
    <col min="3594" max="3594" width="11.7109375" style="305" bestFit="1" customWidth="1"/>
    <col min="3595" max="3840" width="9.140625" style="305"/>
    <col min="3841" max="3841" width="36.5703125" style="305" bestFit="1" customWidth="1"/>
    <col min="3842" max="3842" width="7.28515625" style="305" customWidth="1"/>
    <col min="3843" max="3843" width="13.85546875" style="305" customWidth="1"/>
    <col min="3844" max="3844" width="10" style="305" bestFit="1" customWidth="1"/>
    <col min="3845" max="3845" width="14.140625" style="305" customWidth="1"/>
    <col min="3846" max="3849" width="9.140625" style="305"/>
    <col min="3850" max="3850" width="11.7109375" style="305" bestFit="1" customWidth="1"/>
    <col min="3851" max="4096" width="9.140625" style="305"/>
    <col min="4097" max="4097" width="36.5703125" style="305" bestFit="1" customWidth="1"/>
    <col min="4098" max="4098" width="7.28515625" style="305" customWidth="1"/>
    <col min="4099" max="4099" width="13.85546875" style="305" customWidth="1"/>
    <col min="4100" max="4100" width="10" style="305" bestFit="1" customWidth="1"/>
    <col min="4101" max="4101" width="14.140625" style="305" customWidth="1"/>
    <col min="4102" max="4105" width="9.140625" style="305"/>
    <col min="4106" max="4106" width="11.7109375" style="305" bestFit="1" customWidth="1"/>
    <col min="4107" max="4352" width="9.140625" style="305"/>
    <col min="4353" max="4353" width="36.5703125" style="305" bestFit="1" customWidth="1"/>
    <col min="4354" max="4354" width="7.28515625" style="305" customWidth="1"/>
    <col min="4355" max="4355" width="13.85546875" style="305" customWidth="1"/>
    <col min="4356" max="4356" width="10" style="305" bestFit="1" customWidth="1"/>
    <col min="4357" max="4357" width="14.140625" style="305" customWidth="1"/>
    <col min="4358" max="4361" width="9.140625" style="305"/>
    <col min="4362" max="4362" width="11.7109375" style="305" bestFit="1" customWidth="1"/>
    <col min="4363" max="4608" width="9.140625" style="305"/>
    <col min="4609" max="4609" width="36.5703125" style="305" bestFit="1" customWidth="1"/>
    <col min="4610" max="4610" width="7.28515625" style="305" customWidth="1"/>
    <col min="4611" max="4611" width="13.85546875" style="305" customWidth="1"/>
    <col min="4612" max="4612" width="10" style="305" bestFit="1" customWidth="1"/>
    <col min="4613" max="4613" width="14.140625" style="305" customWidth="1"/>
    <col min="4614" max="4617" width="9.140625" style="305"/>
    <col min="4618" max="4618" width="11.7109375" style="305" bestFit="1" customWidth="1"/>
    <col min="4619" max="4864" width="9.140625" style="305"/>
    <col min="4865" max="4865" width="36.5703125" style="305" bestFit="1" customWidth="1"/>
    <col min="4866" max="4866" width="7.28515625" style="305" customWidth="1"/>
    <col min="4867" max="4867" width="13.85546875" style="305" customWidth="1"/>
    <col min="4868" max="4868" width="10" style="305" bestFit="1" customWidth="1"/>
    <col min="4869" max="4869" width="14.140625" style="305" customWidth="1"/>
    <col min="4870" max="4873" width="9.140625" style="305"/>
    <col min="4874" max="4874" width="11.7109375" style="305" bestFit="1" customWidth="1"/>
    <col min="4875" max="5120" width="9.140625" style="305"/>
    <col min="5121" max="5121" width="36.5703125" style="305" bestFit="1" customWidth="1"/>
    <col min="5122" max="5122" width="7.28515625" style="305" customWidth="1"/>
    <col min="5123" max="5123" width="13.85546875" style="305" customWidth="1"/>
    <col min="5124" max="5124" width="10" style="305" bestFit="1" customWidth="1"/>
    <col min="5125" max="5125" width="14.140625" style="305" customWidth="1"/>
    <col min="5126" max="5129" width="9.140625" style="305"/>
    <col min="5130" max="5130" width="11.7109375" style="305" bestFit="1" customWidth="1"/>
    <col min="5131" max="5376" width="9.140625" style="305"/>
    <col min="5377" max="5377" width="36.5703125" style="305" bestFit="1" customWidth="1"/>
    <col min="5378" max="5378" width="7.28515625" style="305" customWidth="1"/>
    <col min="5379" max="5379" width="13.85546875" style="305" customWidth="1"/>
    <col min="5380" max="5380" width="10" style="305" bestFit="1" customWidth="1"/>
    <col min="5381" max="5381" width="14.140625" style="305" customWidth="1"/>
    <col min="5382" max="5385" width="9.140625" style="305"/>
    <col min="5386" max="5386" width="11.7109375" style="305" bestFit="1" customWidth="1"/>
    <col min="5387" max="5632" width="9.140625" style="305"/>
    <col min="5633" max="5633" width="36.5703125" style="305" bestFit="1" customWidth="1"/>
    <col min="5634" max="5634" width="7.28515625" style="305" customWidth="1"/>
    <col min="5635" max="5635" width="13.85546875" style="305" customWidth="1"/>
    <col min="5636" max="5636" width="10" style="305" bestFit="1" customWidth="1"/>
    <col min="5637" max="5637" width="14.140625" style="305" customWidth="1"/>
    <col min="5638" max="5641" width="9.140625" style="305"/>
    <col min="5642" max="5642" width="11.7109375" style="305" bestFit="1" customWidth="1"/>
    <col min="5643" max="5888" width="9.140625" style="305"/>
    <col min="5889" max="5889" width="36.5703125" style="305" bestFit="1" customWidth="1"/>
    <col min="5890" max="5890" width="7.28515625" style="305" customWidth="1"/>
    <col min="5891" max="5891" width="13.85546875" style="305" customWidth="1"/>
    <col min="5892" max="5892" width="10" style="305" bestFit="1" customWidth="1"/>
    <col min="5893" max="5893" width="14.140625" style="305" customWidth="1"/>
    <col min="5894" max="5897" width="9.140625" style="305"/>
    <col min="5898" max="5898" width="11.7109375" style="305" bestFit="1" customWidth="1"/>
    <col min="5899" max="6144" width="9.140625" style="305"/>
    <col min="6145" max="6145" width="36.5703125" style="305" bestFit="1" customWidth="1"/>
    <col min="6146" max="6146" width="7.28515625" style="305" customWidth="1"/>
    <col min="6147" max="6147" width="13.85546875" style="305" customWidth="1"/>
    <col min="6148" max="6148" width="10" style="305" bestFit="1" customWidth="1"/>
    <col min="6149" max="6149" width="14.140625" style="305" customWidth="1"/>
    <col min="6150" max="6153" width="9.140625" style="305"/>
    <col min="6154" max="6154" width="11.7109375" style="305" bestFit="1" customWidth="1"/>
    <col min="6155" max="6400" width="9.140625" style="305"/>
    <col min="6401" max="6401" width="36.5703125" style="305" bestFit="1" customWidth="1"/>
    <col min="6402" max="6402" width="7.28515625" style="305" customWidth="1"/>
    <col min="6403" max="6403" width="13.85546875" style="305" customWidth="1"/>
    <col min="6404" max="6404" width="10" style="305" bestFit="1" customWidth="1"/>
    <col min="6405" max="6405" width="14.140625" style="305" customWidth="1"/>
    <col min="6406" max="6409" width="9.140625" style="305"/>
    <col min="6410" max="6410" width="11.7109375" style="305" bestFit="1" customWidth="1"/>
    <col min="6411" max="6656" width="9.140625" style="305"/>
    <col min="6657" max="6657" width="36.5703125" style="305" bestFit="1" customWidth="1"/>
    <col min="6658" max="6658" width="7.28515625" style="305" customWidth="1"/>
    <col min="6659" max="6659" width="13.85546875" style="305" customWidth="1"/>
    <col min="6660" max="6660" width="10" style="305" bestFit="1" customWidth="1"/>
    <col min="6661" max="6661" width="14.140625" style="305" customWidth="1"/>
    <col min="6662" max="6665" width="9.140625" style="305"/>
    <col min="6666" max="6666" width="11.7109375" style="305" bestFit="1" customWidth="1"/>
    <col min="6667" max="6912" width="9.140625" style="305"/>
    <col min="6913" max="6913" width="36.5703125" style="305" bestFit="1" customWidth="1"/>
    <col min="6914" max="6914" width="7.28515625" style="305" customWidth="1"/>
    <col min="6915" max="6915" width="13.85546875" style="305" customWidth="1"/>
    <col min="6916" max="6916" width="10" style="305" bestFit="1" customWidth="1"/>
    <col min="6917" max="6917" width="14.140625" style="305" customWidth="1"/>
    <col min="6918" max="6921" width="9.140625" style="305"/>
    <col min="6922" max="6922" width="11.7109375" style="305" bestFit="1" customWidth="1"/>
    <col min="6923" max="7168" width="9.140625" style="305"/>
    <col min="7169" max="7169" width="36.5703125" style="305" bestFit="1" customWidth="1"/>
    <col min="7170" max="7170" width="7.28515625" style="305" customWidth="1"/>
    <col min="7171" max="7171" width="13.85546875" style="305" customWidth="1"/>
    <col min="7172" max="7172" width="10" style="305" bestFit="1" customWidth="1"/>
    <col min="7173" max="7173" width="14.140625" style="305" customWidth="1"/>
    <col min="7174" max="7177" width="9.140625" style="305"/>
    <col min="7178" max="7178" width="11.7109375" style="305" bestFit="1" customWidth="1"/>
    <col min="7179" max="7424" width="9.140625" style="305"/>
    <col min="7425" max="7425" width="36.5703125" style="305" bestFit="1" customWidth="1"/>
    <col min="7426" max="7426" width="7.28515625" style="305" customWidth="1"/>
    <col min="7427" max="7427" width="13.85546875" style="305" customWidth="1"/>
    <col min="7428" max="7428" width="10" style="305" bestFit="1" customWidth="1"/>
    <col min="7429" max="7429" width="14.140625" style="305" customWidth="1"/>
    <col min="7430" max="7433" width="9.140625" style="305"/>
    <col min="7434" max="7434" width="11.7109375" style="305" bestFit="1" customWidth="1"/>
    <col min="7435" max="7680" width="9.140625" style="305"/>
    <col min="7681" max="7681" width="36.5703125" style="305" bestFit="1" customWidth="1"/>
    <col min="7682" max="7682" width="7.28515625" style="305" customWidth="1"/>
    <col min="7683" max="7683" width="13.85546875" style="305" customWidth="1"/>
    <col min="7684" max="7684" width="10" style="305" bestFit="1" customWidth="1"/>
    <col min="7685" max="7685" width="14.140625" style="305" customWidth="1"/>
    <col min="7686" max="7689" width="9.140625" style="305"/>
    <col min="7690" max="7690" width="11.7109375" style="305" bestFit="1" customWidth="1"/>
    <col min="7691" max="7936" width="9.140625" style="305"/>
    <col min="7937" max="7937" width="36.5703125" style="305" bestFit="1" customWidth="1"/>
    <col min="7938" max="7938" width="7.28515625" style="305" customWidth="1"/>
    <col min="7939" max="7939" width="13.85546875" style="305" customWidth="1"/>
    <col min="7940" max="7940" width="10" style="305" bestFit="1" customWidth="1"/>
    <col min="7941" max="7941" width="14.140625" style="305" customWidth="1"/>
    <col min="7942" max="7945" width="9.140625" style="305"/>
    <col min="7946" max="7946" width="11.7109375" style="305" bestFit="1" customWidth="1"/>
    <col min="7947" max="8192" width="9.140625" style="305"/>
    <col min="8193" max="8193" width="36.5703125" style="305" bestFit="1" customWidth="1"/>
    <col min="8194" max="8194" width="7.28515625" style="305" customWidth="1"/>
    <col min="8195" max="8195" width="13.85546875" style="305" customWidth="1"/>
    <col min="8196" max="8196" width="10" style="305" bestFit="1" customWidth="1"/>
    <col min="8197" max="8197" width="14.140625" style="305" customWidth="1"/>
    <col min="8198" max="8201" width="9.140625" style="305"/>
    <col min="8202" max="8202" width="11.7109375" style="305" bestFit="1" customWidth="1"/>
    <col min="8203" max="8448" width="9.140625" style="305"/>
    <col min="8449" max="8449" width="36.5703125" style="305" bestFit="1" customWidth="1"/>
    <col min="8450" max="8450" width="7.28515625" style="305" customWidth="1"/>
    <col min="8451" max="8451" width="13.85546875" style="305" customWidth="1"/>
    <col min="8452" max="8452" width="10" style="305" bestFit="1" customWidth="1"/>
    <col min="8453" max="8453" width="14.140625" style="305" customWidth="1"/>
    <col min="8454" max="8457" width="9.140625" style="305"/>
    <col min="8458" max="8458" width="11.7109375" style="305" bestFit="1" customWidth="1"/>
    <col min="8459" max="8704" width="9.140625" style="305"/>
    <col min="8705" max="8705" width="36.5703125" style="305" bestFit="1" customWidth="1"/>
    <col min="8706" max="8706" width="7.28515625" style="305" customWidth="1"/>
    <col min="8707" max="8707" width="13.85546875" style="305" customWidth="1"/>
    <col min="8708" max="8708" width="10" style="305" bestFit="1" customWidth="1"/>
    <col min="8709" max="8709" width="14.140625" style="305" customWidth="1"/>
    <col min="8710" max="8713" width="9.140625" style="305"/>
    <col min="8714" max="8714" width="11.7109375" style="305" bestFit="1" customWidth="1"/>
    <col min="8715" max="8960" width="9.140625" style="305"/>
    <col min="8961" max="8961" width="36.5703125" style="305" bestFit="1" customWidth="1"/>
    <col min="8962" max="8962" width="7.28515625" style="305" customWidth="1"/>
    <col min="8963" max="8963" width="13.85546875" style="305" customWidth="1"/>
    <col min="8964" max="8964" width="10" style="305" bestFit="1" customWidth="1"/>
    <col min="8965" max="8965" width="14.140625" style="305" customWidth="1"/>
    <col min="8966" max="8969" width="9.140625" style="305"/>
    <col min="8970" max="8970" width="11.7109375" style="305" bestFit="1" customWidth="1"/>
    <col min="8971" max="9216" width="9.140625" style="305"/>
    <col min="9217" max="9217" width="36.5703125" style="305" bestFit="1" customWidth="1"/>
    <col min="9218" max="9218" width="7.28515625" style="305" customWidth="1"/>
    <col min="9219" max="9219" width="13.85546875" style="305" customWidth="1"/>
    <col min="9220" max="9220" width="10" style="305" bestFit="1" customWidth="1"/>
    <col min="9221" max="9221" width="14.140625" style="305" customWidth="1"/>
    <col min="9222" max="9225" width="9.140625" style="305"/>
    <col min="9226" max="9226" width="11.7109375" style="305" bestFit="1" customWidth="1"/>
    <col min="9227" max="9472" width="9.140625" style="305"/>
    <col min="9473" max="9473" width="36.5703125" style="305" bestFit="1" customWidth="1"/>
    <col min="9474" max="9474" width="7.28515625" style="305" customWidth="1"/>
    <col min="9475" max="9475" width="13.85546875" style="305" customWidth="1"/>
    <col min="9476" max="9476" width="10" style="305" bestFit="1" customWidth="1"/>
    <col min="9477" max="9477" width="14.140625" style="305" customWidth="1"/>
    <col min="9478" max="9481" width="9.140625" style="305"/>
    <col min="9482" max="9482" width="11.7109375" style="305" bestFit="1" customWidth="1"/>
    <col min="9483" max="9728" width="9.140625" style="305"/>
    <col min="9729" max="9729" width="36.5703125" style="305" bestFit="1" customWidth="1"/>
    <col min="9730" max="9730" width="7.28515625" style="305" customWidth="1"/>
    <col min="9731" max="9731" width="13.85546875" style="305" customWidth="1"/>
    <col min="9732" max="9732" width="10" style="305" bestFit="1" customWidth="1"/>
    <col min="9733" max="9733" width="14.140625" style="305" customWidth="1"/>
    <col min="9734" max="9737" width="9.140625" style="305"/>
    <col min="9738" max="9738" width="11.7109375" style="305" bestFit="1" customWidth="1"/>
    <col min="9739" max="9984" width="9.140625" style="305"/>
    <col min="9985" max="9985" width="36.5703125" style="305" bestFit="1" customWidth="1"/>
    <col min="9986" max="9986" width="7.28515625" style="305" customWidth="1"/>
    <col min="9987" max="9987" width="13.85546875" style="305" customWidth="1"/>
    <col min="9988" max="9988" width="10" style="305" bestFit="1" customWidth="1"/>
    <col min="9989" max="9989" width="14.140625" style="305" customWidth="1"/>
    <col min="9990" max="9993" width="9.140625" style="305"/>
    <col min="9994" max="9994" width="11.7109375" style="305" bestFit="1" customWidth="1"/>
    <col min="9995" max="10240" width="9.140625" style="305"/>
    <col min="10241" max="10241" width="36.5703125" style="305" bestFit="1" customWidth="1"/>
    <col min="10242" max="10242" width="7.28515625" style="305" customWidth="1"/>
    <col min="10243" max="10243" width="13.85546875" style="305" customWidth="1"/>
    <col min="10244" max="10244" width="10" style="305" bestFit="1" customWidth="1"/>
    <col min="10245" max="10245" width="14.140625" style="305" customWidth="1"/>
    <col min="10246" max="10249" width="9.140625" style="305"/>
    <col min="10250" max="10250" width="11.7109375" style="305" bestFit="1" customWidth="1"/>
    <col min="10251" max="10496" width="9.140625" style="305"/>
    <col min="10497" max="10497" width="36.5703125" style="305" bestFit="1" customWidth="1"/>
    <col min="10498" max="10498" width="7.28515625" style="305" customWidth="1"/>
    <col min="10499" max="10499" width="13.85546875" style="305" customWidth="1"/>
    <col min="10500" max="10500" width="10" style="305" bestFit="1" customWidth="1"/>
    <col min="10501" max="10501" width="14.140625" style="305" customWidth="1"/>
    <col min="10502" max="10505" width="9.140625" style="305"/>
    <col min="10506" max="10506" width="11.7109375" style="305" bestFit="1" customWidth="1"/>
    <col min="10507" max="10752" width="9.140625" style="305"/>
    <col min="10753" max="10753" width="36.5703125" style="305" bestFit="1" customWidth="1"/>
    <col min="10754" max="10754" width="7.28515625" style="305" customWidth="1"/>
    <col min="10755" max="10755" width="13.85546875" style="305" customWidth="1"/>
    <col min="10756" max="10756" width="10" style="305" bestFit="1" customWidth="1"/>
    <col min="10757" max="10757" width="14.140625" style="305" customWidth="1"/>
    <col min="10758" max="10761" width="9.140625" style="305"/>
    <col min="10762" max="10762" width="11.7109375" style="305" bestFit="1" customWidth="1"/>
    <col min="10763" max="11008" width="9.140625" style="305"/>
    <col min="11009" max="11009" width="36.5703125" style="305" bestFit="1" customWidth="1"/>
    <col min="11010" max="11010" width="7.28515625" style="305" customWidth="1"/>
    <col min="11011" max="11011" width="13.85546875" style="305" customWidth="1"/>
    <col min="11012" max="11012" width="10" style="305" bestFit="1" customWidth="1"/>
    <col min="11013" max="11013" width="14.140625" style="305" customWidth="1"/>
    <col min="11014" max="11017" width="9.140625" style="305"/>
    <col min="11018" max="11018" width="11.7109375" style="305" bestFit="1" customWidth="1"/>
    <col min="11019" max="11264" width="9.140625" style="305"/>
    <col min="11265" max="11265" width="36.5703125" style="305" bestFit="1" customWidth="1"/>
    <col min="11266" max="11266" width="7.28515625" style="305" customWidth="1"/>
    <col min="11267" max="11267" width="13.85546875" style="305" customWidth="1"/>
    <col min="11268" max="11268" width="10" style="305" bestFit="1" customWidth="1"/>
    <col min="11269" max="11269" width="14.140625" style="305" customWidth="1"/>
    <col min="11270" max="11273" width="9.140625" style="305"/>
    <col min="11274" max="11274" width="11.7109375" style="305" bestFit="1" customWidth="1"/>
    <col min="11275" max="11520" width="9.140625" style="305"/>
    <col min="11521" max="11521" width="36.5703125" style="305" bestFit="1" customWidth="1"/>
    <col min="11522" max="11522" width="7.28515625" style="305" customWidth="1"/>
    <col min="11523" max="11523" width="13.85546875" style="305" customWidth="1"/>
    <col min="11524" max="11524" width="10" style="305" bestFit="1" customWidth="1"/>
    <col min="11525" max="11525" width="14.140625" style="305" customWidth="1"/>
    <col min="11526" max="11529" width="9.140625" style="305"/>
    <col min="11530" max="11530" width="11.7109375" style="305" bestFit="1" customWidth="1"/>
    <col min="11531" max="11776" width="9.140625" style="305"/>
    <col min="11777" max="11777" width="36.5703125" style="305" bestFit="1" customWidth="1"/>
    <col min="11778" max="11778" width="7.28515625" style="305" customWidth="1"/>
    <col min="11779" max="11779" width="13.85546875" style="305" customWidth="1"/>
    <col min="11780" max="11780" width="10" style="305" bestFit="1" customWidth="1"/>
    <col min="11781" max="11781" width="14.140625" style="305" customWidth="1"/>
    <col min="11782" max="11785" width="9.140625" style="305"/>
    <col min="11786" max="11786" width="11.7109375" style="305" bestFit="1" customWidth="1"/>
    <col min="11787" max="12032" width="9.140625" style="305"/>
    <col min="12033" max="12033" width="36.5703125" style="305" bestFit="1" customWidth="1"/>
    <col min="12034" max="12034" width="7.28515625" style="305" customWidth="1"/>
    <col min="12035" max="12035" width="13.85546875" style="305" customWidth="1"/>
    <col min="12036" max="12036" width="10" style="305" bestFit="1" customWidth="1"/>
    <col min="12037" max="12037" width="14.140625" style="305" customWidth="1"/>
    <col min="12038" max="12041" width="9.140625" style="305"/>
    <col min="12042" max="12042" width="11.7109375" style="305" bestFit="1" customWidth="1"/>
    <col min="12043" max="12288" width="9.140625" style="305"/>
    <col min="12289" max="12289" width="36.5703125" style="305" bestFit="1" customWidth="1"/>
    <col min="12290" max="12290" width="7.28515625" style="305" customWidth="1"/>
    <col min="12291" max="12291" width="13.85546875" style="305" customWidth="1"/>
    <col min="12292" max="12292" width="10" style="305" bestFit="1" customWidth="1"/>
    <col min="12293" max="12293" width="14.140625" style="305" customWidth="1"/>
    <col min="12294" max="12297" width="9.140625" style="305"/>
    <col min="12298" max="12298" width="11.7109375" style="305" bestFit="1" customWidth="1"/>
    <col min="12299" max="12544" width="9.140625" style="305"/>
    <col min="12545" max="12545" width="36.5703125" style="305" bestFit="1" customWidth="1"/>
    <col min="12546" max="12546" width="7.28515625" style="305" customWidth="1"/>
    <col min="12547" max="12547" width="13.85546875" style="305" customWidth="1"/>
    <col min="12548" max="12548" width="10" style="305" bestFit="1" customWidth="1"/>
    <col min="12549" max="12549" width="14.140625" style="305" customWidth="1"/>
    <col min="12550" max="12553" width="9.140625" style="305"/>
    <col min="12554" max="12554" width="11.7109375" style="305" bestFit="1" customWidth="1"/>
    <col min="12555" max="12800" width="9.140625" style="305"/>
    <col min="12801" max="12801" width="36.5703125" style="305" bestFit="1" customWidth="1"/>
    <col min="12802" max="12802" width="7.28515625" style="305" customWidth="1"/>
    <col min="12803" max="12803" width="13.85546875" style="305" customWidth="1"/>
    <col min="12804" max="12804" width="10" style="305" bestFit="1" customWidth="1"/>
    <col min="12805" max="12805" width="14.140625" style="305" customWidth="1"/>
    <col min="12806" max="12809" width="9.140625" style="305"/>
    <col min="12810" max="12810" width="11.7109375" style="305" bestFit="1" customWidth="1"/>
    <col min="12811" max="13056" width="9.140625" style="305"/>
    <col min="13057" max="13057" width="36.5703125" style="305" bestFit="1" customWidth="1"/>
    <col min="13058" max="13058" width="7.28515625" style="305" customWidth="1"/>
    <col min="13059" max="13059" width="13.85546875" style="305" customWidth="1"/>
    <col min="13060" max="13060" width="10" style="305" bestFit="1" customWidth="1"/>
    <col min="13061" max="13061" width="14.140625" style="305" customWidth="1"/>
    <col min="13062" max="13065" width="9.140625" style="305"/>
    <col min="13066" max="13066" width="11.7109375" style="305" bestFit="1" customWidth="1"/>
    <col min="13067" max="13312" width="9.140625" style="305"/>
    <col min="13313" max="13313" width="36.5703125" style="305" bestFit="1" customWidth="1"/>
    <col min="13314" max="13314" width="7.28515625" style="305" customWidth="1"/>
    <col min="13315" max="13315" width="13.85546875" style="305" customWidth="1"/>
    <col min="13316" max="13316" width="10" style="305" bestFit="1" customWidth="1"/>
    <col min="13317" max="13317" width="14.140625" style="305" customWidth="1"/>
    <col min="13318" max="13321" width="9.140625" style="305"/>
    <col min="13322" max="13322" width="11.7109375" style="305" bestFit="1" customWidth="1"/>
    <col min="13323" max="13568" width="9.140625" style="305"/>
    <col min="13569" max="13569" width="36.5703125" style="305" bestFit="1" customWidth="1"/>
    <col min="13570" max="13570" width="7.28515625" style="305" customWidth="1"/>
    <col min="13571" max="13571" width="13.85546875" style="305" customWidth="1"/>
    <col min="13572" max="13572" width="10" style="305" bestFit="1" customWidth="1"/>
    <col min="13573" max="13573" width="14.140625" style="305" customWidth="1"/>
    <col min="13574" max="13577" width="9.140625" style="305"/>
    <col min="13578" max="13578" width="11.7109375" style="305" bestFit="1" customWidth="1"/>
    <col min="13579" max="13824" width="9.140625" style="305"/>
    <col min="13825" max="13825" width="36.5703125" style="305" bestFit="1" customWidth="1"/>
    <col min="13826" max="13826" width="7.28515625" style="305" customWidth="1"/>
    <col min="13827" max="13827" width="13.85546875" style="305" customWidth="1"/>
    <col min="13828" max="13828" width="10" style="305" bestFit="1" customWidth="1"/>
    <col min="13829" max="13829" width="14.140625" style="305" customWidth="1"/>
    <col min="13830" max="13833" width="9.140625" style="305"/>
    <col min="13834" max="13834" width="11.7109375" style="305" bestFit="1" customWidth="1"/>
    <col min="13835" max="14080" width="9.140625" style="305"/>
    <col min="14081" max="14081" width="36.5703125" style="305" bestFit="1" customWidth="1"/>
    <col min="14082" max="14082" width="7.28515625" style="305" customWidth="1"/>
    <col min="14083" max="14083" width="13.85546875" style="305" customWidth="1"/>
    <col min="14084" max="14084" width="10" style="305" bestFit="1" customWidth="1"/>
    <col min="14085" max="14085" width="14.140625" style="305" customWidth="1"/>
    <col min="14086" max="14089" width="9.140625" style="305"/>
    <col min="14090" max="14090" width="11.7109375" style="305" bestFit="1" customWidth="1"/>
    <col min="14091" max="14336" width="9.140625" style="305"/>
    <col min="14337" max="14337" width="36.5703125" style="305" bestFit="1" customWidth="1"/>
    <col min="14338" max="14338" width="7.28515625" style="305" customWidth="1"/>
    <col min="14339" max="14339" width="13.85546875" style="305" customWidth="1"/>
    <col min="14340" max="14340" width="10" style="305" bestFit="1" customWidth="1"/>
    <col min="14341" max="14341" width="14.140625" style="305" customWidth="1"/>
    <col min="14342" max="14345" width="9.140625" style="305"/>
    <col min="14346" max="14346" width="11.7109375" style="305" bestFit="1" customWidth="1"/>
    <col min="14347" max="14592" width="9.140625" style="305"/>
    <col min="14593" max="14593" width="36.5703125" style="305" bestFit="1" customWidth="1"/>
    <col min="14594" max="14594" width="7.28515625" style="305" customWidth="1"/>
    <col min="14595" max="14595" width="13.85546875" style="305" customWidth="1"/>
    <col min="14596" max="14596" width="10" style="305" bestFit="1" customWidth="1"/>
    <col min="14597" max="14597" width="14.140625" style="305" customWidth="1"/>
    <col min="14598" max="14601" width="9.140625" style="305"/>
    <col min="14602" max="14602" width="11.7109375" style="305" bestFit="1" customWidth="1"/>
    <col min="14603" max="14848" width="9.140625" style="305"/>
    <col min="14849" max="14849" width="36.5703125" style="305" bestFit="1" customWidth="1"/>
    <col min="14850" max="14850" width="7.28515625" style="305" customWidth="1"/>
    <col min="14851" max="14851" width="13.85546875" style="305" customWidth="1"/>
    <col min="14852" max="14852" width="10" style="305" bestFit="1" customWidth="1"/>
    <col min="14853" max="14853" width="14.140625" style="305" customWidth="1"/>
    <col min="14854" max="14857" width="9.140625" style="305"/>
    <col min="14858" max="14858" width="11.7109375" style="305" bestFit="1" customWidth="1"/>
    <col min="14859" max="15104" width="9.140625" style="305"/>
    <col min="15105" max="15105" width="36.5703125" style="305" bestFit="1" customWidth="1"/>
    <col min="15106" max="15106" width="7.28515625" style="305" customWidth="1"/>
    <col min="15107" max="15107" width="13.85546875" style="305" customWidth="1"/>
    <col min="15108" max="15108" width="10" style="305" bestFit="1" customWidth="1"/>
    <col min="15109" max="15109" width="14.140625" style="305" customWidth="1"/>
    <col min="15110" max="15113" width="9.140625" style="305"/>
    <col min="15114" max="15114" width="11.7109375" style="305" bestFit="1" customWidth="1"/>
    <col min="15115" max="15360" width="9.140625" style="305"/>
    <col min="15361" max="15361" width="36.5703125" style="305" bestFit="1" customWidth="1"/>
    <col min="15362" max="15362" width="7.28515625" style="305" customWidth="1"/>
    <col min="15363" max="15363" width="13.85546875" style="305" customWidth="1"/>
    <col min="15364" max="15364" width="10" style="305" bestFit="1" customWidth="1"/>
    <col min="15365" max="15365" width="14.140625" style="305" customWidth="1"/>
    <col min="15366" max="15369" width="9.140625" style="305"/>
    <col min="15370" max="15370" width="11.7109375" style="305" bestFit="1" customWidth="1"/>
    <col min="15371" max="15616" width="9.140625" style="305"/>
    <col min="15617" max="15617" width="36.5703125" style="305" bestFit="1" customWidth="1"/>
    <col min="15618" max="15618" width="7.28515625" style="305" customWidth="1"/>
    <col min="15619" max="15619" width="13.85546875" style="305" customWidth="1"/>
    <col min="15620" max="15620" width="10" style="305" bestFit="1" customWidth="1"/>
    <col min="15621" max="15621" width="14.140625" style="305" customWidth="1"/>
    <col min="15622" max="15625" width="9.140625" style="305"/>
    <col min="15626" max="15626" width="11.7109375" style="305" bestFit="1" customWidth="1"/>
    <col min="15627" max="15872" width="9.140625" style="305"/>
    <col min="15873" max="15873" width="36.5703125" style="305" bestFit="1" customWidth="1"/>
    <col min="15874" max="15874" width="7.28515625" style="305" customWidth="1"/>
    <col min="15875" max="15875" width="13.85546875" style="305" customWidth="1"/>
    <col min="15876" max="15876" width="10" style="305" bestFit="1" customWidth="1"/>
    <col min="15877" max="15877" width="14.140625" style="305" customWidth="1"/>
    <col min="15878" max="15881" width="9.140625" style="305"/>
    <col min="15882" max="15882" width="11.7109375" style="305" bestFit="1" customWidth="1"/>
    <col min="15883" max="16128" width="9.140625" style="305"/>
    <col min="16129" max="16129" width="36.5703125" style="305" bestFit="1" customWidth="1"/>
    <col min="16130" max="16130" width="7.28515625" style="305" customWidth="1"/>
    <col min="16131" max="16131" width="13.85546875" style="305" customWidth="1"/>
    <col min="16132" max="16132" width="10" style="305" bestFit="1" customWidth="1"/>
    <col min="16133" max="16133" width="14.140625" style="305" customWidth="1"/>
    <col min="16134" max="16137" width="9.140625" style="305"/>
    <col min="16138" max="16138" width="11.7109375" style="305" bestFit="1" customWidth="1"/>
    <col min="16139" max="16384" width="9.140625" style="305"/>
  </cols>
  <sheetData>
    <row r="1" spans="1:10" ht="13.5" thickBot="1" x14ac:dyDescent="0.25">
      <c r="A1" s="302" t="s">
        <v>147</v>
      </c>
      <c r="B1" s="302"/>
      <c r="C1" s="303"/>
      <c r="D1" s="303"/>
      <c r="E1" s="304" t="s">
        <v>148</v>
      </c>
    </row>
    <row r="2" spans="1:10" ht="24.75" thickBot="1" x14ac:dyDescent="0.25">
      <c r="A2" s="306" t="s">
        <v>149</v>
      </c>
      <c r="B2" s="307" t="s">
        <v>150</v>
      </c>
      <c r="C2" s="308" t="s">
        <v>151</v>
      </c>
      <c r="D2" s="308" t="s">
        <v>209</v>
      </c>
      <c r="E2" s="308" t="s">
        <v>151</v>
      </c>
    </row>
    <row r="3" spans="1:10" ht="15" customHeight="1" x14ac:dyDescent="0.2">
      <c r="A3" s="309" t="s">
        <v>152</v>
      </c>
      <c r="B3" s="310" t="s">
        <v>153</v>
      </c>
      <c r="C3" s="311">
        <f>C4+C5+C6</f>
        <v>2297994.65</v>
      </c>
      <c r="D3" s="311">
        <f>D4+D5+D6</f>
        <v>0</v>
      </c>
      <c r="E3" s="312">
        <f t="shared" ref="E3:E24" si="0">C3+D3</f>
        <v>2297994.65</v>
      </c>
    </row>
    <row r="4" spans="1:10" ht="15" customHeight="1" x14ac:dyDescent="0.2">
      <c r="A4" s="313" t="s">
        <v>154</v>
      </c>
      <c r="B4" s="314" t="s">
        <v>155</v>
      </c>
      <c r="C4" s="315">
        <v>2211000</v>
      </c>
      <c r="D4" s="316">
        <v>0</v>
      </c>
      <c r="E4" s="317">
        <f t="shared" si="0"/>
        <v>2211000</v>
      </c>
      <c r="J4" s="318"/>
    </row>
    <row r="5" spans="1:10" ht="15" customHeight="1" x14ac:dyDescent="0.2">
      <c r="A5" s="313" t="s">
        <v>156</v>
      </c>
      <c r="B5" s="314" t="s">
        <v>157</v>
      </c>
      <c r="C5" s="315">
        <v>86994.65</v>
      </c>
      <c r="D5" s="319">
        <v>0</v>
      </c>
      <c r="E5" s="317">
        <f t="shared" si="0"/>
        <v>86994.65</v>
      </c>
    </row>
    <row r="6" spans="1:10" ht="15" customHeight="1" x14ac:dyDescent="0.2">
      <c r="A6" s="313" t="s">
        <v>158</v>
      </c>
      <c r="B6" s="314" t="s">
        <v>159</v>
      </c>
      <c r="C6" s="315">
        <v>0</v>
      </c>
      <c r="D6" s="315">
        <v>0</v>
      </c>
      <c r="E6" s="317">
        <f t="shared" si="0"/>
        <v>0</v>
      </c>
    </row>
    <row r="7" spans="1:10" ht="15" customHeight="1" x14ac:dyDescent="0.2">
      <c r="A7" s="320" t="s">
        <v>160</v>
      </c>
      <c r="B7" s="314" t="s">
        <v>161</v>
      </c>
      <c r="C7" s="321">
        <f>C8+C13</f>
        <v>3595611.78</v>
      </c>
      <c r="D7" s="321">
        <f>D8+D13</f>
        <v>0</v>
      </c>
      <c r="E7" s="322">
        <f t="shared" si="0"/>
        <v>3595611.78</v>
      </c>
    </row>
    <row r="8" spans="1:10" ht="15" customHeight="1" x14ac:dyDescent="0.2">
      <c r="A8" s="313" t="s">
        <v>162</v>
      </c>
      <c r="B8" s="314" t="s">
        <v>163</v>
      </c>
      <c r="C8" s="315">
        <f>C9+C10+C11+C12</f>
        <v>3595611.78</v>
      </c>
      <c r="D8" s="315">
        <f>D9+D10+D11+D12</f>
        <v>0</v>
      </c>
      <c r="E8" s="323">
        <f t="shared" si="0"/>
        <v>3595611.78</v>
      </c>
    </row>
    <row r="9" spans="1:10" ht="15" customHeight="1" x14ac:dyDescent="0.2">
      <c r="A9" s="313" t="s">
        <v>164</v>
      </c>
      <c r="B9" s="314" t="s">
        <v>165</v>
      </c>
      <c r="C9" s="315">
        <v>61072</v>
      </c>
      <c r="D9" s="315">
        <v>0</v>
      </c>
      <c r="E9" s="323">
        <f t="shared" si="0"/>
        <v>61072</v>
      </c>
    </row>
    <row r="10" spans="1:10" ht="15" customHeight="1" x14ac:dyDescent="0.2">
      <c r="A10" s="313" t="s">
        <v>166</v>
      </c>
      <c r="B10" s="314" t="s">
        <v>163</v>
      </c>
      <c r="C10" s="315">
        <v>3509769.78</v>
      </c>
      <c r="D10" s="315">
        <v>0</v>
      </c>
      <c r="E10" s="323">
        <f t="shared" si="0"/>
        <v>3509769.78</v>
      </c>
    </row>
    <row r="11" spans="1:10" ht="15" customHeight="1" x14ac:dyDescent="0.2">
      <c r="A11" s="313" t="s">
        <v>167</v>
      </c>
      <c r="B11" s="314" t="s">
        <v>168</v>
      </c>
      <c r="C11" s="315">
        <v>0</v>
      </c>
      <c r="D11" s="315">
        <v>0</v>
      </c>
      <c r="E11" s="323">
        <f>SUM(C11:D11)</f>
        <v>0</v>
      </c>
    </row>
    <row r="12" spans="1:10" ht="15" customHeight="1" x14ac:dyDescent="0.2">
      <c r="A12" s="313" t="s">
        <v>169</v>
      </c>
      <c r="B12" s="314">
        <v>4121</v>
      </c>
      <c r="C12" s="315">
        <v>24770</v>
      </c>
      <c r="D12" s="315">
        <v>0</v>
      </c>
      <c r="E12" s="323">
        <f>SUM(C12:D12)</f>
        <v>24770</v>
      </c>
    </row>
    <row r="13" spans="1:10" ht="15" customHeight="1" x14ac:dyDescent="0.2">
      <c r="A13" s="313" t="s">
        <v>170</v>
      </c>
      <c r="B13" s="314" t="s">
        <v>171</v>
      </c>
      <c r="C13" s="315">
        <f>C14+C15+C16</f>
        <v>0</v>
      </c>
      <c r="D13" s="315">
        <f>D14+D15+D16</f>
        <v>0</v>
      </c>
      <c r="E13" s="323">
        <f t="shared" si="0"/>
        <v>0</v>
      </c>
    </row>
    <row r="14" spans="1:10" ht="15" customHeight="1" x14ac:dyDescent="0.2">
      <c r="A14" s="313" t="s">
        <v>172</v>
      </c>
      <c r="B14" s="314" t="s">
        <v>171</v>
      </c>
      <c r="C14" s="315">
        <v>0</v>
      </c>
      <c r="D14" s="315">
        <v>0</v>
      </c>
      <c r="E14" s="323">
        <f t="shared" si="0"/>
        <v>0</v>
      </c>
    </row>
    <row r="15" spans="1:10" ht="15" customHeight="1" x14ac:dyDescent="0.2">
      <c r="A15" s="313" t="s">
        <v>173</v>
      </c>
      <c r="B15" s="314">
        <v>4221</v>
      </c>
      <c r="C15" s="315">
        <v>0</v>
      </c>
      <c r="D15" s="315">
        <v>0</v>
      </c>
      <c r="E15" s="323">
        <f>SUM(C15:D15)</f>
        <v>0</v>
      </c>
    </row>
    <row r="16" spans="1:10" ht="15" customHeight="1" x14ac:dyDescent="0.2">
      <c r="A16" s="313" t="s">
        <v>174</v>
      </c>
      <c r="B16" s="314">
        <v>4232</v>
      </c>
      <c r="C16" s="315">
        <v>0</v>
      </c>
      <c r="D16" s="315">
        <v>0</v>
      </c>
      <c r="E16" s="323">
        <f>SUM(C16:D16)</f>
        <v>0</v>
      </c>
    </row>
    <row r="17" spans="1:5" ht="15" customHeight="1" x14ac:dyDescent="0.2">
      <c r="A17" s="320" t="s">
        <v>175</v>
      </c>
      <c r="B17" s="324" t="s">
        <v>176</v>
      </c>
      <c r="C17" s="321">
        <f>C3+C7</f>
        <v>5893606.4299999997</v>
      </c>
      <c r="D17" s="321">
        <f>D3+D7</f>
        <v>0</v>
      </c>
      <c r="E17" s="322">
        <f t="shared" si="0"/>
        <v>5893606.4299999997</v>
      </c>
    </row>
    <row r="18" spans="1:5" ht="15" customHeight="1" x14ac:dyDescent="0.2">
      <c r="A18" s="320" t="s">
        <v>177</v>
      </c>
      <c r="B18" s="324" t="s">
        <v>178</v>
      </c>
      <c r="C18" s="321">
        <f>SUM(C19:C23)</f>
        <v>-37795.629999999997</v>
      </c>
      <c r="D18" s="321">
        <f>SUM(D19:D23)</f>
        <v>5614.1362300000001</v>
      </c>
      <c r="E18" s="322">
        <f t="shared" si="0"/>
        <v>-32181.493769999997</v>
      </c>
    </row>
    <row r="19" spans="1:5" ht="15" customHeight="1" x14ac:dyDescent="0.2">
      <c r="A19" s="313" t="s">
        <v>179</v>
      </c>
      <c r="B19" s="314" t="s">
        <v>180</v>
      </c>
      <c r="C19" s="315">
        <v>1735.3</v>
      </c>
      <c r="D19" s="315">
        <v>0</v>
      </c>
      <c r="E19" s="323">
        <f t="shared" si="0"/>
        <v>1735.3</v>
      </c>
    </row>
    <row r="20" spans="1:5" ht="15" customHeight="1" x14ac:dyDescent="0.2">
      <c r="A20" s="313" t="s">
        <v>181</v>
      </c>
      <c r="B20" s="314">
        <v>8115</v>
      </c>
      <c r="C20" s="315">
        <v>0</v>
      </c>
      <c r="D20" s="315">
        <v>0</v>
      </c>
      <c r="E20" s="323">
        <f>SUM(C20:D20)</f>
        <v>0</v>
      </c>
    </row>
    <row r="21" spans="1:5" ht="15" customHeight="1" x14ac:dyDescent="0.2">
      <c r="A21" s="313" t="s">
        <v>182</v>
      </c>
      <c r="B21" s="314" t="s">
        <v>180</v>
      </c>
      <c r="C21" s="315">
        <v>57344.07</v>
      </c>
      <c r="D21" s="315">
        <v>5614.1362300000001</v>
      </c>
      <c r="E21" s="323">
        <f t="shared" si="0"/>
        <v>62958.206229999996</v>
      </c>
    </row>
    <row r="22" spans="1:5" ht="15" customHeight="1" x14ac:dyDescent="0.2">
      <c r="A22" s="313" t="s">
        <v>183</v>
      </c>
      <c r="B22" s="314">
        <v>8123</v>
      </c>
      <c r="C22" s="315">
        <v>0</v>
      </c>
      <c r="D22" s="315">
        <v>0</v>
      </c>
      <c r="E22" s="323">
        <f>C22+D22</f>
        <v>0</v>
      </c>
    </row>
    <row r="23" spans="1:5" ht="15" customHeight="1" thickBot="1" x14ac:dyDescent="0.25">
      <c r="A23" s="325" t="s">
        <v>184</v>
      </c>
      <c r="B23" s="326">
        <v>-8124</v>
      </c>
      <c r="C23" s="327">
        <v>-96875</v>
      </c>
      <c r="D23" s="327">
        <v>0</v>
      </c>
      <c r="E23" s="328">
        <f>C23+D23</f>
        <v>-96875</v>
      </c>
    </row>
    <row r="24" spans="1:5" ht="15" customHeight="1" thickBot="1" x14ac:dyDescent="0.25">
      <c r="A24" s="329" t="s">
        <v>185</v>
      </c>
      <c r="B24" s="330"/>
      <c r="C24" s="331">
        <f>C3+C7+C18</f>
        <v>5855810.7999999998</v>
      </c>
      <c r="D24" s="331">
        <f>D17+D18</f>
        <v>5614.1362300000001</v>
      </c>
      <c r="E24" s="332">
        <f t="shared" si="0"/>
        <v>5861424.9362300001</v>
      </c>
    </row>
    <row r="25" spans="1:5" ht="13.5" thickBot="1" x14ac:dyDescent="0.25">
      <c r="A25" s="302" t="s">
        <v>186</v>
      </c>
      <c r="B25" s="302"/>
      <c r="C25" s="333"/>
      <c r="D25" s="333"/>
      <c r="E25" s="334" t="s">
        <v>148</v>
      </c>
    </row>
    <row r="26" spans="1:5" ht="24.75" thickBot="1" x14ac:dyDescent="0.25">
      <c r="A26" s="306" t="s">
        <v>187</v>
      </c>
      <c r="B26" s="307" t="s">
        <v>62</v>
      </c>
      <c r="C26" s="308" t="s">
        <v>151</v>
      </c>
      <c r="D26" s="308" t="s">
        <v>209</v>
      </c>
      <c r="E26" s="308" t="s">
        <v>151</v>
      </c>
    </row>
    <row r="27" spans="1:5" ht="15" customHeight="1" x14ac:dyDescent="0.2">
      <c r="A27" s="335" t="s">
        <v>188</v>
      </c>
      <c r="B27" s="336" t="s">
        <v>189</v>
      </c>
      <c r="C27" s="319">
        <v>26192.5</v>
      </c>
      <c r="D27" s="319">
        <v>0</v>
      </c>
      <c r="E27" s="337">
        <f>C27+D27</f>
        <v>26192.5</v>
      </c>
    </row>
    <row r="28" spans="1:5" ht="15" customHeight="1" x14ac:dyDescent="0.2">
      <c r="A28" s="338" t="s">
        <v>190</v>
      </c>
      <c r="B28" s="314" t="s">
        <v>189</v>
      </c>
      <c r="C28" s="315">
        <v>239656.72</v>
      </c>
      <c r="D28" s="319">
        <v>0</v>
      </c>
      <c r="E28" s="337">
        <f t="shared" ref="E28:E43" si="1">C28+D28</f>
        <v>239656.72</v>
      </c>
    </row>
    <row r="29" spans="1:5" ht="15" customHeight="1" x14ac:dyDescent="0.2">
      <c r="A29" s="338" t="s">
        <v>191</v>
      </c>
      <c r="B29" s="314" t="s">
        <v>189</v>
      </c>
      <c r="C29" s="315">
        <v>858132.02</v>
      </c>
      <c r="D29" s="319">
        <v>0</v>
      </c>
      <c r="E29" s="337">
        <f t="shared" si="1"/>
        <v>858132.02</v>
      </c>
    </row>
    <row r="30" spans="1:5" ht="15" customHeight="1" x14ac:dyDescent="0.2">
      <c r="A30" s="338" t="s">
        <v>192</v>
      </c>
      <c r="B30" s="314" t="s">
        <v>189</v>
      </c>
      <c r="C30" s="315">
        <v>607723.16</v>
      </c>
      <c r="D30" s="319">
        <v>928.98</v>
      </c>
      <c r="E30" s="337">
        <f t="shared" si="1"/>
        <v>608652.14</v>
      </c>
    </row>
    <row r="31" spans="1:5" ht="15" customHeight="1" x14ac:dyDescent="0.2">
      <c r="A31" s="338" t="s">
        <v>193</v>
      </c>
      <c r="B31" s="314" t="s">
        <v>189</v>
      </c>
      <c r="C31" s="315">
        <v>3509776.4299999997</v>
      </c>
      <c r="D31" s="319">
        <v>0</v>
      </c>
      <c r="E31" s="337">
        <f>C31+D31</f>
        <v>3509776.4299999997</v>
      </c>
    </row>
    <row r="32" spans="1:5" ht="15" customHeight="1" x14ac:dyDescent="0.2">
      <c r="A32" s="338" t="s">
        <v>194</v>
      </c>
      <c r="B32" s="314" t="s">
        <v>195</v>
      </c>
      <c r="C32" s="315">
        <v>93683.12</v>
      </c>
      <c r="D32" s="319">
        <v>4685.1562299999996</v>
      </c>
      <c r="E32" s="337">
        <f t="shared" si="1"/>
        <v>98368.276229999989</v>
      </c>
    </row>
    <row r="33" spans="1:5" ht="15" customHeight="1" x14ac:dyDescent="0.2">
      <c r="A33" s="338" t="s">
        <v>196</v>
      </c>
      <c r="B33" s="314" t="s">
        <v>189</v>
      </c>
      <c r="C33" s="315">
        <v>76358</v>
      </c>
      <c r="D33" s="319">
        <v>0</v>
      </c>
      <c r="E33" s="337">
        <f t="shared" si="1"/>
        <v>76358</v>
      </c>
    </row>
    <row r="34" spans="1:5" ht="15" customHeight="1" x14ac:dyDescent="0.2">
      <c r="A34" s="338" t="s">
        <v>197</v>
      </c>
      <c r="B34" s="314" t="s">
        <v>198</v>
      </c>
      <c r="C34" s="315">
        <v>182511.05</v>
      </c>
      <c r="D34" s="319">
        <v>0</v>
      </c>
      <c r="E34" s="337">
        <f t="shared" si="1"/>
        <v>182511.05</v>
      </c>
    </row>
    <row r="35" spans="1:5" ht="15" customHeight="1" x14ac:dyDescent="0.2">
      <c r="A35" s="338" t="s">
        <v>199</v>
      </c>
      <c r="B35" s="314" t="s">
        <v>198</v>
      </c>
      <c r="C35" s="315">
        <v>0</v>
      </c>
      <c r="D35" s="319">
        <v>0</v>
      </c>
      <c r="E35" s="337">
        <f t="shared" si="1"/>
        <v>0</v>
      </c>
    </row>
    <row r="36" spans="1:5" ht="15" customHeight="1" x14ac:dyDescent="0.2">
      <c r="A36" s="338" t="s">
        <v>200</v>
      </c>
      <c r="B36" s="314" t="s">
        <v>195</v>
      </c>
      <c r="C36" s="315">
        <v>157317</v>
      </c>
      <c r="D36" s="319">
        <v>0</v>
      </c>
      <c r="E36" s="337">
        <f t="shared" si="1"/>
        <v>157317</v>
      </c>
    </row>
    <row r="37" spans="1:5" ht="15" customHeight="1" x14ac:dyDescent="0.2">
      <c r="A37" s="338" t="s">
        <v>201</v>
      </c>
      <c r="B37" s="314" t="s">
        <v>195</v>
      </c>
      <c r="C37" s="315">
        <v>22000</v>
      </c>
      <c r="D37" s="319">
        <v>0</v>
      </c>
      <c r="E37" s="337">
        <f t="shared" si="1"/>
        <v>22000</v>
      </c>
    </row>
    <row r="38" spans="1:5" ht="15" customHeight="1" x14ac:dyDescent="0.2">
      <c r="A38" s="338" t="s">
        <v>202</v>
      </c>
      <c r="B38" s="314" t="s">
        <v>189</v>
      </c>
      <c r="C38" s="315">
        <v>3725.5</v>
      </c>
      <c r="D38" s="319">
        <v>0</v>
      </c>
      <c r="E38" s="337">
        <f t="shared" si="1"/>
        <v>3725.5</v>
      </c>
    </row>
    <row r="39" spans="1:5" ht="15" customHeight="1" x14ac:dyDescent="0.2">
      <c r="A39" s="338" t="s">
        <v>203</v>
      </c>
      <c r="B39" s="314" t="s">
        <v>195</v>
      </c>
      <c r="C39" s="315">
        <v>51000</v>
      </c>
      <c r="D39" s="319">
        <v>0</v>
      </c>
      <c r="E39" s="337">
        <f>C39+D39</f>
        <v>51000</v>
      </c>
    </row>
    <row r="40" spans="1:5" ht="15" customHeight="1" x14ac:dyDescent="0.2">
      <c r="A40" s="338" t="s">
        <v>204</v>
      </c>
      <c r="B40" s="314" t="s">
        <v>195</v>
      </c>
      <c r="C40" s="315">
        <v>5000</v>
      </c>
      <c r="D40" s="319">
        <v>0</v>
      </c>
      <c r="E40" s="337">
        <f t="shared" si="1"/>
        <v>5000</v>
      </c>
    </row>
    <row r="41" spans="1:5" ht="15" customHeight="1" x14ac:dyDescent="0.2">
      <c r="A41" s="338" t="s">
        <v>205</v>
      </c>
      <c r="B41" s="314" t="s">
        <v>195</v>
      </c>
      <c r="C41" s="315">
        <v>18735.3</v>
      </c>
      <c r="D41" s="319">
        <v>0</v>
      </c>
      <c r="E41" s="337">
        <f t="shared" si="1"/>
        <v>18735.3</v>
      </c>
    </row>
    <row r="42" spans="1:5" ht="15" customHeight="1" x14ac:dyDescent="0.2">
      <c r="A42" s="338" t="s">
        <v>206</v>
      </c>
      <c r="B42" s="314" t="s">
        <v>195</v>
      </c>
      <c r="C42" s="315">
        <v>4000</v>
      </c>
      <c r="D42" s="319">
        <v>0</v>
      </c>
      <c r="E42" s="337">
        <f t="shared" si="1"/>
        <v>4000</v>
      </c>
    </row>
    <row r="43" spans="1:5" ht="15" customHeight="1" thickBot="1" x14ac:dyDescent="0.25">
      <c r="A43" s="338" t="s">
        <v>207</v>
      </c>
      <c r="B43" s="314" t="s">
        <v>195</v>
      </c>
      <c r="C43" s="315">
        <v>0</v>
      </c>
      <c r="D43" s="319">
        <v>0</v>
      </c>
      <c r="E43" s="337">
        <f t="shared" si="1"/>
        <v>0</v>
      </c>
    </row>
    <row r="44" spans="1:5" ht="15" customHeight="1" thickBot="1" x14ac:dyDescent="0.25">
      <c r="A44" s="339" t="s">
        <v>208</v>
      </c>
      <c r="B44" s="330"/>
      <c r="C44" s="331">
        <f>C27+C28+C29+C30+C31+C32+C33+C34+C35+C36+C37+C38+C39+C40+C41+C42+C43</f>
        <v>5855810.7999999998</v>
      </c>
      <c r="D44" s="331">
        <f>SUM(D27:D43)</f>
        <v>5614.1362300000001</v>
      </c>
      <c r="E44" s="332">
        <f>SUM(E27:E43)</f>
        <v>5861424.9362299992</v>
      </c>
    </row>
    <row r="45" spans="1:5" x14ac:dyDescent="0.2">
      <c r="C45" s="318"/>
      <c r="E45" s="318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91402</vt:lpstr>
      <vt:lpstr>91702</vt:lpstr>
      <vt:lpstr>Bilance PaV</vt:lpstr>
      <vt:lpstr>List1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Kasparova Petra</cp:lastModifiedBy>
  <cp:lastPrinted>2015-01-30T09:09:45Z</cp:lastPrinted>
  <dcterms:created xsi:type="dcterms:W3CDTF">2014-12-17T08:40:43Z</dcterms:created>
  <dcterms:modified xsi:type="dcterms:W3CDTF">2015-01-30T09:10:10Z</dcterms:modified>
</cp:coreProperties>
</file>