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2720" windowHeight="12405" activeTab="1"/>
  </bookViews>
  <sheets>
    <sheet name="Bilance PaV" sheetId="3" r:id="rId1"/>
    <sheet name="917 01" sheetId="1" r:id="rId2"/>
  </sheets>
  <definedNames>
    <definedName name="_xlnm.Print_Titles" localSheetId="1">'917 01'!$6:$6</definedName>
    <definedName name="_xlnm.Print_Area" localSheetId="1">'917 01'!$A$1:$K$38</definedName>
  </definedNames>
  <calcPr calcId="145621"/>
</workbook>
</file>

<file path=xl/calcChain.xml><?xml version="1.0" encoding="utf-8"?>
<calcChain xmlns="http://schemas.openxmlformats.org/spreadsheetml/2006/main">
  <c r="C3" i="3" l="1"/>
  <c r="D3" i="3"/>
  <c r="E3" i="3"/>
  <c r="E4" i="3"/>
  <c r="E5" i="3"/>
  <c r="E6" i="3"/>
  <c r="C7" i="3"/>
  <c r="E7" i="3" s="1"/>
  <c r="D7" i="3"/>
  <c r="C8" i="3"/>
  <c r="D8" i="3"/>
  <c r="E8" i="3"/>
  <c r="E9" i="3"/>
  <c r="E10" i="3"/>
  <c r="E11" i="3"/>
  <c r="E12" i="3"/>
  <c r="C13" i="3"/>
  <c r="D13" i="3"/>
  <c r="E13" i="3"/>
  <c r="E14" i="3"/>
  <c r="E15" i="3"/>
  <c r="E16" i="3"/>
  <c r="C17" i="3"/>
  <c r="D17" i="3"/>
  <c r="D24" i="3" s="1"/>
  <c r="C18" i="3"/>
  <c r="D18" i="3"/>
  <c r="E18" i="3"/>
  <c r="E19" i="3"/>
  <c r="E20" i="3"/>
  <c r="E21" i="3"/>
  <c r="E22" i="3"/>
  <c r="E23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C44" i="3"/>
  <c r="D44" i="3"/>
  <c r="J9" i="1"/>
  <c r="K13" i="1"/>
  <c r="K14" i="1"/>
  <c r="K15" i="1"/>
  <c r="K16" i="1"/>
  <c r="K17" i="1"/>
  <c r="E44" i="3" l="1"/>
  <c r="E17" i="3"/>
  <c r="C24" i="3"/>
  <c r="E24" i="3" s="1"/>
  <c r="H8" i="1"/>
  <c r="I9" i="1" l="1"/>
  <c r="K12" i="1"/>
  <c r="I21" i="1"/>
  <c r="K22" i="1" l="1"/>
  <c r="I18" i="1"/>
  <c r="I8" i="1" s="1"/>
  <c r="H31" i="1" l="1"/>
  <c r="I31" i="1"/>
  <c r="K32" i="1"/>
  <c r="H33" i="1"/>
  <c r="I33" i="1"/>
  <c r="J33" i="1"/>
  <c r="K34" i="1"/>
  <c r="H35" i="1"/>
  <c r="I35" i="1"/>
  <c r="J35" i="1"/>
  <c r="K36" i="1"/>
  <c r="H37" i="1"/>
  <c r="I37" i="1"/>
  <c r="J37" i="1"/>
  <c r="K38" i="1"/>
  <c r="K21" i="1"/>
  <c r="K37" i="1" l="1"/>
  <c r="K33" i="1"/>
  <c r="K35" i="1"/>
  <c r="J31" i="1"/>
  <c r="K31" i="1" s="1"/>
  <c r="J18" i="1" l="1"/>
  <c r="J8" i="1" s="1"/>
  <c r="K30" i="1" l="1"/>
  <c r="K28" i="1"/>
  <c r="K26" i="1"/>
  <c r="K24" i="1"/>
  <c r="K20" i="1"/>
  <c r="K19" i="1"/>
  <c r="K11" i="1"/>
  <c r="K10" i="1"/>
  <c r="I29" i="1"/>
  <c r="I27" i="1"/>
  <c r="I25" i="1"/>
  <c r="I23" i="1"/>
  <c r="I7" i="1" l="1"/>
  <c r="K9" i="1"/>
  <c r="J29" i="1"/>
  <c r="K29" i="1" s="1"/>
  <c r="H29" i="1"/>
  <c r="J27" i="1"/>
  <c r="K27" i="1" s="1"/>
  <c r="J25" i="1"/>
  <c r="K25" i="1" s="1"/>
  <c r="J23" i="1"/>
  <c r="K23" i="1" l="1"/>
  <c r="H27" i="1"/>
  <c r="H25" i="1"/>
  <c r="H23" i="1"/>
  <c r="H7" i="1" l="1"/>
  <c r="K18" i="1"/>
  <c r="K8" i="1"/>
  <c r="J7" i="1"/>
  <c r="K7" i="1" s="1"/>
</calcChain>
</file>

<file path=xl/sharedStrings.xml><?xml version="1.0" encoding="utf-8"?>
<sst xmlns="http://schemas.openxmlformats.org/spreadsheetml/2006/main" count="252" uniqueCount="130">
  <si>
    <t>tis. Kč</t>
  </si>
  <si>
    <t xml:space="preserve">uk. </t>
  </si>
  <si>
    <t xml:space="preserve">č. a. </t>
  </si>
  <si>
    <t>§</t>
  </si>
  <si>
    <t xml:space="preserve">pol. </t>
  </si>
  <si>
    <t>SU</t>
  </si>
  <si>
    <t>x</t>
  </si>
  <si>
    <t>0000</t>
  </si>
  <si>
    <t>Výdajový limit resortu v kapitole</t>
  </si>
  <si>
    <t>peněžité dary obyvatelstvu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</si>
  <si>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</si>
  <si>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</si>
  <si>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</si>
  <si>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</si>
  <si>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</si>
  <si>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</si>
  <si>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</si>
  <si>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</si>
  <si>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</si>
  <si>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</si>
  <si>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917 01 - T R A N S F E R Y</t>
  </si>
  <si>
    <t>odbor kancelář hejtmana</t>
  </si>
  <si>
    <t>UZ</t>
  </si>
  <si>
    <t>0170006</t>
  </si>
  <si>
    <t xml:space="preserve">Ostatní akce podporované Libereckým krajem </t>
  </si>
  <si>
    <t>ostatní neinvestiční transfery obyvatelstvu</t>
  </si>
  <si>
    <t>kapitola 917 01 - transfery</t>
  </si>
  <si>
    <t>0170007</t>
  </si>
  <si>
    <t>0170008</t>
  </si>
  <si>
    <t>0170009</t>
  </si>
  <si>
    <t>Město Nový Bor - sklářský festival IGS</t>
  </si>
  <si>
    <t>0180099</t>
  </si>
  <si>
    <t>0180100</t>
  </si>
  <si>
    <t>0180101</t>
  </si>
  <si>
    <t>0180102</t>
  </si>
  <si>
    <t>Zuzana Sacká
finanční dar matce 1. chlapce Libereckého kraje 2015</t>
  </si>
  <si>
    <t>Nguyen Thi Huyen
finanční dar matce 1. děvčete Libereckého kraje 2015</t>
  </si>
  <si>
    <t>KDM MANAGEMENT SE
Mezinárodní konference pro zaměstnavatele v Libereckém kraji 2015</t>
  </si>
  <si>
    <t>IQLANDIA, o.p.s. - provozní příspěvek</t>
  </si>
  <si>
    <t>Česká membránová platforma o. s. - Letní membránová škola 2015</t>
  </si>
  <si>
    <t>ostatní neinvestiční transfery obecně prospěšným společnostem</t>
  </si>
  <si>
    <t>neinvestiční transfery obcím</t>
  </si>
  <si>
    <t>Město Rokytnice nad Jizerou
Pašeráckej vejkend 2015</t>
  </si>
  <si>
    <t xml:space="preserve">Neinvestiční dary a neinvestiční transfery </t>
  </si>
  <si>
    <t>DU</t>
  </si>
  <si>
    <t>ostatní neinvestiční transfery - záštity s finanční podporou</t>
  </si>
  <si>
    <t>ostatní neinvestiční transfery</t>
  </si>
  <si>
    <t>4008</t>
  </si>
  <si>
    <t>5006</t>
  </si>
  <si>
    <t>Československá obec legionářská
Den sever - 70 let míru</t>
  </si>
  <si>
    <t>0180103</t>
  </si>
  <si>
    <t>0180104</t>
  </si>
  <si>
    <t>Konfederace politických vězňů
příspěvek na činnost liberecké pobočky č. 31</t>
  </si>
  <si>
    <t>Zdrojová část rozpočtu LK 2015</t>
  </si>
  <si>
    <t>v tis. Kč</t>
  </si>
  <si>
    <t>ukazatel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</si>
  <si>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</si>
  <si>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</si>
  <si>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</si>
  <si>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</si>
  <si>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</si>
  <si>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</si>
  <si>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</si>
  <si>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</si>
  <si>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</si>
  <si>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</si>
  <si>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</si>
  <si>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</si>
  <si>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</si>
  <si>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</si>
  <si>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</si>
  <si>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</si>
  <si>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</si>
  <si>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</si>
  <si>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</si>
  <si>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</si>
  <si>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</si>
  <si>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</si>
  <si>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</si>
  <si>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</si>
  <si>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</si>
  <si>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</si>
  <si>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</si>
  <si>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</si>
  <si>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</si>
  <si>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</si>
  <si>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zvl.účtů z r. 2014</t>
  </si>
  <si>
    <t>3. Zapojení výsl. hosp.2014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</si>
  <si>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</si>
  <si>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</si>
  <si>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</si>
  <si>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</si>
  <si>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</si>
  <si>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</si>
  <si>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</si>
  <si>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</si>
  <si>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</si>
  <si>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</si>
  <si>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</si>
  <si>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</si>
  <si>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</si>
  <si>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</si>
  <si>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</si>
  <si>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</si>
  <si>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</si>
  <si>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</si>
  <si>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</si>
  <si>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</si>
  <si>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</si>
  <si>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</si>
  <si>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</si>
  <si>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</si>
  <si>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</si>
  <si>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</si>
  <si>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</si>
  <si>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>UR I
2015</t>
  </si>
  <si>
    <t>UR II 
2015</t>
  </si>
  <si>
    <t>SR 
2015</t>
  </si>
  <si>
    <t>ZMĚNA ROZPOČTU - ROZPOČTOVÉ OPATŘENÍ č. 72/15</t>
  </si>
  <si>
    <t>ZR-RO 
č. 72/15</t>
  </si>
  <si>
    <t>0180105</t>
  </si>
  <si>
    <t>0180106</t>
  </si>
  <si>
    <t>0180107</t>
  </si>
  <si>
    <t>0180108</t>
  </si>
  <si>
    <t>0180109</t>
  </si>
  <si>
    <t>CENTRUM PRO ZDRAVOTNĚ POSTIŽENÉ Libereckého kraje, o.p.s.
výtěžek z hejtmanského plesu</t>
  </si>
  <si>
    <t>MAJÁK o.p.s.
výtěžek z hejtmanského plesu</t>
  </si>
  <si>
    <t>Tyfloservis, o.p.s.
výtěžek z hejtmanského plesu</t>
  </si>
  <si>
    <t>SLUNCE VŠEM, zapsaný spolek
výtěžek z hejtmanského plesu</t>
  </si>
  <si>
    <t>Farní charita Česká Lípa
výtěžek z hejtmanského plesu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</si>
</sst>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0"/>
      <name val="Arial"/>
      <family val="2"/>
    </font>
    <font>
      <sz val="8"/>
      <color theme="0" tint="-0.499984740745262"/>
      <name val="Arial"/>
      <family val="2"/>
      <charset val="238"/>
    </font>
    <font>
      <b/>
      <sz val="14"/>
      <color rgb="FF0033CC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F0F0F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20" applyNumberFormat="0" applyFill="0" applyAlignment="0" applyProtection="0"/>
    <xf numFmtId="0" fontId="10" fillId="0" borderId="20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3" fillId="0" borderId="22" applyNumberFormat="0" applyFill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18" borderId="25" applyNumberFormat="0" applyFont="0" applyAlignment="0" applyProtection="0"/>
    <xf numFmtId="0" fontId="8" fillId="18" borderId="25" applyNumberFormat="0" applyFont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9" fillId="19" borderId="0">
      <alignment horizontal="left"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7" applyNumberFormat="0" applyAlignment="0" applyProtection="0"/>
    <xf numFmtId="0" fontId="22" fillId="7" borderId="27" applyNumberFormat="0" applyAlignment="0" applyProtection="0"/>
    <xf numFmtId="0" fontId="23" fillId="20" borderId="27" applyNumberFormat="0" applyAlignment="0" applyProtection="0"/>
    <xf numFmtId="0" fontId="23" fillId="20" borderId="27" applyNumberFormat="0" applyAlignment="0" applyProtection="0"/>
    <xf numFmtId="0" fontId="24" fillId="20" borderId="28" applyNumberFormat="0" applyAlignment="0" applyProtection="0"/>
    <xf numFmtId="0" fontId="24" fillId="20" borderId="28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30" fillId="0" borderId="0"/>
    <xf numFmtId="0" fontId="31" fillId="0" borderId="0"/>
  </cellStyleXfs>
  <cellXfs count="174">
    <xf numFmtId="0" fontId="0" fillId="0" borderId="0" xfId="0"/>
    <xf numFmtId="0" fontId="3" fillId="0" borderId="0" xfId="2"/>
    <xf numFmtId="0" fontId="3" fillId="0" borderId="0" xfId="2" applyFill="1"/>
    <xf numFmtId="49" fontId="7" fillId="0" borderId="4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49" fontId="7" fillId="0" borderId="3" xfId="4" applyNumberFormat="1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3" xfId="4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" fillId="0" borderId="0" xfId="7"/>
    <xf numFmtId="4" fontId="3" fillId="0" borderId="0" xfId="7" applyNumberFormat="1"/>
    <xf numFmtId="0" fontId="5" fillId="0" borderId="0" xfId="7" applyFont="1" applyAlignment="1">
      <alignment horizontal="center"/>
    </xf>
    <xf numFmtId="0" fontId="6" fillId="0" borderId="6" xfId="7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49" fontId="5" fillId="0" borderId="17" xfId="4" applyNumberFormat="1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49" fontId="7" fillId="0" borderId="3" xfId="4" applyNumberFormat="1" applyFont="1" applyFill="1" applyBorder="1" applyAlignment="1">
      <alignment horizontal="center" vertical="center"/>
    </xf>
    <xf numFmtId="49" fontId="7" fillId="0" borderId="4" xfId="4" applyNumberFormat="1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7" applyAlignment="1">
      <alignment horizontal="center" vertical="center"/>
    </xf>
    <xf numFmtId="0" fontId="7" fillId="0" borderId="0" xfId="2" applyFont="1"/>
    <xf numFmtId="0" fontId="7" fillId="0" borderId="0" xfId="2" applyFont="1" applyFill="1"/>
    <xf numFmtId="2" fontId="7" fillId="0" borderId="0" xfId="2" applyNumberFormat="1" applyFont="1" applyAlignment="1">
      <alignment horizontal="center"/>
    </xf>
    <xf numFmtId="2" fontId="7" fillId="0" borderId="0" xfId="7" applyNumberFormat="1" applyFont="1"/>
    <xf numFmtId="2" fontId="7" fillId="0" borderId="13" xfId="2" applyNumberFormat="1" applyFont="1" applyBorder="1" applyAlignment="1">
      <alignment vertical="center"/>
    </xf>
    <xf numFmtId="2" fontId="7" fillId="0" borderId="13" xfId="2" applyNumberFormat="1" applyFont="1" applyFill="1" applyBorder="1" applyAlignment="1">
      <alignment vertical="center"/>
    </xf>
    <xf numFmtId="2" fontId="7" fillId="0" borderId="0" xfId="2" applyNumberFormat="1" applyFont="1"/>
    <xf numFmtId="0" fontId="7" fillId="0" borderId="29" xfId="4" applyFont="1" applyBorder="1" applyAlignment="1">
      <alignment vertical="center"/>
    </xf>
    <xf numFmtId="0" fontId="5" fillId="0" borderId="30" xfId="4" applyFont="1" applyBorder="1" applyAlignment="1">
      <alignment vertical="center"/>
    </xf>
    <xf numFmtId="0" fontId="5" fillId="0" borderId="29" xfId="4" applyFont="1" applyFill="1" applyBorder="1" applyAlignment="1">
      <alignment vertical="center"/>
    </xf>
    <xf numFmtId="0" fontId="7" fillId="0" borderId="29" xfId="4" applyFont="1" applyFill="1" applyBorder="1" applyAlignment="1">
      <alignment vertical="center"/>
    </xf>
    <xf numFmtId="0" fontId="5" fillId="0" borderId="29" xfId="4" applyFont="1" applyBorder="1" applyAlignment="1">
      <alignment vertical="center"/>
    </xf>
    <xf numFmtId="0" fontId="5" fillId="0" borderId="11" xfId="5" applyFont="1" applyFill="1" applyBorder="1" applyAlignment="1">
      <alignment vertical="center"/>
    </xf>
    <xf numFmtId="4" fontId="5" fillId="0" borderId="13" xfId="2" applyNumberFormat="1" applyFont="1" applyFill="1" applyBorder="1" applyAlignment="1">
      <alignment vertical="center"/>
    </xf>
    <xf numFmtId="2" fontId="5" fillId="0" borderId="13" xfId="2" applyNumberFormat="1" applyFont="1" applyFill="1" applyBorder="1" applyAlignment="1">
      <alignment vertical="center"/>
    </xf>
    <xf numFmtId="4" fontId="7" fillId="0" borderId="13" xfId="2" applyNumberFormat="1" applyFont="1" applyFill="1" applyBorder="1" applyAlignment="1">
      <alignment vertical="center"/>
    </xf>
    <xf numFmtId="4" fontId="5" fillId="0" borderId="13" xfId="5" applyNumberFormat="1" applyFont="1" applyFill="1" applyBorder="1" applyAlignment="1">
      <alignment vertical="center"/>
    </xf>
    <xf numFmtId="4" fontId="7" fillId="0" borderId="15" xfId="7" applyNumberFormat="1" applyFont="1" applyFill="1" applyBorder="1" applyAlignment="1">
      <alignment vertical="center"/>
    </xf>
    <xf numFmtId="4" fontId="6" fillId="0" borderId="15" xfId="7" applyNumberFormat="1" applyFont="1" applyFill="1" applyBorder="1" applyAlignment="1">
      <alignment vertical="center"/>
    </xf>
    <xf numFmtId="0" fontId="6" fillId="0" borderId="5" xfId="7" applyFont="1" applyFill="1" applyBorder="1" applyAlignment="1">
      <alignment horizontal="center" vertical="center"/>
    </xf>
    <xf numFmtId="0" fontId="26" fillId="25" borderId="5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7" fillId="0" borderId="29" xfId="4" applyFont="1" applyBorder="1" applyAlignment="1">
      <alignment vertical="center" wrapText="1"/>
    </xf>
    <xf numFmtId="4" fontId="6" fillId="26" borderId="5" xfId="7" applyNumberFormat="1" applyFont="1" applyFill="1" applyBorder="1" applyAlignment="1">
      <alignment vertical="center"/>
    </xf>
    <xf numFmtId="4" fontId="7" fillId="26" borderId="13" xfId="2" applyNumberFormat="1" applyFont="1" applyFill="1" applyBorder="1" applyAlignment="1">
      <alignment vertical="center"/>
    </xf>
    <xf numFmtId="4" fontId="5" fillId="26" borderId="13" xfId="2" applyNumberFormat="1" applyFont="1" applyFill="1" applyBorder="1" applyAlignment="1">
      <alignment vertical="center"/>
    </xf>
    <xf numFmtId="4" fontId="5" fillId="26" borderId="13" xfId="5" applyNumberFormat="1" applyFont="1" applyFill="1" applyBorder="1" applyAlignment="1">
      <alignment vertical="center"/>
    </xf>
    <xf numFmtId="14" fontId="27" fillId="0" borderId="0" xfId="2" applyNumberFormat="1" applyFont="1" applyAlignment="1">
      <alignment vertical="center"/>
    </xf>
    <xf numFmtId="0" fontId="27" fillId="0" borderId="0" xfId="2" applyFont="1" applyBorder="1" applyAlignment="1">
      <alignment horizontal="right" vertical="center"/>
    </xf>
    <xf numFmtId="14" fontId="27" fillId="0" borderId="0" xfId="2" applyNumberFormat="1" applyFont="1" applyAlignment="1">
      <alignment horizontal="right" vertical="center"/>
    </xf>
    <xf numFmtId="0" fontId="27" fillId="0" borderId="0" xfId="2" applyFont="1" applyAlignment="1">
      <alignment horizontal="right" vertical="center"/>
    </xf>
    <xf numFmtId="14" fontId="27" fillId="0" borderId="0" xfId="2" applyNumberFormat="1" applyFont="1" applyFill="1" applyAlignment="1">
      <alignment vertical="center"/>
    </xf>
    <xf numFmtId="0" fontId="27" fillId="0" borderId="0" xfId="2" applyFont="1" applyFill="1" applyAlignment="1">
      <alignment horizontal="right" vertical="center"/>
    </xf>
    <xf numFmtId="4" fontId="27" fillId="0" borderId="0" xfId="2" applyNumberFormat="1" applyFont="1" applyAlignment="1">
      <alignment horizontal="right" vertical="center"/>
    </xf>
    <xf numFmtId="0" fontId="6" fillId="27" borderId="6" xfId="7" applyFont="1" applyFill="1" applyBorder="1" applyAlignment="1">
      <alignment horizontal="center" vertical="center"/>
    </xf>
    <xf numFmtId="0" fontId="6" fillId="27" borderId="5" xfId="7" applyFont="1" applyFill="1" applyBorder="1" applyAlignment="1">
      <alignment horizontal="left" vertical="center"/>
    </xf>
    <xf numFmtId="4" fontId="6" fillId="27" borderId="5" xfId="7" applyNumberFormat="1" applyFont="1" applyFill="1" applyBorder="1" applyAlignment="1">
      <alignment vertical="center"/>
    </xf>
    <xf numFmtId="4" fontId="6" fillId="27" borderId="31" xfId="7" applyNumberFormat="1" applyFont="1" applyFill="1" applyBorder="1" applyAlignment="1">
      <alignment vertical="center"/>
    </xf>
    <xf numFmtId="0" fontId="5" fillId="0" borderId="33" xfId="4" applyFont="1" applyBorder="1" applyAlignment="1">
      <alignment horizontal="center" vertical="center"/>
    </xf>
    <xf numFmtId="0" fontId="29" fillId="0" borderId="0" xfId="2" applyFont="1" applyAlignment="1">
      <alignment horizontal="center"/>
    </xf>
    <xf numFmtId="0" fontId="3" fillId="0" borderId="0" xfId="7" applyFont="1"/>
    <xf numFmtId="0" fontId="3" fillId="0" borderId="0" xfId="2" applyFont="1"/>
    <xf numFmtId="0" fontId="5" fillId="0" borderId="7" xfId="7" applyFont="1" applyFill="1" applyBorder="1" applyAlignment="1">
      <alignment horizontal="center" vertical="center"/>
    </xf>
    <xf numFmtId="0" fontId="5" fillId="27" borderId="7" xfId="7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vertical="center"/>
    </xf>
    <xf numFmtId="4" fontId="7" fillId="26" borderId="13" xfId="5" applyNumberFormat="1" applyFont="1" applyFill="1" applyBorder="1" applyAlignment="1">
      <alignment vertical="center"/>
    </xf>
    <xf numFmtId="4" fontId="7" fillId="0" borderId="13" xfId="5" applyNumberFormat="1" applyFont="1" applyFill="1" applyBorder="1" applyAlignment="1">
      <alignment vertical="center"/>
    </xf>
    <xf numFmtId="2" fontId="7" fillId="0" borderId="13" xfId="3" applyNumberFormat="1" applyFont="1" applyBorder="1" applyAlignment="1">
      <alignment vertical="center"/>
    </xf>
    <xf numFmtId="0" fontId="5" fillId="0" borderId="32" xfId="4" applyFont="1" applyFill="1" applyBorder="1" applyAlignment="1">
      <alignment horizontal="center" vertical="center"/>
    </xf>
    <xf numFmtId="49" fontId="5" fillId="0" borderId="37" xfId="4" applyNumberFormat="1" applyFont="1" applyBorder="1" applyAlignment="1">
      <alignment horizontal="center" vertical="center"/>
    </xf>
    <xf numFmtId="49" fontId="5" fillId="0" borderId="38" xfId="4" applyNumberFormat="1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34" xfId="4" applyFont="1" applyBorder="1" applyAlignment="1">
      <alignment vertical="center"/>
    </xf>
    <xf numFmtId="4" fontId="5" fillId="26" borderId="35" xfId="2" applyNumberFormat="1" applyFont="1" applyFill="1" applyBorder="1" applyAlignment="1">
      <alignment vertical="center"/>
    </xf>
    <xf numFmtId="4" fontId="5" fillId="0" borderId="35" xfId="2" applyNumberFormat="1" applyFont="1" applyFill="1" applyBorder="1" applyAlignment="1">
      <alignment vertical="center"/>
    </xf>
    <xf numFmtId="4" fontId="6" fillId="0" borderId="36" xfId="7" applyNumberFormat="1" applyFont="1" applyFill="1" applyBorder="1" applyAlignment="1">
      <alignment vertical="center"/>
    </xf>
    <xf numFmtId="0" fontId="7" fillId="0" borderId="14" xfId="4" applyFont="1" applyBorder="1" applyAlignment="1">
      <alignment horizontal="center" vertical="center"/>
    </xf>
    <xf numFmtId="49" fontId="7" fillId="0" borderId="0" xfId="4" applyNumberFormat="1" applyFont="1" applyBorder="1" applyAlignment="1">
      <alignment horizontal="center" vertical="center"/>
    </xf>
    <xf numFmtId="49" fontId="7" fillId="0" borderId="17" xfId="4" applyNumberFormat="1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30" xfId="4" applyFont="1" applyBorder="1" applyAlignment="1">
      <alignment vertical="center" wrapText="1"/>
    </xf>
    <xf numFmtId="4" fontId="7" fillId="26" borderId="39" xfId="2" applyNumberFormat="1" applyFont="1" applyFill="1" applyBorder="1" applyAlignment="1">
      <alignment vertical="center"/>
    </xf>
    <xf numFmtId="4" fontId="7" fillId="0" borderId="39" xfId="2" applyNumberFormat="1" applyFont="1" applyFill="1" applyBorder="1" applyAlignment="1">
      <alignment vertical="center"/>
    </xf>
    <xf numFmtId="2" fontId="7" fillId="0" borderId="39" xfId="2" applyNumberFormat="1" applyFont="1" applyBorder="1" applyAlignment="1">
      <alignment vertical="center"/>
    </xf>
    <xf numFmtId="4" fontId="7" fillId="0" borderId="40" xfId="7" applyNumberFormat="1" applyFont="1" applyFill="1" applyBorder="1" applyAlignment="1">
      <alignment vertical="center"/>
    </xf>
    <xf numFmtId="2" fontId="27" fillId="0" borderId="0" xfId="2" applyNumberFormat="1" applyFont="1" applyAlignment="1">
      <alignment vertical="center"/>
    </xf>
    <xf numFmtId="0" fontId="6" fillId="0" borderId="7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7" fillId="0" borderId="13" xfId="4" applyFont="1" applyBorder="1" applyAlignment="1">
      <alignment vertical="center" wrapText="1"/>
    </xf>
    <xf numFmtId="0" fontId="7" fillId="0" borderId="41" xfId="4" applyFont="1" applyFill="1" applyBorder="1" applyAlignment="1">
      <alignment horizontal="center" vertical="center"/>
    </xf>
    <xf numFmtId="49" fontId="7" fillId="0" borderId="42" xfId="4" applyNumberFormat="1" applyFont="1" applyBorder="1" applyAlignment="1">
      <alignment horizontal="center" vertical="center"/>
    </xf>
    <xf numFmtId="49" fontId="7" fillId="0" borderId="43" xfId="4" applyNumberFormat="1" applyFont="1" applyBorder="1" applyAlignment="1">
      <alignment horizontal="center" vertical="center"/>
    </xf>
    <xf numFmtId="0" fontId="7" fillId="0" borderId="44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0" fontId="7" fillId="0" borderId="45" xfId="4" applyFont="1" applyBorder="1" applyAlignment="1">
      <alignment vertical="center"/>
    </xf>
    <xf numFmtId="4" fontId="7" fillId="26" borderId="44" xfId="2" applyNumberFormat="1" applyFont="1" applyFill="1" applyBorder="1" applyAlignment="1">
      <alignment vertical="center"/>
    </xf>
    <xf numFmtId="4" fontId="7" fillId="0" borderId="44" xfId="2" applyNumberFormat="1" applyFont="1" applyFill="1" applyBorder="1" applyAlignment="1">
      <alignment vertical="center"/>
    </xf>
    <xf numFmtId="2" fontId="7" fillId="0" borderId="44" xfId="2" applyNumberFormat="1" applyFont="1" applyBorder="1" applyAlignment="1">
      <alignment vertical="center"/>
    </xf>
    <xf numFmtId="4" fontId="7" fillId="0" borderId="46" xfId="7" applyNumberFormat="1" applyFont="1" applyFill="1" applyBorder="1" applyAlignment="1">
      <alignment vertical="center"/>
    </xf>
    <xf numFmtId="2" fontId="5" fillId="0" borderId="5" xfId="2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26" borderId="1" xfId="2" applyFont="1" applyFill="1" applyBorder="1" applyAlignment="1">
      <alignment horizontal="center" vertical="center" wrapText="1"/>
    </xf>
    <xf numFmtId="0" fontId="7" fillId="0" borderId="0" xfId="2" applyFont="1" applyBorder="1"/>
    <xf numFmtId="0" fontId="37" fillId="0" borderId="0" xfId="0" applyFont="1" applyBorder="1" applyAlignment="1">
      <alignment horizontal="justify" vertical="center" wrapText="1"/>
    </xf>
    <xf numFmtId="0" fontId="37" fillId="0" borderId="0" xfId="0" applyFont="1" applyBorder="1" applyAlignment="1">
      <alignment vertical="center" wrapText="1"/>
    </xf>
    <xf numFmtId="165" fontId="7" fillId="0" borderId="13" xfId="2" applyNumberFormat="1" applyFont="1" applyBorder="1" applyAlignment="1">
      <alignment vertical="center"/>
    </xf>
    <xf numFmtId="0" fontId="3" fillId="0" borderId="0" xfId="68"/>
    <xf numFmtId="4" fontId="3" fillId="0" borderId="0" xfId="68" applyNumberFormat="1"/>
    <xf numFmtId="4" fontId="35" fillId="0" borderId="31" xfId="68" applyNumberFormat="1" applyFont="1" applyBorder="1" applyAlignment="1">
      <alignment horizontal="right" vertical="center" wrapText="1"/>
    </xf>
    <xf numFmtId="4" fontId="35" fillId="0" borderId="5" xfId="68" applyNumberFormat="1" applyFont="1" applyBorder="1" applyAlignment="1">
      <alignment horizontal="right" vertical="center" wrapText="1"/>
    </xf>
    <xf numFmtId="0" fontId="35" fillId="0" borderId="5" xfId="68" applyFont="1" applyBorder="1" applyAlignment="1">
      <alignment horizontal="right" vertical="center" wrapText="1"/>
    </xf>
    <xf numFmtId="0" fontId="35" fillId="0" borderId="6" xfId="68" applyFont="1" applyBorder="1" applyAlignment="1">
      <alignment horizontal="left" vertical="center" wrapText="1"/>
    </xf>
    <xf numFmtId="4" fontId="36" fillId="0" borderId="48" xfId="68" applyNumberFormat="1" applyFont="1" applyBorder="1" applyAlignment="1">
      <alignment horizontal="right" vertical="center" wrapText="1"/>
    </xf>
    <xf numFmtId="4" fontId="36" fillId="0" borderId="12" xfId="68" applyNumberFormat="1" applyFont="1" applyBorder="1" applyAlignment="1">
      <alignment horizontal="right" vertical="center" wrapText="1"/>
    </xf>
    <xf numFmtId="4" fontId="36" fillId="0" borderId="13" xfId="68" applyNumberFormat="1" applyFont="1" applyBorder="1" applyAlignment="1">
      <alignment horizontal="right" vertical="center" wrapText="1"/>
    </xf>
    <xf numFmtId="0" fontId="36" fillId="0" borderId="13" xfId="68" applyFont="1" applyBorder="1" applyAlignment="1">
      <alignment horizontal="right" vertical="center" wrapText="1"/>
    </xf>
    <xf numFmtId="0" fontId="36" fillId="0" borderId="14" xfId="68" applyFont="1" applyBorder="1" applyAlignment="1">
      <alignment horizontal="left" vertical="center" wrapText="1"/>
    </xf>
    <xf numFmtId="0" fontId="36" fillId="0" borderId="12" xfId="68" applyFont="1" applyBorder="1" applyAlignment="1">
      <alignment horizontal="right" vertical="center" wrapText="1"/>
    </xf>
    <xf numFmtId="0" fontId="36" fillId="0" borderId="9" xfId="68" applyFont="1" applyBorder="1" applyAlignment="1">
      <alignment horizontal="left" vertical="center" wrapText="1"/>
    </xf>
    <xf numFmtId="0" fontId="34" fillId="28" borderId="31" xfId="68" applyFont="1" applyFill="1" applyBorder="1" applyAlignment="1">
      <alignment horizontal="center" vertical="center" wrapText="1"/>
    </xf>
    <xf numFmtId="0" fontId="34" fillId="28" borderId="5" xfId="68" applyFont="1" applyFill="1" applyBorder="1" applyAlignment="1">
      <alignment horizontal="center" vertical="center" wrapText="1"/>
    </xf>
    <xf numFmtId="0" fontId="34" fillId="28" borderId="6" xfId="68" applyFont="1" applyFill="1" applyBorder="1" applyAlignment="1">
      <alignment horizontal="center" vertical="center" wrapText="1"/>
    </xf>
    <xf numFmtId="164" fontId="33" fillId="0" borderId="47" xfId="68" applyNumberFormat="1" applyFont="1" applyFill="1" applyBorder="1" applyAlignment="1">
      <alignment horizontal="right"/>
    </xf>
    <xf numFmtId="0" fontId="33" fillId="0" borderId="0" xfId="68" applyFont="1" applyFill="1" applyBorder="1"/>
    <xf numFmtId="0" fontId="35" fillId="0" borderId="6" xfId="68" applyFont="1" applyBorder="1" applyAlignment="1">
      <alignment vertical="center" wrapText="1"/>
    </xf>
    <xf numFmtId="4" fontId="36" fillId="0" borderId="40" xfId="68" applyNumberFormat="1" applyFont="1" applyBorder="1" applyAlignment="1">
      <alignment horizontal="right" vertical="center" wrapText="1"/>
    </xf>
    <xf numFmtId="4" fontId="36" fillId="0" borderId="39" xfId="68" applyNumberFormat="1" applyFont="1" applyBorder="1" applyAlignment="1">
      <alignment horizontal="right" vertical="center" wrapText="1"/>
    </xf>
    <xf numFmtId="0" fontId="36" fillId="0" borderId="39" xfId="68" applyFont="1" applyBorder="1" applyAlignment="1">
      <alignment horizontal="right" vertical="center" wrapText="1"/>
    </xf>
    <xf numFmtId="0" fontId="36" fillId="0" borderId="49" xfId="68" applyFont="1" applyBorder="1" applyAlignment="1">
      <alignment vertical="center" wrapText="1"/>
    </xf>
    <xf numFmtId="4" fontId="36" fillId="0" borderId="15" xfId="68" applyNumberFormat="1" applyFont="1" applyBorder="1" applyAlignment="1">
      <alignment horizontal="right" vertical="center" wrapText="1"/>
    </xf>
    <xf numFmtId="0" fontId="36" fillId="0" borderId="14" xfId="68" applyFont="1" applyBorder="1" applyAlignment="1">
      <alignment vertical="center" wrapText="1"/>
    </xf>
    <xf numFmtId="4" fontId="35" fillId="0" borderId="15" xfId="68" applyNumberFormat="1" applyFont="1" applyBorder="1" applyAlignment="1">
      <alignment horizontal="right" vertical="center" wrapText="1"/>
    </xf>
    <xf numFmtId="4" fontId="35" fillId="0" borderId="13" xfId="68" applyNumberFormat="1" applyFont="1" applyBorder="1" applyAlignment="1">
      <alignment horizontal="right" vertical="center" wrapText="1"/>
    </xf>
    <xf numFmtId="0" fontId="35" fillId="0" borderId="13" xfId="68" applyFont="1" applyBorder="1" applyAlignment="1">
      <alignment horizontal="right" vertical="center" wrapText="1"/>
    </xf>
    <xf numFmtId="0" fontId="35" fillId="0" borderId="14" xfId="68" applyFont="1" applyBorder="1" applyAlignment="1">
      <alignment vertical="center" wrapText="1"/>
    </xf>
    <xf numFmtId="4" fontId="36" fillId="0" borderId="15" xfId="68" applyNumberFormat="1" applyFont="1" applyBorder="1" applyAlignment="1">
      <alignment vertical="center"/>
    </xf>
    <xf numFmtId="4" fontId="36" fillId="0" borderId="13" xfId="68" applyNumberFormat="1" applyFont="1" applyBorder="1" applyAlignment="1">
      <alignment vertical="center"/>
    </xf>
    <xf numFmtId="4" fontId="35" fillId="0" borderId="48" xfId="68" applyNumberFormat="1" applyFont="1" applyBorder="1" applyAlignment="1">
      <alignment horizontal="right" vertical="center" wrapText="1"/>
    </xf>
    <xf numFmtId="4" fontId="35" fillId="0" borderId="12" xfId="68" applyNumberFormat="1" applyFont="1" applyBorder="1" applyAlignment="1">
      <alignment horizontal="right" vertical="center" wrapText="1"/>
    </xf>
    <xf numFmtId="0" fontId="35" fillId="0" borderId="12" xfId="68" applyFont="1" applyBorder="1" applyAlignment="1">
      <alignment horizontal="right" vertical="center" wrapText="1"/>
    </xf>
    <xf numFmtId="0" fontId="35" fillId="0" borderId="9" xfId="68" applyFont="1" applyBorder="1" applyAlignment="1">
      <alignment vertical="center" wrapText="1"/>
    </xf>
    <xf numFmtId="0" fontId="33" fillId="0" borderId="0" xfId="68" applyFont="1" applyFill="1" applyAlignment="1">
      <alignment horizontal="right"/>
    </xf>
    <xf numFmtId="0" fontId="33" fillId="0" borderId="0" xfId="68" applyFont="1" applyFill="1"/>
    <xf numFmtId="165" fontId="5" fillId="0" borderId="35" xfId="2" applyNumberFormat="1" applyFont="1" applyFill="1" applyBorder="1" applyAlignment="1">
      <alignment vertical="center"/>
    </xf>
    <xf numFmtId="0" fontId="32" fillId="28" borderId="47" xfId="68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Alignment="1"/>
    <xf numFmtId="0" fontId="4" fillId="0" borderId="0" xfId="2" applyFont="1" applyAlignment="1">
      <alignment horizont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8" xfId="7" applyFont="1" applyFill="1" applyBorder="1" applyAlignment="1">
      <alignment horizontal="center" vertical="center"/>
    </xf>
  </cellXfs>
  <cellStyles count="112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47"/>
    <cellStyle name="čárky 2 2" xfId="48"/>
    <cellStyle name="čárky 3" xfId="49"/>
    <cellStyle name="čárky 3 2" xfId="6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69"/>
    <cellStyle name="Normální 13" xfId="110"/>
    <cellStyle name="Normální 14" xfId="111"/>
    <cellStyle name="normální 2" xfId="70"/>
    <cellStyle name="normální 2 2" xfId="71"/>
    <cellStyle name="Normální 3" xfId="72"/>
    <cellStyle name="Normální 3 2" xfId="73"/>
    <cellStyle name="Normální 4" xfId="2"/>
    <cellStyle name="Normální 4 2" xfId="74"/>
    <cellStyle name="Normální 4 2 2" xfId="75"/>
    <cellStyle name="Normální 5" xfId="76"/>
    <cellStyle name="Normální 6" xfId="77"/>
    <cellStyle name="Normální 7" xfId="78"/>
    <cellStyle name="Normální 8" xfId="79"/>
    <cellStyle name="Normální 9" xfId="80"/>
    <cellStyle name="normální_03 Podrobny_rozpis_rozpoctu_2010_Klíma" xfId="3"/>
    <cellStyle name="normální_2. Rozpočet 2007 - tabulky" xfId="1"/>
    <cellStyle name="normální_Rozpis výdajů 03 bez PO_03. Ekonomický" xfId="5"/>
    <cellStyle name="normální_Rozpis výdajů 03 bez PO_04 - OSMTVS" xfId="7"/>
    <cellStyle name="normální_Rozpis výdajů 03 bez PO_UR 2008 1-168 tisk" xfId="4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6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CC0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D33" sqref="D33"/>
    </sheetView>
  </sheetViews>
  <sheetFormatPr defaultRowHeight="12.75" x14ac:dyDescent="0.2"/>
  <cols>
    <col min="1" max="1" width="36.5703125" style="127" bestFit="1" customWidth="1"/>
    <col min="2" max="2" width="7.28515625" style="127" customWidth="1"/>
    <col min="3" max="3" width="13.85546875" style="127" customWidth="1"/>
    <col min="4" max="4" width="10" style="127" bestFit="1" customWidth="1"/>
    <col min="5" max="5" width="14.140625" style="127" customWidth="1"/>
    <col min="6" max="9" width="9.140625" style="127"/>
    <col min="10" max="10" width="11.7109375" style="127" bestFit="1" customWidth="1"/>
    <col min="11" max="16384" width="9.140625" style="127"/>
  </cols>
  <sheetData>
    <row r="1" spans="1:10" ht="13.5" thickBot="1" x14ac:dyDescent="0.25">
      <c r="A1" s="165" t="s">
        <v>53</v>
      </c>
      <c r="B1" s="165"/>
      <c r="C1" s="163"/>
      <c r="D1" s="163"/>
      <c r="E1" s="162" t="s">
        <v>54</v>
      </c>
    </row>
    <row r="2" spans="1:10" ht="24.75" thickBot="1" x14ac:dyDescent="0.25">
      <c r="A2" s="142" t="s">
        <v>55</v>
      </c>
      <c r="B2" s="141" t="s">
        <v>4</v>
      </c>
      <c r="C2" s="140" t="s">
        <v>56</v>
      </c>
      <c r="D2" s="140" t="s">
        <v>119</v>
      </c>
      <c r="E2" s="140" t="s">
        <v>56</v>
      </c>
    </row>
    <row r="3" spans="1:10" ht="15" customHeight="1" x14ac:dyDescent="0.2">
      <c r="A3" s="161" t="s">
        <v>57</v>
      </c>
      <c r="B3" s="160" t="s">
        <v>58</v>
      </c>
      <c r="C3" s="159">
        <f>C4+C5+C6</f>
        <v>2325487.83</v>
      </c>
      <c r="D3" s="159">
        <f>D4+D5+D6</f>
        <v>175.35</v>
      </c>
      <c r="E3" s="158">
        <f t="shared" ref="E3:E10" si="0">C3+D3</f>
        <v>2325663.1800000002</v>
      </c>
    </row>
    <row r="4" spans="1:10" ht="15" customHeight="1" x14ac:dyDescent="0.2">
      <c r="A4" s="151" t="s">
        <v>59</v>
      </c>
      <c r="B4" s="136" t="s">
        <v>60</v>
      </c>
      <c r="C4" s="135">
        <v>2211005.2200000002</v>
      </c>
      <c r="D4" s="157">
        <v>0</v>
      </c>
      <c r="E4" s="156">
        <f t="shared" si="0"/>
        <v>2211005.2200000002</v>
      </c>
      <c r="J4" s="128"/>
    </row>
    <row r="5" spans="1:10" ht="15" customHeight="1" x14ac:dyDescent="0.2">
      <c r="A5" s="151" t="s">
        <v>61</v>
      </c>
      <c r="B5" s="136" t="s">
        <v>62</v>
      </c>
      <c r="C5" s="135">
        <v>114482.61</v>
      </c>
      <c r="D5" s="134">
        <v>175.35</v>
      </c>
      <c r="E5" s="156">
        <f t="shared" si="0"/>
        <v>114657.96</v>
      </c>
    </row>
    <row r="6" spans="1:10" ht="15" customHeight="1" x14ac:dyDescent="0.2">
      <c r="A6" s="151" t="s">
        <v>63</v>
      </c>
      <c r="B6" s="136" t="s">
        <v>64</v>
      </c>
      <c r="C6" s="135">
        <v>0</v>
      </c>
      <c r="D6" s="135">
        <v>0</v>
      </c>
      <c r="E6" s="156">
        <f t="shared" si="0"/>
        <v>0</v>
      </c>
    </row>
    <row r="7" spans="1:10" ht="15" customHeight="1" x14ac:dyDescent="0.2">
      <c r="A7" s="155" t="s">
        <v>65</v>
      </c>
      <c r="B7" s="136" t="s">
        <v>66</v>
      </c>
      <c r="C7" s="153">
        <f>C8+C13</f>
        <v>3945479.5499999993</v>
      </c>
      <c r="D7" s="153">
        <f>D8+D13</f>
        <v>0</v>
      </c>
      <c r="E7" s="152">
        <f t="shared" si="0"/>
        <v>3945479.5499999993</v>
      </c>
    </row>
    <row r="8" spans="1:10" ht="15" customHeight="1" x14ac:dyDescent="0.2">
      <c r="A8" s="151" t="s">
        <v>67</v>
      </c>
      <c r="B8" s="136" t="s">
        <v>68</v>
      </c>
      <c r="C8" s="135">
        <f>C9+C10+C11+C12</f>
        <v>3943865.6899999995</v>
      </c>
      <c r="D8" s="135">
        <f>D9+D10+D11+D12</f>
        <v>0</v>
      </c>
      <c r="E8" s="150">
        <f t="shared" si="0"/>
        <v>3943865.6899999995</v>
      </c>
    </row>
    <row r="9" spans="1:10" ht="15" customHeight="1" x14ac:dyDescent="0.2">
      <c r="A9" s="151" t="s">
        <v>69</v>
      </c>
      <c r="B9" s="136" t="s">
        <v>70</v>
      </c>
      <c r="C9" s="135">
        <v>61072</v>
      </c>
      <c r="D9" s="135">
        <v>0</v>
      </c>
      <c r="E9" s="150">
        <f t="shared" si="0"/>
        <v>61072</v>
      </c>
    </row>
    <row r="10" spans="1:10" ht="15" customHeight="1" x14ac:dyDescent="0.2">
      <c r="A10" s="151" t="s">
        <v>71</v>
      </c>
      <c r="B10" s="136" t="s">
        <v>68</v>
      </c>
      <c r="C10" s="135">
        <v>3857919.3699999996</v>
      </c>
      <c r="D10" s="135">
        <v>0</v>
      </c>
      <c r="E10" s="150">
        <f t="shared" si="0"/>
        <v>3857919.3699999996</v>
      </c>
    </row>
    <row r="11" spans="1:10" ht="15" customHeight="1" x14ac:dyDescent="0.2">
      <c r="A11" s="151" t="s">
        <v>72</v>
      </c>
      <c r="B11" s="136" t="s">
        <v>73</v>
      </c>
      <c r="C11" s="135">
        <v>104.32</v>
      </c>
      <c r="D11" s="135">
        <v>0</v>
      </c>
      <c r="E11" s="150">
        <f>SUM(C11:D11)</f>
        <v>104.32</v>
      </c>
    </row>
    <row r="12" spans="1:10" ht="15" customHeight="1" x14ac:dyDescent="0.2">
      <c r="A12" s="151" t="s">
        <v>74</v>
      </c>
      <c r="B12" s="136">
        <v>4121</v>
      </c>
      <c r="C12" s="135">
        <v>24770</v>
      </c>
      <c r="D12" s="135">
        <v>0</v>
      </c>
      <c r="E12" s="150">
        <f>SUM(C12:D12)</f>
        <v>24770</v>
      </c>
    </row>
    <row r="13" spans="1:10" ht="15" customHeight="1" x14ac:dyDescent="0.2">
      <c r="A13" s="151" t="s">
        <v>75</v>
      </c>
      <c r="B13" s="136" t="s">
        <v>76</v>
      </c>
      <c r="C13" s="135">
        <f>C14+C15+C16</f>
        <v>1613.86</v>
      </c>
      <c r="D13" s="135">
        <f>D14+D15+D16</f>
        <v>0</v>
      </c>
      <c r="E13" s="150">
        <f>C13+D13</f>
        <v>1613.86</v>
      </c>
    </row>
    <row r="14" spans="1:10" ht="15" customHeight="1" x14ac:dyDescent="0.2">
      <c r="A14" s="151" t="s">
        <v>77</v>
      </c>
      <c r="B14" s="136" t="s">
        <v>76</v>
      </c>
      <c r="C14" s="135">
        <v>1613.86</v>
      </c>
      <c r="D14" s="135">
        <v>0</v>
      </c>
      <c r="E14" s="150">
        <f>C14+D14</f>
        <v>1613.86</v>
      </c>
    </row>
    <row r="15" spans="1:10" ht="15" customHeight="1" x14ac:dyDescent="0.2">
      <c r="A15" s="151" t="s">
        <v>78</v>
      </c>
      <c r="B15" s="136">
        <v>4221</v>
      </c>
      <c r="C15" s="135">
        <v>0</v>
      </c>
      <c r="D15" s="135">
        <v>0</v>
      </c>
      <c r="E15" s="150">
        <f>SUM(C15:D15)</f>
        <v>0</v>
      </c>
    </row>
    <row r="16" spans="1:10" ht="15" customHeight="1" x14ac:dyDescent="0.2">
      <c r="A16" s="151" t="s">
        <v>79</v>
      </c>
      <c r="B16" s="136">
        <v>4232</v>
      </c>
      <c r="C16" s="135">
        <v>0</v>
      </c>
      <c r="D16" s="135">
        <v>0</v>
      </c>
      <c r="E16" s="150">
        <f>SUM(C16:D16)</f>
        <v>0</v>
      </c>
    </row>
    <row r="17" spans="1:5" ht="15" customHeight="1" x14ac:dyDescent="0.2">
      <c r="A17" s="155" t="s">
        <v>80</v>
      </c>
      <c r="B17" s="154" t="s">
        <v>81</v>
      </c>
      <c r="C17" s="153">
        <f>C3+C7</f>
        <v>6270967.379999999</v>
      </c>
      <c r="D17" s="153">
        <f>D3+D7</f>
        <v>175.35</v>
      </c>
      <c r="E17" s="152">
        <f>C17+D17</f>
        <v>6271142.7299999986</v>
      </c>
    </row>
    <row r="18" spans="1:5" ht="15" customHeight="1" x14ac:dyDescent="0.2">
      <c r="A18" s="155" t="s">
        <v>82</v>
      </c>
      <c r="B18" s="154" t="s">
        <v>83</v>
      </c>
      <c r="C18" s="153">
        <f>SUM(C19:C23)</f>
        <v>181172.51</v>
      </c>
      <c r="D18" s="153">
        <f>SUM(D19:D23)</f>
        <v>0</v>
      </c>
      <c r="E18" s="152">
        <f>C18+D18</f>
        <v>181172.51</v>
      </c>
    </row>
    <row r="19" spans="1:5" ht="15" customHeight="1" x14ac:dyDescent="0.2">
      <c r="A19" s="151" t="s">
        <v>84</v>
      </c>
      <c r="B19" s="136" t="s">
        <v>85</v>
      </c>
      <c r="C19" s="135">
        <v>84875.51</v>
      </c>
      <c r="D19" s="135">
        <v>0</v>
      </c>
      <c r="E19" s="150">
        <f>C19+D19</f>
        <v>84875.51</v>
      </c>
    </row>
    <row r="20" spans="1:5" ht="15" customHeight="1" x14ac:dyDescent="0.2">
      <c r="A20" s="151" t="s">
        <v>86</v>
      </c>
      <c r="B20" s="136">
        <v>8115</v>
      </c>
      <c r="C20" s="135">
        <v>0</v>
      </c>
      <c r="D20" s="135">
        <v>0</v>
      </c>
      <c r="E20" s="150">
        <f>SUM(C20:D20)</f>
        <v>0</v>
      </c>
    </row>
    <row r="21" spans="1:5" ht="15" customHeight="1" x14ac:dyDescent="0.2">
      <c r="A21" s="151" t="s">
        <v>87</v>
      </c>
      <c r="B21" s="136" t="s">
        <v>85</v>
      </c>
      <c r="C21" s="135">
        <v>193172</v>
      </c>
      <c r="D21" s="135">
        <v>0</v>
      </c>
      <c r="E21" s="150">
        <f>C21+D21</f>
        <v>193172</v>
      </c>
    </row>
    <row r="22" spans="1:5" ht="15" customHeight="1" x14ac:dyDescent="0.2">
      <c r="A22" s="151" t="s">
        <v>88</v>
      </c>
      <c r="B22" s="136">
        <v>8123</v>
      </c>
      <c r="C22" s="135">
        <v>0</v>
      </c>
      <c r="D22" s="135">
        <v>0</v>
      </c>
      <c r="E22" s="150">
        <f>C22+D22</f>
        <v>0</v>
      </c>
    </row>
    <row r="23" spans="1:5" ht="15" customHeight="1" thickBot="1" x14ac:dyDescent="0.25">
      <c r="A23" s="149" t="s">
        <v>89</v>
      </c>
      <c r="B23" s="148">
        <v>-8124</v>
      </c>
      <c r="C23" s="147">
        <v>-96875</v>
      </c>
      <c r="D23" s="147">
        <v>0</v>
      </c>
      <c r="E23" s="146">
        <f>C23+D23</f>
        <v>-96875</v>
      </c>
    </row>
    <row r="24" spans="1:5" ht="15" customHeight="1" thickBot="1" x14ac:dyDescent="0.25">
      <c r="A24" s="145" t="s">
        <v>90</v>
      </c>
      <c r="B24" s="131"/>
      <c r="C24" s="130">
        <f>C3+C7+C18</f>
        <v>6452139.8899999987</v>
      </c>
      <c r="D24" s="130">
        <f>D17+D18</f>
        <v>175.35</v>
      </c>
      <c r="E24" s="129">
        <f>C24+D24</f>
        <v>6452315.2399999984</v>
      </c>
    </row>
    <row r="25" spans="1:5" ht="13.5" thickBot="1" x14ac:dyDescent="0.25">
      <c r="A25" s="165" t="s">
        <v>91</v>
      </c>
      <c r="B25" s="165"/>
      <c r="C25" s="144"/>
      <c r="D25" s="144"/>
      <c r="E25" s="143" t="s">
        <v>54</v>
      </c>
    </row>
    <row r="26" spans="1:5" ht="24.75" thickBot="1" x14ac:dyDescent="0.25">
      <c r="A26" s="142" t="s">
        <v>92</v>
      </c>
      <c r="B26" s="141" t="s">
        <v>93</v>
      </c>
      <c r="C26" s="140" t="s">
        <v>56</v>
      </c>
      <c r="D26" s="140" t="s">
        <v>119</v>
      </c>
      <c r="E26" s="140" t="s">
        <v>56</v>
      </c>
    </row>
    <row r="27" spans="1:5" ht="15" customHeight="1" x14ac:dyDescent="0.2">
      <c r="A27" s="139" t="s">
        <v>94</v>
      </c>
      <c r="B27" s="138" t="s">
        <v>95</v>
      </c>
      <c r="C27" s="134">
        <v>26192.5</v>
      </c>
      <c r="D27" s="134"/>
      <c r="E27" s="133">
        <f t="shared" ref="E27:E43" si="1">C27+D27</f>
        <v>26192.5</v>
      </c>
    </row>
    <row r="28" spans="1:5" ht="15" customHeight="1" x14ac:dyDescent="0.2">
      <c r="A28" s="137" t="s">
        <v>96</v>
      </c>
      <c r="B28" s="136" t="s">
        <v>95</v>
      </c>
      <c r="C28" s="135">
        <v>241395.97</v>
      </c>
      <c r="D28" s="134"/>
      <c r="E28" s="133">
        <f t="shared" si="1"/>
        <v>241395.97</v>
      </c>
    </row>
    <row r="29" spans="1:5" ht="15" customHeight="1" x14ac:dyDescent="0.2">
      <c r="A29" s="137" t="s">
        <v>97</v>
      </c>
      <c r="B29" s="136" t="s">
        <v>95</v>
      </c>
      <c r="C29" s="135">
        <v>875740.97</v>
      </c>
      <c r="D29" s="134"/>
      <c r="E29" s="133">
        <f t="shared" si="1"/>
        <v>875740.97</v>
      </c>
    </row>
    <row r="30" spans="1:5" ht="15" customHeight="1" x14ac:dyDescent="0.2">
      <c r="A30" s="137" t="s">
        <v>98</v>
      </c>
      <c r="B30" s="136" t="s">
        <v>95</v>
      </c>
      <c r="C30" s="135">
        <v>613086.89</v>
      </c>
      <c r="D30" s="134"/>
      <c r="E30" s="133">
        <f t="shared" si="1"/>
        <v>613086.89</v>
      </c>
    </row>
    <row r="31" spans="1:5" ht="15" customHeight="1" x14ac:dyDescent="0.2">
      <c r="A31" s="137" t="s">
        <v>99</v>
      </c>
      <c r="B31" s="136" t="s">
        <v>95</v>
      </c>
      <c r="C31" s="135">
        <v>3522962.05</v>
      </c>
      <c r="D31" s="134"/>
      <c r="E31" s="133">
        <f t="shared" si="1"/>
        <v>3522962.05</v>
      </c>
    </row>
    <row r="32" spans="1:5" ht="15" customHeight="1" x14ac:dyDescent="0.2">
      <c r="A32" s="137" t="s">
        <v>100</v>
      </c>
      <c r="B32" s="136" t="s">
        <v>101</v>
      </c>
      <c r="C32" s="135">
        <v>425208.64999999997</v>
      </c>
      <c r="D32" s="134">
        <v>175.35</v>
      </c>
      <c r="E32" s="133">
        <f t="shared" si="1"/>
        <v>425383.99999999994</v>
      </c>
    </row>
    <row r="33" spans="1:5" ht="15" customHeight="1" x14ac:dyDescent="0.2">
      <c r="A33" s="137" t="s">
        <v>102</v>
      </c>
      <c r="B33" s="136" t="s">
        <v>95</v>
      </c>
      <c r="C33" s="135">
        <v>76358</v>
      </c>
      <c r="D33" s="134"/>
      <c r="E33" s="133">
        <f t="shared" si="1"/>
        <v>76358</v>
      </c>
    </row>
    <row r="34" spans="1:5" ht="15" customHeight="1" x14ac:dyDescent="0.2">
      <c r="A34" s="137" t="s">
        <v>103</v>
      </c>
      <c r="B34" s="136" t="s">
        <v>104</v>
      </c>
      <c r="C34" s="135">
        <v>317355.99</v>
      </c>
      <c r="D34" s="134"/>
      <c r="E34" s="133">
        <f t="shared" si="1"/>
        <v>317355.99</v>
      </c>
    </row>
    <row r="35" spans="1:5" ht="15" customHeight="1" x14ac:dyDescent="0.2">
      <c r="A35" s="137" t="s">
        <v>105</v>
      </c>
      <c r="B35" s="136" t="s">
        <v>104</v>
      </c>
      <c r="C35" s="135">
        <v>0</v>
      </c>
      <c r="D35" s="134"/>
      <c r="E35" s="133">
        <f t="shared" si="1"/>
        <v>0</v>
      </c>
    </row>
    <row r="36" spans="1:5" ht="15" customHeight="1" x14ac:dyDescent="0.2">
      <c r="A36" s="137" t="s">
        <v>106</v>
      </c>
      <c r="B36" s="136" t="s">
        <v>101</v>
      </c>
      <c r="C36" s="135">
        <v>161237.85999999999</v>
      </c>
      <c r="D36" s="134"/>
      <c r="E36" s="133">
        <f t="shared" si="1"/>
        <v>161237.85999999999</v>
      </c>
    </row>
    <row r="37" spans="1:5" ht="15" customHeight="1" x14ac:dyDescent="0.2">
      <c r="A37" s="137" t="s">
        <v>107</v>
      </c>
      <c r="B37" s="136" t="s">
        <v>101</v>
      </c>
      <c r="C37" s="135">
        <v>22000</v>
      </c>
      <c r="D37" s="134"/>
      <c r="E37" s="133">
        <f t="shared" si="1"/>
        <v>22000</v>
      </c>
    </row>
    <row r="38" spans="1:5" ht="15" customHeight="1" x14ac:dyDescent="0.2">
      <c r="A38" s="137" t="s">
        <v>108</v>
      </c>
      <c r="B38" s="136" t="s">
        <v>95</v>
      </c>
      <c r="C38" s="135">
        <v>5434.02</v>
      </c>
      <c r="D38" s="134"/>
      <c r="E38" s="133">
        <f t="shared" si="1"/>
        <v>5434.02</v>
      </c>
    </row>
    <row r="39" spans="1:5" ht="15" customHeight="1" x14ac:dyDescent="0.2">
      <c r="A39" s="137" t="s">
        <v>109</v>
      </c>
      <c r="B39" s="136" t="s">
        <v>101</v>
      </c>
      <c r="C39" s="135">
        <v>82207.47</v>
      </c>
      <c r="D39" s="134"/>
      <c r="E39" s="133">
        <f t="shared" si="1"/>
        <v>82207.47</v>
      </c>
    </row>
    <row r="40" spans="1:5" ht="15" customHeight="1" x14ac:dyDescent="0.2">
      <c r="A40" s="137" t="s">
        <v>110</v>
      </c>
      <c r="B40" s="136" t="s">
        <v>101</v>
      </c>
      <c r="C40" s="135">
        <v>5317.28</v>
      </c>
      <c r="D40" s="134"/>
      <c r="E40" s="133">
        <f t="shared" si="1"/>
        <v>5317.28</v>
      </c>
    </row>
    <row r="41" spans="1:5" ht="15" customHeight="1" x14ac:dyDescent="0.2">
      <c r="A41" s="137" t="s">
        <v>111</v>
      </c>
      <c r="B41" s="136" t="s">
        <v>101</v>
      </c>
      <c r="C41" s="135">
        <v>73602.25</v>
      </c>
      <c r="D41" s="134"/>
      <c r="E41" s="133">
        <f t="shared" si="1"/>
        <v>73602.25</v>
      </c>
    </row>
    <row r="42" spans="1:5" ht="15" customHeight="1" x14ac:dyDescent="0.2">
      <c r="A42" s="137" t="s">
        <v>112</v>
      </c>
      <c r="B42" s="136" t="s">
        <v>101</v>
      </c>
      <c r="C42" s="135">
        <v>4039.9870000000001</v>
      </c>
      <c r="D42" s="134"/>
      <c r="E42" s="133">
        <f t="shared" si="1"/>
        <v>4039.9870000000001</v>
      </c>
    </row>
    <row r="43" spans="1:5" ht="15" customHeight="1" thickBot="1" x14ac:dyDescent="0.25">
      <c r="A43" s="137" t="s">
        <v>113</v>
      </c>
      <c r="B43" s="136" t="s">
        <v>101</v>
      </c>
      <c r="C43" s="135">
        <v>0</v>
      </c>
      <c r="D43" s="134"/>
      <c r="E43" s="133">
        <f t="shared" si="1"/>
        <v>0</v>
      </c>
    </row>
    <row r="44" spans="1:5" ht="15" customHeight="1" thickBot="1" x14ac:dyDescent="0.25">
      <c r="A44" s="132" t="s">
        <v>114</v>
      </c>
      <c r="B44" s="131"/>
      <c r="C44" s="130">
        <f>C27+C28+C29+C30+C31+C32+C33+C34+C35+C36+C37+C38+C39+C40+C41+C42+C43</f>
        <v>6452139.8870000001</v>
      </c>
      <c r="D44" s="130">
        <f>SUM(D27:D43)</f>
        <v>175.35</v>
      </c>
      <c r="E44" s="129">
        <f>SUM(E27:E43)</f>
        <v>6452315.2369999997</v>
      </c>
    </row>
    <row r="45" spans="1:5" x14ac:dyDescent="0.2">
      <c r="C45" s="128"/>
      <c r="E45" s="128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42"/>
    <pageSetUpPr fitToPage="1"/>
  </sheetPr>
  <dimension ref="A1:P38"/>
  <sheetViews>
    <sheetView tabSelected="1" zoomScale="120" zoomScaleNormal="120" workbookViewId="0">
      <pane ySplit="7" topLeftCell="A8" activePane="bottomLeft" state="frozen"/>
      <selection pane="bottomLeft" activeCell="L21" sqref="L21"/>
    </sheetView>
  </sheetViews>
  <sheetFormatPr defaultColWidth="3.140625" defaultRowHeight="12.75" x14ac:dyDescent="0.2"/>
  <cols>
    <col min="1" max="1" width="3.140625" style="37" customWidth="1"/>
    <col min="2" max="2" width="9.28515625" style="1" customWidth="1"/>
    <col min="3" max="4" width="4.7109375" style="1" customWidth="1"/>
    <col min="5" max="5" width="4.5703125" style="1" customWidth="1"/>
    <col min="6" max="6" width="5.7109375" style="80" bestFit="1" customWidth="1"/>
    <col min="7" max="7" width="55.28515625" style="1" customWidth="1"/>
    <col min="8" max="9" width="8.7109375" style="1" customWidth="1"/>
    <col min="10" max="10" width="7.42578125" style="45" bestFit="1" customWidth="1"/>
    <col min="11" max="11" width="9.140625" style="1" bestFit="1" customWidth="1"/>
    <col min="12" max="12" width="11.42578125" style="66" bestFit="1" customWidth="1"/>
    <col min="13" max="13" width="10.42578125" style="67" customWidth="1"/>
    <col min="14" max="16" width="9.140625" style="39" customWidth="1"/>
    <col min="17" max="257" width="9.140625" style="1" customWidth="1"/>
    <col min="258" max="16384" width="3.140625" style="1"/>
  </cols>
  <sheetData>
    <row r="1" spans="1:16" ht="15.75" x14ac:dyDescent="0.25">
      <c r="A1" s="167" t="s">
        <v>21</v>
      </c>
      <c r="B1" s="167"/>
      <c r="C1" s="167"/>
      <c r="D1" s="167"/>
      <c r="E1" s="167"/>
      <c r="F1" s="167"/>
      <c r="G1" s="167"/>
      <c r="H1" s="167"/>
      <c r="I1" s="167"/>
      <c r="J1" s="168"/>
      <c r="K1" s="168"/>
    </row>
    <row r="2" spans="1:16" ht="18" x14ac:dyDescent="0.25">
      <c r="A2" s="166" t="s">
        <v>118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6" ht="15.75" x14ac:dyDescent="0.25">
      <c r="A3" s="169" t="s">
        <v>26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6" ht="15.75" x14ac:dyDescent="0.25">
      <c r="A4" s="36"/>
      <c r="B4" s="35"/>
      <c r="C4" s="35"/>
      <c r="D4" s="35"/>
      <c r="E4" s="35"/>
      <c r="F4" s="78"/>
      <c r="G4" s="35"/>
      <c r="H4" s="35"/>
      <c r="I4" s="60"/>
      <c r="J4" s="41"/>
      <c r="K4" s="35"/>
    </row>
    <row r="5" spans="1:16" ht="12.75" customHeight="1" thickBot="1" x14ac:dyDescent="0.25">
      <c r="A5" s="38"/>
      <c r="B5" s="16"/>
      <c r="C5" s="16"/>
      <c r="D5" s="16"/>
      <c r="E5" s="16"/>
      <c r="F5" s="79"/>
      <c r="G5" s="16"/>
      <c r="H5" s="17"/>
      <c r="I5" s="17"/>
      <c r="J5" s="42"/>
      <c r="K5" s="18" t="s">
        <v>0</v>
      </c>
      <c r="L5" s="68"/>
      <c r="M5" s="69"/>
    </row>
    <row r="6" spans="1:16" s="2" customFormat="1" ht="23.25" thickBot="1" x14ac:dyDescent="0.25">
      <c r="A6" s="19" t="s">
        <v>1</v>
      </c>
      <c r="B6" s="170" t="s">
        <v>2</v>
      </c>
      <c r="C6" s="171"/>
      <c r="D6" s="58" t="s">
        <v>3</v>
      </c>
      <c r="E6" s="106" t="s">
        <v>4</v>
      </c>
      <c r="F6" s="81" t="s">
        <v>22</v>
      </c>
      <c r="G6" s="59" t="s">
        <v>20</v>
      </c>
      <c r="H6" s="122" t="s">
        <v>117</v>
      </c>
      <c r="I6" s="120" t="s">
        <v>115</v>
      </c>
      <c r="J6" s="119" t="s">
        <v>119</v>
      </c>
      <c r="K6" s="121" t="s">
        <v>116</v>
      </c>
      <c r="L6" s="70"/>
      <c r="M6" s="71"/>
      <c r="N6" s="40"/>
      <c r="O6" s="40"/>
      <c r="P6" s="40"/>
    </row>
    <row r="7" spans="1:16" ht="12.75" customHeight="1" thickBot="1" x14ac:dyDescent="0.25">
      <c r="A7" s="73" t="s">
        <v>5</v>
      </c>
      <c r="B7" s="172" t="s">
        <v>6</v>
      </c>
      <c r="C7" s="173"/>
      <c r="D7" s="107" t="s">
        <v>6</v>
      </c>
      <c r="E7" s="107" t="s">
        <v>6</v>
      </c>
      <c r="F7" s="82" t="s">
        <v>6</v>
      </c>
      <c r="G7" s="74" t="s">
        <v>8</v>
      </c>
      <c r="H7" s="62">
        <f>H8+H23+H25+H27+H29+H31+H33+H35+H37</f>
        <v>3800</v>
      </c>
      <c r="I7" s="75">
        <f>I8+I23+I25+I27+I29+I31+I33+I35+I37</f>
        <v>3510</v>
      </c>
      <c r="J7" s="75">
        <f>J8+J23+J25+J27+J29+J31</f>
        <v>175.35</v>
      </c>
      <c r="K7" s="76">
        <f>J7+I7</f>
        <v>3685.35</v>
      </c>
      <c r="M7" s="69"/>
    </row>
    <row r="8" spans="1:16" ht="12.75" customHeight="1" x14ac:dyDescent="0.2">
      <c r="A8" s="87" t="s">
        <v>44</v>
      </c>
      <c r="B8" s="88" t="s">
        <v>6</v>
      </c>
      <c r="C8" s="89" t="s">
        <v>6</v>
      </c>
      <c r="D8" s="77" t="s">
        <v>6</v>
      </c>
      <c r="E8" s="90" t="s">
        <v>6</v>
      </c>
      <c r="F8" s="77" t="s">
        <v>6</v>
      </c>
      <c r="G8" s="91" t="s">
        <v>43</v>
      </c>
      <c r="H8" s="92">
        <f>H9+H18+H21</f>
        <v>1300</v>
      </c>
      <c r="I8" s="93">
        <f>I9+I18+I21</f>
        <v>1010</v>
      </c>
      <c r="J8" s="164">
        <f>J9+J18+J21+J13+J14+J15+J16+J17</f>
        <v>175.35</v>
      </c>
      <c r="K8" s="94">
        <f t="shared" ref="K8:K30" si="0">J8+I8</f>
        <v>1185.3499999999999</v>
      </c>
      <c r="L8" s="105"/>
      <c r="M8" s="69"/>
    </row>
    <row r="9" spans="1:16" ht="12.75" customHeight="1" x14ac:dyDescent="0.2">
      <c r="A9" s="20"/>
      <c r="B9" s="7" t="s">
        <v>6</v>
      </c>
      <c r="C9" s="3" t="s">
        <v>6</v>
      </c>
      <c r="D9" s="8">
        <v>6113</v>
      </c>
      <c r="E9" s="9">
        <v>5492</v>
      </c>
      <c r="F9" s="8" t="s">
        <v>6</v>
      </c>
      <c r="G9" s="46" t="s">
        <v>9</v>
      </c>
      <c r="H9" s="63">
        <v>30</v>
      </c>
      <c r="I9" s="54">
        <f>30-SUM(I10:I12)</f>
        <v>10</v>
      </c>
      <c r="J9" s="54">
        <f>SUM(J10:J12)*-1</f>
        <v>0</v>
      </c>
      <c r="K9" s="56">
        <f t="shared" si="0"/>
        <v>10</v>
      </c>
      <c r="M9" s="69"/>
    </row>
    <row r="10" spans="1:16" ht="22.5" hidden="1" x14ac:dyDescent="0.2">
      <c r="A10" s="20" t="s">
        <v>44</v>
      </c>
      <c r="B10" s="7" t="s">
        <v>31</v>
      </c>
      <c r="C10" s="3" t="s">
        <v>7</v>
      </c>
      <c r="D10" s="8">
        <v>3900</v>
      </c>
      <c r="E10" s="9">
        <v>5492</v>
      </c>
      <c r="F10" s="8" t="s">
        <v>6</v>
      </c>
      <c r="G10" s="61" t="s">
        <v>35</v>
      </c>
      <c r="H10" s="63">
        <v>0</v>
      </c>
      <c r="I10" s="54">
        <v>5</v>
      </c>
      <c r="J10" s="43">
        <v>0</v>
      </c>
      <c r="K10" s="56">
        <f t="shared" si="0"/>
        <v>5</v>
      </c>
      <c r="M10" s="69"/>
      <c r="O10" s="45"/>
    </row>
    <row r="11" spans="1:16" ht="22.5" hidden="1" x14ac:dyDescent="0.2">
      <c r="A11" s="20" t="s">
        <v>44</v>
      </c>
      <c r="B11" s="7" t="s">
        <v>32</v>
      </c>
      <c r="C11" s="3" t="s">
        <v>7</v>
      </c>
      <c r="D11" s="8">
        <v>3900</v>
      </c>
      <c r="E11" s="9">
        <v>5492</v>
      </c>
      <c r="F11" s="8" t="s">
        <v>6</v>
      </c>
      <c r="G11" s="61" t="s">
        <v>36</v>
      </c>
      <c r="H11" s="63">
        <v>0</v>
      </c>
      <c r="I11" s="54">
        <v>5</v>
      </c>
      <c r="J11" s="43">
        <v>0</v>
      </c>
      <c r="K11" s="56">
        <f t="shared" si="0"/>
        <v>5</v>
      </c>
      <c r="M11" s="69"/>
    </row>
    <row r="12" spans="1:16" ht="22.5" hidden="1" x14ac:dyDescent="0.2">
      <c r="A12" s="20"/>
      <c r="B12" s="7" t="s">
        <v>51</v>
      </c>
      <c r="C12" s="3" t="s">
        <v>7</v>
      </c>
      <c r="D12" s="8">
        <v>3900</v>
      </c>
      <c r="E12" s="9">
        <v>5240</v>
      </c>
      <c r="F12" s="8" t="s">
        <v>6</v>
      </c>
      <c r="G12" s="61" t="s">
        <v>52</v>
      </c>
      <c r="H12" s="63">
        <v>0</v>
      </c>
      <c r="I12" s="54">
        <v>10</v>
      </c>
      <c r="J12" s="43">
        <v>0</v>
      </c>
      <c r="K12" s="56">
        <f t="shared" si="0"/>
        <v>10</v>
      </c>
      <c r="M12" s="69"/>
    </row>
    <row r="13" spans="1:16" ht="22.5" x14ac:dyDescent="0.25">
      <c r="A13" s="20" t="s">
        <v>44</v>
      </c>
      <c r="B13" s="7" t="s">
        <v>120</v>
      </c>
      <c r="C13" s="3" t="s">
        <v>7</v>
      </c>
      <c r="D13" s="8">
        <v>3543</v>
      </c>
      <c r="E13" s="9">
        <v>5221</v>
      </c>
      <c r="F13" s="8" t="s">
        <v>6</v>
      </c>
      <c r="G13" s="61" t="s">
        <v>125</v>
      </c>
      <c r="H13" s="63">
        <v>0</v>
      </c>
      <c r="I13" s="54">
        <v>0</v>
      </c>
      <c r="J13" s="126">
        <v>35.07</v>
      </c>
      <c r="K13" s="56">
        <f t="shared" si="0"/>
        <v>35.07</v>
      </c>
      <c r="L13"/>
      <c r="M13" s="69"/>
    </row>
    <row r="14" spans="1:16" ht="22.5" x14ac:dyDescent="0.25">
      <c r="A14" s="20" t="s">
        <v>44</v>
      </c>
      <c r="B14" s="7" t="s">
        <v>121</v>
      </c>
      <c r="C14" s="3" t="s">
        <v>7</v>
      </c>
      <c r="D14" s="8">
        <v>4375</v>
      </c>
      <c r="E14" s="9">
        <v>5221</v>
      </c>
      <c r="F14" s="8" t="s">
        <v>6</v>
      </c>
      <c r="G14" s="61" t="s">
        <v>126</v>
      </c>
      <c r="H14" s="63">
        <v>0</v>
      </c>
      <c r="I14" s="54">
        <v>0</v>
      </c>
      <c r="J14" s="126">
        <v>35.07</v>
      </c>
      <c r="K14" s="56">
        <f t="shared" si="0"/>
        <v>35.07</v>
      </c>
      <c r="L14"/>
      <c r="M14" s="69"/>
    </row>
    <row r="15" spans="1:16" ht="22.5" x14ac:dyDescent="0.25">
      <c r="A15" s="20" t="s">
        <v>44</v>
      </c>
      <c r="B15" s="7" t="s">
        <v>122</v>
      </c>
      <c r="C15" s="3" t="s">
        <v>7</v>
      </c>
      <c r="D15" s="8">
        <v>4344</v>
      </c>
      <c r="E15" s="9">
        <v>5221</v>
      </c>
      <c r="F15" s="8" t="s">
        <v>6</v>
      </c>
      <c r="G15" s="61" t="s">
        <v>127</v>
      </c>
      <c r="H15" s="63">
        <v>0</v>
      </c>
      <c r="I15" s="54">
        <v>0</v>
      </c>
      <c r="J15" s="126">
        <v>35.07</v>
      </c>
      <c r="K15" s="56">
        <f t="shared" si="0"/>
        <v>35.07</v>
      </c>
      <c r="L15"/>
      <c r="M15" s="69"/>
    </row>
    <row r="16" spans="1:16" ht="22.5" x14ac:dyDescent="0.25">
      <c r="A16" s="20" t="s">
        <v>44</v>
      </c>
      <c r="B16" s="7" t="s">
        <v>123</v>
      </c>
      <c r="C16" s="3" t="s">
        <v>7</v>
      </c>
      <c r="D16" s="8">
        <v>4342</v>
      </c>
      <c r="E16" s="9">
        <v>5222</v>
      </c>
      <c r="F16" s="8" t="s">
        <v>6</v>
      </c>
      <c r="G16" s="61" t="s">
        <v>128</v>
      </c>
      <c r="H16" s="63">
        <v>0</v>
      </c>
      <c r="I16" s="54">
        <v>0</v>
      </c>
      <c r="J16" s="126">
        <v>35.07</v>
      </c>
      <c r="K16" s="56">
        <f t="shared" si="0"/>
        <v>35.07</v>
      </c>
      <c r="L16"/>
      <c r="M16" s="69"/>
    </row>
    <row r="17" spans="1:15" ht="22.5" x14ac:dyDescent="0.25">
      <c r="A17" s="20" t="s">
        <v>44</v>
      </c>
      <c r="B17" s="7" t="s">
        <v>124</v>
      </c>
      <c r="C17" s="3" t="s">
        <v>7</v>
      </c>
      <c r="D17" s="8">
        <v>4375</v>
      </c>
      <c r="E17" s="9">
        <v>5223</v>
      </c>
      <c r="F17" s="8" t="s">
        <v>6</v>
      </c>
      <c r="G17" s="61" t="s">
        <v>129</v>
      </c>
      <c r="H17" s="63">
        <v>0</v>
      </c>
      <c r="I17" s="54">
        <v>0</v>
      </c>
      <c r="J17" s="126">
        <v>35.07</v>
      </c>
      <c r="K17" s="56">
        <f t="shared" si="0"/>
        <v>35.07</v>
      </c>
      <c r="L17"/>
      <c r="M17" s="69"/>
    </row>
    <row r="18" spans="1:15" ht="12.75" customHeight="1" x14ac:dyDescent="0.2">
      <c r="A18" s="20"/>
      <c r="B18" s="7" t="s">
        <v>6</v>
      </c>
      <c r="C18" s="3" t="s">
        <v>6</v>
      </c>
      <c r="D18" s="8">
        <v>6113</v>
      </c>
      <c r="E18" s="9">
        <v>5499</v>
      </c>
      <c r="F18" s="8" t="s">
        <v>6</v>
      </c>
      <c r="G18" s="46" t="s">
        <v>45</v>
      </c>
      <c r="H18" s="63">
        <v>1000</v>
      </c>
      <c r="I18" s="54">
        <f>1000-SUM(I19:I20)</f>
        <v>960</v>
      </c>
      <c r="J18" s="43">
        <f>(SUM(J19:J20))*-1</f>
        <v>0</v>
      </c>
      <c r="K18" s="56">
        <f t="shared" si="0"/>
        <v>960</v>
      </c>
      <c r="M18" s="69"/>
    </row>
    <row r="19" spans="1:15" ht="22.5" hidden="1" customHeight="1" x14ac:dyDescent="0.2">
      <c r="A19" s="20" t="s">
        <v>44</v>
      </c>
      <c r="B19" s="7" t="s">
        <v>33</v>
      </c>
      <c r="C19" s="3" t="s">
        <v>48</v>
      </c>
      <c r="D19" s="8">
        <v>3900</v>
      </c>
      <c r="E19" s="9">
        <v>5321</v>
      </c>
      <c r="F19" s="8" t="s">
        <v>6</v>
      </c>
      <c r="G19" s="61" t="s">
        <v>42</v>
      </c>
      <c r="H19" s="63">
        <v>0</v>
      </c>
      <c r="I19" s="54">
        <v>20</v>
      </c>
      <c r="J19" s="43">
        <v>0</v>
      </c>
      <c r="K19" s="56">
        <f t="shared" si="0"/>
        <v>20</v>
      </c>
      <c r="M19" s="69"/>
    </row>
    <row r="20" spans="1:15" ht="22.5" hidden="1" customHeight="1" x14ac:dyDescent="0.2">
      <c r="A20" s="20" t="s">
        <v>44</v>
      </c>
      <c r="B20" s="7" t="s">
        <v>34</v>
      </c>
      <c r="C20" s="3" t="s">
        <v>7</v>
      </c>
      <c r="D20" s="8">
        <v>3900</v>
      </c>
      <c r="E20" s="9">
        <v>5229</v>
      </c>
      <c r="F20" s="8" t="s">
        <v>6</v>
      </c>
      <c r="G20" s="61" t="s">
        <v>37</v>
      </c>
      <c r="H20" s="63">
        <v>0</v>
      </c>
      <c r="I20" s="54">
        <v>20</v>
      </c>
      <c r="J20" s="43">
        <v>0</v>
      </c>
      <c r="K20" s="56">
        <f t="shared" si="0"/>
        <v>20</v>
      </c>
      <c r="M20" s="69"/>
    </row>
    <row r="21" spans="1:15" x14ac:dyDescent="0.2">
      <c r="A21" s="20"/>
      <c r="B21" s="7" t="s">
        <v>6</v>
      </c>
      <c r="C21" s="3" t="s">
        <v>6</v>
      </c>
      <c r="D21" s="8">
        <v>6172</v>
      </c>
      <c r="E21" s="9">
        <v>5499</v>
      </c>
      <c r="F21" s="8" t="s">
        <v>6</v>
      </c>
      <c r="G21" s="108" t="s">
        <v>46</v>
      </c>
      <c r="H21" s="101">
        <v>270</v>
      </c>
      <c r="I21" s="102">
        <f>270-30-SUM(I22)</f>
        <v>40</v>
      </c>
      <c r="J21" s="103">
        <v>0</v>
      </c>
      <c r="K21" s="104">
        <f t="shared" si="0"/>
        <v>40</v>
      </c>
      <c r="M21" s="69"/>
    </row>
    <row r="22" spans="1:15" ht="22.5" hidden="1" x14ac:dyDescent="0.2">
      <c r="A22" s="20" t="s">
        <v>44</v>
      </c>
      <c r="B22" s="96" t="s">
        <v>50</v>
      </c>
      <c r="C22" s="97" t="s">
        <v>7</v>
      </c>
      <c r="D22" s="98">
        <v>3900</v>
      </c>
      <c r="E22" s="99">
        <v>5222</v>
      </c>
      <c r="F22" s="98"/>
      <c r="G22" s="100" t="s">
        <v>49</v>
      </c>
      <c r="H22" s="101">
        <v>0</v>
      </c>
      <c r="I22" s="102">
        <v>200</v>
      </c>
      <c r="J22" s="103">
        <v>0</v>
      </c>
      <c r="K22" s="104">
        <f t="shared" si="0"/>
        <v>200</v>
      </c>
      <c r="M22" s="69"/>
    </row>
    <row r="23" spans="1:15" ht="12.75" customHeight="1" x14ac:dyDescent="0.2">
      <c r="A23" s="25" t="s">
        <v>5</v>
      </c>
      <c r="B23" s="11" t="s">
        <v>10</v>
      </c>
      <c r="C23" s="4" t="s">
        <v>7</v>
      </c>
      <c r="D23" s="12" t="s">
        <v>6</v>
      </c>
      <c r="E23" s="34" t="s">
        <v>6</v>
      </c>
      <c r="F23" s="12" t="s">
        <v>6</v>
      </c>
      <c r="G23" s="50" t="s">
        <v>11</v>
      </c>
      <c r="H23" s="64">
        <f>H24</f>
        <v>750</v>
      </c>
      <c r="I23" s="52">
        <f>I24</f>
        <v>750</v>
      </c>
      <c r="J23" s="53">
        <f>J24</f>
        <v>0</v>
      </c>
      <c r="K23" s="57">
        <f t="shared" si="0"/>
        <v>750</v>
      </c>
      <c r="M23" s="72"/>
    </row>
    <row r="24" spans="1:15" ht="12.75" customHeight="1" x14ac:dyDescent="0.2">
      <c r="A24" s="20"/>
      <c r="B24" s="7"/>
      <c r="C24" s="3"/>
      <c r="D24" s="8">
        <v>6172</v>
      </c>
      <c r="E24" s="9">
        <v>5229</v>
      </c>
      <c r="F24" s="8" t="s">
        <v>6</v>
      </c>
      <c r="G24" s="46" t="s">
        <v>12</v>
      </c>
      <c r="H24" s="63">
        <v>750</v>
      </c>
      <c r="I24" s="54">
        <v>750</v>
      </c>
      <c r="J24" s="43">
        <v>0</v>
      </c>
      <c r="K24" s="56">
        <f t="shared" si="0"/>
        <v>750</v>
      </c>
      <c r="M24" s="72"/>
      <c r="O24" s="123"/>
    </row>
    <row r="25" spans="1:15" ht="12.75" customHeight="1" x14ac:dyDescent="0.2">
      <c r="A25" s="25" t="s">
        <v>5</v>
      </c>
      <c r="B25" s="26" t="s">
        <v>13</v>
      </c>
      <c r="C25" s="27" t="s">
        <v>7</v>
      </c>
      <c r="D25" s="28" t="s">
        <v>6</v>
      </c>
      <c r="E25" s="29" t="s">
        <v>6</v>
      </c>
      <c r="F25" s="28" t="s">
        <v>6</v>
      </c>
      <c r="G25" s="48" t="s">
        <v>14</v>
      </c>
      <c r="H25" s="64">
        <f>H26</f>
        <v>300</v>
      </c>
      <c r="I25" s="52">
        <f>I26</f>
        <v>300</v>
      </c>
      <c r="J25" s="53">
        <f>J26</f>
        <v>0</v>
      </c>
      <c r="K25" s="57">
        <f t="shared" si="0"/>
        <v>300</v>
      </c>
      <c r="M25" s="72"/>
      <c r="O25" s="124"/>
    </row>
    <row r="26" spans="1:15" ht="12.75" customHeight="1" x14ac:dyDescent="0.2">
      <c r="A26" s="20"/>
      <c r="B26" s="30"/>
      <c r="C26" s="31"/>
      <c r="D26" s="32">
        <v>6172</v>
      </c>
      <c r="E26" s="33">
        <v>5229</v>
      </c>
      <c r="F26" s="32" t="s">
        <v>6</v>
      </c>
      <c r="G26" s="49" t="s">
        <v>12</v>
      </c>
      <c r="H26" s="63">
        <v>300</v>
      </c>
      <c r="I26" s="54">
        <v>300</v>
      </c>
      <c r="J26" s="44">
        <v>0</v>
      </c>
      <c r="K26" s="56">
        <f t="shared" si="0"/>
        <v>300</v>
      </c>
      <c r="M26" s="72"/>
      <c r="O26" s="124"/>
    </row>
    <row r="27" spans="1:15" ht="12.75" customHeight="1" x14ac:dyDescent="0.2">
      <c r="A27" s="25" t="s">
        <v>5</v>
      </c>
      <c r="B27" s="11" t="s">
        <v>15</v>
      </c>
      <c r="C27" s="4" t="s">
        <v>7</v>
      </c>
      <c r="D27" s="12" t="s">
        <v>6</v>
      </c>
      <c r="E27" s="34" t="s">
        <v>6</v>
      </c>
      <c r="F27" s="12" t="s">
        <v>6</v>
      </c>
      <c r="G27" s="50" t="s">
        <v>16</v>
      </c>
      <c r="H27" s="64">
        <f>H28</f>
        <v>400</v>
      </c>
      <c r="I27" s="52">
        <f>I28</f>
        <v>400</v>
      </c>
      <c r="J27" s="53">
        <f>J28</f>
        <v>0</v>
      </c>
      <c r="K27" s="57">
        <f t="shared" si="0"/>
        <v>400</v>
      </c>
      <c r="M27" s="72"/>
      <c r="O27" s="125"/>
    </row>
    <row r="28" spans="1:15" ht="12.75" customHeight="1" x14ac:dyDescent="0.2">
      <c r="A28" s="20"/>
      <c r="B28" s="7"/>
      <c r="C28" s="3"/>
      <c r="D28" s="8">
        <v>6172</v>
      </c>
      <c r="E28" s="9">
        <v>5229</v>
      </c>
      <c r="F28" s="8" t="s">
        <v>6</v>
      </c>
      <c r="G28" s="46" t="s">
        <v>12</v>
      </c>
      <c r="H28" s="63">
        <v>400</v>
      </c>
      <c r="I28" s="54">
        <v>400</v>
      </c>
      <c r="J28" s="43">
        <v>0</v>
      </c>
      <c r="K28" s="56">
        <f t="shared" si="0"/>
        <v>400</v>
      </c>
      <c r="M28" s="72"/>
      <c r="O28" s="125"/>
    </row>
    <row r="29" spans="1:15" ht="12.75" customHeight="1" x14ac:dyDescent="0.2">
      <c r="A29" s="5" t="s">
        <v>5</v>
      </c>
      <c r="B29" s="13" t="s">
        <v>17</v>
      </c>
      <c r="C29" s="14" t="s">
        <v>7</v>
      </c>
      <c r="D29" s="6" t="s">
        <v>6</v>
      </c>
      <c r="E29" s="15" t="s">
        <v>6</v>
      </c>
      <c r="F29" s="6" t="s">
        <v>6</v>
      </c>
      <c r="G29" s="51" t="s">
        <v>18</v>
      </c>
      <c r="H29" s="65">
        <f>SUM(H30)</f>
        <v>500</v>
      </c>
      <c r="I29" s="55">
        <f>SUM(I30)</f>
        <v>500</v>
      </c>
      <c r="J29" s="55">
        <f>SUM(J30)</f>
        <v>0</v>
      </c>
      <c r="K29" s="57">
        <f t="shared" si="0"/>
        <v>500</v>
      </c>
      <c r="M29" s="69"/>
      <c r="O29" s="125"/>
    </row>
    <row r="30" spans="1:15" ht="12.75" customHeight="1" x14ac:dyDescent="0.2">
      <c r="A30" s="95"/>
      <c r="B30" s="7"/>
      <c r="C30" s="3"/>
      <c r="D30" s="8">
        <v>5512</v>
      </c>
      <c r="E30" s="33">
        <v>5222</v>
      </c>
      <c r="F30" s="32" t="s">
        <v>6</v>
      </c>
      <c r="G30" s="83" t="s">
        <v>19</v>
      </c>
      <c r="H30" s="84">
        <v>500</v>
      </c>
      <c r="I30" s="85">
        <v>500</v>
      </c>
      <c r="J30" s="86">
        <v>0</v>
      </c>
      <c r="K30" s="56">
        <f t="shared" si="0"/>
        <v>500</v>
      </c>
      <c r="M30" s="69"/>
      <c r="O30" s="125"/>
    </row>
    <row r="31" spans="1:15" ht="12.75" customHeight="1" x14ac:dyDescent="0.2">
      <c r="A31" s="5" t="s">
        <v>5</v>
      </c>
      <c r="B31" s="13" t="s">
        <v>23</v>
      </c>
      <c r="C31" s="14" t="s">
        <v>7</v>
      </c>
      <c r="D31" s="6" t="s">
        <v>6</v>
      </c>
      <c r="E31" s="15" t="s">
        <v>6</v>
      </c>
      <c r="F31" s="6" t="s">
        <v>6</v>
      </c>
      <c r="G31" s="51" t="s">
        <v>24</v>
      </c>
      <c r="H31" s="65">
        <f>SUM(H32:H32)</f>
        <v>0</v>
      </c>
      <c r="I31" s="55">
        <f>SUM(I32:I32)</f>
        <v>0</v>
      </c>
      <c r="J31" s="55">
        <f>SUM(J32:J32)</f>
        <v>0</v>
      </c>
      <c r="K31" s="57">
        <f t="shared" ref="K31:K32" si="1">J31+I31</f>
        <v>0</v>
      </c>
      <c r="L31" s="68"/>
      <c r="M31" s="69"/>
      <c r="O31" s="123"/>
    </row>
    <row r="32" spans="1:15" ht="12.75" customHeight="1" x14ac:dyDescent="0.2">
      <c r="A32" s="95"/>
      <c r="B32" s="7" t="s">
        <v>6</v>
      </c>
      <c r="C32" s="3" t="s">
        <v>6</v>
      </c>
      <c r="D32" s="8">
        <v>6172</v>
      </c>
      <c r="E32" s="33">
        <v>5499</v>
      </c>
      <c r="F32" s="32" t="s">
        <v>6</v>
      </c>
      <c r="G32" s="83" t="s">
        <v>25</v>
      </c>
      <c r="H32" s="84">
        <v>0</v>
      </c>
      <c r="I32" s="85">
        <v>0</v>
      </c>
      <c r="J32" s="86">
        <v>0</v>
      </c>
      <c r="K32" s="56">
        <f t="shared" si="1"/>
        <v>0</v>
      </c>
      <c r="M32" s="69"/>
    </row>
    <row r="33" spans="1:13" ht="12.75" customHeight="1" x14ac:dyDescent="0.2">
      <c r="A33" s="21" t="s">
        <v>5</v>
      </c>
      <c r="B33" s="10" t="s">
        <v>27</v>
      </c>
      <c r="C33" s="22" t="s">
        <v>7</v>
      </c>
      <c r="D33" s="23" t="s">
        <v>6</v>
      </c>
      <c r="E33" s="24" t="s">
        <v>6</v>
      </c>
      <c r="F33" s="23" t="s">
        <v>6</v>
      </c>
      <c r="G33" s="47" t="s">
        <v>39</v>
      </c>
      <c r="H33" s="64">
        <f>H34</f>
        <v>100</v>
      </c>
      <c r="I33" s="52">
        <f>I34</f>
        <v>100</v>
      </c>
      <c r="J33" s="53">
        <f>J34</f>
        <v>0</v>
      </c>
      <c r="K33" s="57">
        <f t="shared" ref="K33:K38" si="2">J33+I33</f>
        <v>100</v>
      </c>
      <c r="M33" s="72"/>
    </row>
    <row r="34" spans="1:13" ht="12.75" customHeight="1" x14ac:dyDescent="0.2">
      <c r="A34" s="20"/>
      <c r="B34" s="7"/>
      <c r="C34" s="3"/>
      <c r="D34" s="8">
        <v>3299</v>
      </c>
      <c r="E34" s="9">
        <v>5222</v>
      </c>
      <c r="F34" s="8" t="s">
        <v>6</v>
      </c>
      <c r="G34" s="46" t="s">
        <v>19</v>
      </c>
      <c r="H34" s="63">
        <v>100</v>
      </c>
      <c r="I34" s="54">
        <v>100</v>
      </c>
      <c r="J34" s="43">
        <v>0</v>
      </c>
      <c r="K34" s="56">
        <f t="shared" si="2"/>
        <v>100</v>
      </c>
      <c r="M34" s="72"/>
    </row>
    <row r="35" spans="1:13" ht="12.75" customHeight="1" x14ac:dyDescent="0.2">
      <c r="A35" s="25" t="s">
        <v>5</v>
      </c>
      <c r="B35" s="26" t="s">
        <v>28</v>
      </c>
      <c r="C35" s="27" t="s">
        <v>7</v>
      </c>
      <c r="D35" s="28" t="s">
        <v>6</v>
      </c>
      <c r="E35" s="29" t="s">
        <v>6</v>
      </c>
      <c r="F35" s="28" t="s">
        <v>6</v>
      </c>
      <c r="G35" s="48" t="s">
        <v>38</v>
      </c>
      <c r="H35" s="64">
        <f>H36</f>
        <v>300</v>
      </c>
      <c r="I35" s="52">
        <f>I36</f>
        <v>300</v>
      </c>
      <c r="J35" s="53">
        <f>J36</f>
        <v>0</v>
      </c>
      <c r="K35" s="57">
        <f t="shared" si="2"/>
        <v>300</v>
      </c>
      <c r="M35" s="72"/>
    </row>
    <row r="36" spans="1:13" ht="12.75" customHeight="1" x14ac:dyDescent="0.2">
      <c r="A36" s="20"/>
      <c r="B36" s="30"/>
      <c r="C36" s="31"/>
      <c r="D36" s="32">
        <v>3900</v>
      </c>
      <c r="E36" s="33">
        <v>5221</v>
      </c>
      <c r="F36" s="32" t="s">
        <v>6</v>
      </c>
      <c r="G36" s="49" t="s">
        <v>40</v>
      </c>
      <c r="H36" s="63">
        <v>300</v>
      </c>
      <c r="I36" s="54">
        <v>300</v>
      </c>
      <c r="J36" s="44">
        <v>0</v>
      </c>
      <c r="K36" s="56">
        <f t="shared" si="2"/>
        <v>300</v>
      </c>
      <c r="M36" s="72"/>
    </row>
    <row r="37" spans="1:13" ht="12.75" customHeight="1" x14ac:dyDescent="0.2">
      <c r="A37" s="25" t="s">
        <v>5</v>
      </c>
      <c r="B37" s="11" t="s">
        <v>29</v>
      </c>
      <c r="C37" s="4" t="s">
        <v>47</v>
      </c>
      <c r="D37" s="12" t="s">
        <v>6</v>
      </c>
      <c r="E37" s="34" t="s">
        <v>6</v>
      </c>
      <c r="F37" s="12" t="s">
        <v>6</v>
      </c>
      <c r="G37" s="50" t="s">
        <v>30</v>
      </c>
      <c r="H37" s="64">
        <f>H38</f>
        <v>150</v>
      </c>
      <c r="I37" s="52">
        <f>I38</f>
        <v>150</v>
      </c>
      <c r="J37" s="53">
        <f>J38</f>
        <v>0</v>
      </c>
      <c r="K37" s="57">
        <f t="shared" si="2"/>
        <v>150</v>
      </c>
      <c r="M37" s="72"/>
    </row>
    <row r="38" spans="1:13" ht="12.75" customHeight="1" thickBot="1" x14ac:dyDescent="0.25">
      <c r="A38" s="109"/>
      <c r="B38" s="110"/>
      <c r="C38" s="111"/>
      <c r="D38" s="112">
        <v>3319</v>
      </c>
      <c r="E38" s="113">
        <v>5321</v>
      </c>
      <c r="F38" s="112" t="s">
        <v>6</v>
      </c>
      <c r="G38" s="114" t="s">
        <v>41</v>
      </c>
      <c r="H38" s="115">
        <v>150</v>
      </c>
      <c r="I38" s="116">
        <v>150</v>
      </c>
      <c r="J38" s="117">
        <v>0</v>
      </c>
      <c r="K38" s="118">
        <f t="shared" si="2"/>
        <v>150</v>
      </c>
      <c r="M38" s="72"/>
    </row>
  </sheetData>
  <mergeCells count="5">
    <mergeCell ref="A2:K2"/>
    <mergeCell ref="A1:K1"/>
    <mergeCell ref="A3:K3"/>
    <mergeCell ref="B6:C6"/>
    <mergeCell ref="B7:C7"/>
  </mergeCells>
  <conditionalFormatting sqref="A7:K32">
    <cfRule type="expression" dxfId="5" priority="27">
      <formula>$J7&lt;&gt;0</formula>
    </cfRule>
  </conditionalFormatting>
  <conditionalFormatting sqref="A33:K38">
    <cfRule type="expression" dxfId="4" priority="1">
      <formula>$J33&lt;&gt;0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8" fitToHeight="3" orientation="portrait" horizontalDpi="300" verticalDpi="300" r:id="rId1"/>
  <headerFooter alignWithMargins="0"/>
  <rowBreaks count="1" manualBreakCount="1">
    <brk id="32" max="10" man="1"/>
  </rowBreaks>
  <ignoredErrors>
    <ignoredError sqref="B23:C30 C11 C10 B18 B31:C32 B33:C37 C20 B19:C19 B20 B10:B11 B22:C22 B12:C12 B13:B17 C13:C17" numberStoredAsText="1"/>
    <ignoredError sqref="I18:J18 I9:J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Bilance PaV</vt:lpstr>
      <vt:lpstr>917 01</vt:lpstr>
      <vt:lpstr>'917 01'!Názvy_tisku</vt:lpstr>
      <vt:lpstr>'917 01'!Oblast_tisku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Cechlova Marcela</cp:lastModifiedBy>
  <cp:lastPrinted>2015-03-11T15:48:25Z</cp:lastPrinted>
  <dcterms:created xsi:type="dcterms:W3CDTF">2014-01-21T14:03:33Z</dcterms:created>
  <dcterms:modified xsi:type="dcterms:W3CDTF">2015-03-11T15:53:19Z</dcterms:modified>
</cp:coreProperties>
</file>