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Bilance P+V" sheetId="1" r:id="rId1"/>
    <sheet name="91406" sheetId="2" r:id="rId2"/>
  </sheets>
  <definedNames/>
  <calcPr fullCalcOnLoad="1"/>
</workbook>
</file>

<file path=xl/sharedStrings.xml><?xml version="1.0" encoding="utf-8"?>
<sst xmlns="http://schemas.openxmlformats.org/spreadsheetml/2006/main" count="190" uniqueCount="120">
  <si>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</si>
  <si>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</si>
  <si>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</si>
  <si>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</si>
  <si>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</si>
  <si>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</si>
  <si>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</si>
  <si>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</si>
  <si>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</si>
  <si>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</si>
  <si>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</si>
  <si>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</si>
  <si>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</si>
  <si>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</si>
  <si>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</si>
  <si>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</si>
  <si>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</si>
  <si>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</si>
  <si>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</si>
  <si>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</si>
  <si>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</si>
  <si>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</si>
  <si>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</si>
  <si>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</si>
  <si>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</si>
  <si>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</si>
  <si>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</si>
  <si>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DU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</si>
  <si>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</si>
  <si>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</si>
  <si>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</si>
  <si>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</si>
  <si>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</si>
  <si>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</si>
  <si>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</si>
  <si>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</si>
  <si>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</si>
  <si>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</si>
  <si>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</si>
  <si>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</si>
  <si>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</si>
  <si>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</si>
  <si>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</si>
  <si>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</si>
  <si>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</si>
  <si>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</si>
  <si>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</si>
  <si>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</si>
  <si>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</si>
  <si>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>Kap.935-grantový fond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</si>
  <si>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</si>
  <si>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</si>
  <si>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</si>
  <si>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</si>
  <si>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</si>
  <si>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</si>
  <si>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</si>
  <si>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4. úvěr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</si>
  <si>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</si>
  <si>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</si>
  <si>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</si>
  <si>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</si>
  <si>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>5. uhrazené splátky krátkod.půjč.</t>
  </si>
  <si>
    <t xml:space="preserve">   neinv. dotace ze zahraničí</t>
  </si>
  <si>
    <t>415x</t>
  </si>
  <si>
    <t xml:space="preserve">    investiční dotace ze zahraničí</t>
  </si>
  <si>
    <t>06</t>
  </si>
  <si>
    <t>nákup ostatních služeb</t>
  </si>
  <si>
    <t>nákup materiálu</t>
  </si>
  <si>
    <t>pohoštění</t>
  </si>
  <si>
    <t>Kap.926-dotační fond</t>
  </si>
  <si>
    <t>tis. Kč</t>
  </si>
  <si>
    <t>Rozpis výdajů kapitoly 914</t>
  </si>
  <si>
    <t xml:space="preserve">P Ů S O B N O S T I  </t>
  </si>
  <si>
    <t>běžné (neinvestiční) výdaje resortu celkem</t>
  </si>
  <si>
    <t>silniční doprava a hospodářství</t>
  </si>
  <si>
    <t>RU</t>
  </si>
  <si>
    <t>studie, dokumentace a služby</t>
  </si>
  <si>
    <t>konzultační, poradenské a právní služby</t>
  </si>
  <si>
    <t>zahraniční spolupráce</t>
  </si>
  <si>
    <t>posudky, metodika, školení</t>
  </si>
  <si>
    <t>údržba cyklodopravy</t>
  </si>
  <si>
    <t>nákup služeb</t>
  </si>
  <si>
    <t>bezpečnost silničního provozu</t>
  </si>
  <si>
    <t>krajský program BESIP</t>
  </si>
  <si>
    <t>dopravní obslužnost</t>
  </si>
  <si>
    <t>dopravní obslužnost autobusová - kraj</t>
  </si>
  <si>
    <t>výdaje na dopravní územní obslužnost autobusovou</t>
  </si>
  <si>
    <t>dopravní obslužnost drážní</t>
  </si>
  <si>
    <t>výdaje na dopravní obslužnost drážní - železnice a tram.</t>
  </si>
  <si>
    <t>dopravní obslužnost autobusová - protarifovací ztráta</t>
  </si>
  <si>
    <t xml:space="preserve">výdaje na dopravní územní obslužnost </t>
  </si>
  <si>
    <t>činnost dopravního svazu</t>
  </si>
  <si>
    <t>integrovaný dopravní systém</t>
  </si>
  <si>
    <t>0610000000</t>
  </si>
  <si>
    <t>0612000000</t>
  </si>
  <si>
    <t>0614000000</t>
  </si>
  <si>
    <t>služby školení a vzdělávání</t>
  </si>
  <si>
    <t>0615000000</t>
  </si>
  <si>
    <t>ostatní neinvestiční výdaje</t>
  </si>
  <si>
    <t>platby věcných břemen</t>
  </si>
  <si>
    <t>0662000000</t>
  </si>
  <si>
    <t>0620000000</t>
  </si>
  <si>
    <t>91406 - Působnosti, Odbor dopravy</t>
  </si>
  <si>
    <t>0650000000</t>
  </si>
  <si>
    <t>0653000000</t>
  </si>
  <si>
    <t>0656000000</t>
  </si>
  <si>
    <t>0661000000</t>
  </si>
  <si>
    <t>0663000000</t>
  </si>
  <si>
    <t>Kap.917-transfery</t>
  </si>
  <si>
    <t>ZDROJOVÁ  A VÝDAJOVÁ ČÁST ROZPOČTU LK 2015</t>
  </si>
  <si>
    <t>SR 2015</t>
  </si>
  <si>
    <t>UR I 2015</t>
  </si>
  <si>
    <t>UR II 2015</t>
  </si>
  <si>
    <t>1. Zapojení fondů z r. 2014</t>
  </si>
  <si>
    <t>2. Zapojení  zvl.účtů z r. 2014</t>
  </si>
  <si>
    <t>3. Zapojení výsl. hosp.2014</t>
  </si>
  <si>
    <t>zpracování dat a služby - informační a komunikační technologie</t>
  </si>
  <si>
    <t>nájemné</t>
  </si>
  <si>
    <t>2.změna-RO č. 57/15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</si>
</sst>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3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8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151">
    <xf numFmtId="0" fontId="0" fillId="0" borderId="0" xfId="0" applyAlignment="1">
      <alignment/>
    </xf>
    <xf numFmtId="4" fontId="1" fillId="0" borderId="10" xfId="49" applyNumberFormat="1" applyFont="1" applyFill="1" applyBorder="1" applyAlignment="1">
      <alignment vertical="center"/>
      <protection/>
    </xf>
    <xf numFmtId="4" fontId="1" fillId="0" borderId="11" xfId="49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1" fillId="0" borderId="12" xfId="49" applyFont="1" applyBorder="1" applyAlignment="1">
      <alignment horizontal="center" vertical="center"/>
      <protection/>
    </xf>
    <xf numFmtId="0" fontId="1" fillId="0" borderId="13" xfId="49" applyFont="1" applyBorder="1" applyAlignment="1">
      <alignment vertical="center"/>
      <protection/>
    </xf>
    <xf numFmtId="0" fontId="1" fillId="0" borderId="14" xfId="49" applyFont="1" applyBorder="1" applyAlignment="1">
      <alignment horizontal="center" vertical="center"/>
      <protection/>
    </xf>
    <xf numFmtId="0" fontId="1" fillId="0" borderId="13" xfId="49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0" fontId="9" fillId="0" borderId="24" xfId="0" applyFont="1" applyBorder="1" applyAlignment="1">
      <alignment vertical="center" wrapText="1"/>
    </xf>
    <xf numFmtId="0" fontId="9" fillId="0" borderId="11" xfId="0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4" fontId="9" fillId="0" borderId="25" xfId="0" applyNumberFormat="1" applyFont="1" applyBorder="1" applyAlignment="1">
      <alignment horizontal="right" vertical="center" wrapText="1"/>
    </xf>
    <xf numFmtId="0" fontId="8" fillId="0" borderId="24" xfId="0" applyFont="1" applyBorder="1" applyAlignment="1">
      <alignment vertical="center" wrapText="1"/>
    </xf>
    <xf numFmtId="4" fontId="8" fillId="0" borderId="24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8" fillId="0" borderId="14" xfId="0" applyNumberFormat="1" applyFont="1" applyFill="1" applyBorder="1" applyAlignment="1">
      <alignment horizontal="right" vertical="center" wrapText="1"/>
    </xf>
    <xf numFmtId="4" fontId="8" fillId="0" borderId="25" xfId="0" applyNumberFormat="1" applyFont="1" applyBorder="1" applyAlignment="1">
      <alignment horizontal="right" vertical="center" wrapText="1"/>
    </xf>
    <xf numFmtId="0" fontId="9" fillId="0" borderId="26" xfId="0" applyFont="1" applyBorder="1" applyAlignment="1">
      <alignment vertical="center" wrapText="1"/>
    </xf>
    <xf numFmtId="4" fontId="9" fillId="0" borderId="24" xfId="0" applyNumberFormat="1" applyFont="1" applyBorder="1" applyAlignment="1">
      <alignment horizontal="right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4" fontId="8" fillId="0" borderId="27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4" fontId="8" fillId="0" borderId="28" xfId="0" applyNumberFormat="1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right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4" fontId="9" fillId="0" borderId="31" xfId="0" applyNumberFormat="1" applyFont="1" applyBorder="1" applyAlignment="1">
      <alignment horizontal="righ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right" vertical="center" wrapText="1"/>
    </xf>
    <xf numFmtId="171" fontId="7" fillId="0" borderId="0" xfId="0" applyNumberFormat="1" applyFont="1" applyAlignment="1">
      <alignment vertical="center"/>
    </xf>
    <xf numFmtId="0" fontId="8" fillId="0" borderId="29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2" xfId="48" applyFont="1" applyBorder="1" applyAlignment="1">
      <alignment horizontal="center" vertical="center"/>
      <protection/>
    </xf>
    <xf numFmtId="0" fontId="4" fillId="0" borderId="33" xfId="48" applyFont="1" applyBorder="1" applyAlignment="1">
      <alignment horizontal="center" vertical="center"/>
      <protection/>
    </xf>
    <xf numFmtId="0" fontId="4" fillId="0" borderId="34" xfId="48" applyFont="1" applyBorder="1" applyAlignment="1">
      <alignment horizontal="center" vertical="center"/>
      <protection/>
    </xf>
    <xf numFmtId="0" fontId="4" fillId="0" borderId="16" xfId="48" applyFont="1" applyBorder="1" applyAlignment="1">
      <alignment horizontal="center" vertical="center"/>
      <protection/>
    </xf>
    <xf numFmtId="0" fontId="4" fillId="0" borderId="35" xfId="48" applyFont="1" applyBorder="1" applyAlignment="1">
      <alignment horizontal="center" vertical="center"/>
      <protection/>
    </xf>
    <xf numFmtId="4" fontId="4" fillId="0" borderId="15" xfId="48" applyNumberFormat="1" applyFont="1" applyFill="1" applyBorder="1" applyAlignment="1">
      <alignment vertical="center"/>
      <protection/>
    </xf>
    <xf numFmtId="4" fontId="4" fillId="0" borderId="16" xfId="48" applyNumberFormat="1" applyFont="1" applyFill="1" applyBorder="1" applyAlignment="1">
      <alignment vertical="center"/>
      <protection/>
    </xf>
    <xf numFmtId="0" fontId="6" fillId="0" borderId="36" xfId="48" applyFont="1" applyBorder="1" applyAlignment="1">
      <alignment horizontal="center" vertical="center"/>
      <protection/>
    </xf>
    <xf numFmtId="49" fontId="6" fillId="0" borderId="28" xfId="48" applyNumberFormat="1" applyFont="1" applyBorder="1" applyAlignment="1">
      <alignment horizontal="center" vertical="center"/>
      <protection/>
    </xf>
    <xf numFmtId="0" fontId="6" fillId="0" borderId="28" xfId="48" applyFont="1" applyBorder="1" applyAlignment="1">
      <alignment horizontal="center" vertical="center"/>
      <protection/>
    </xf>
    <xf numFmtId="0" fontId="6" fillId="0" borderId="17" xfId="48" applyFont="1" applyBorder="1" applyAlignment="1">
      <alignment vertical="center"/>
      <protection/>
    </xf>
    <xf numFmtId="4" fontId="6" fillId="0" borderId="15" xfId="48" applyNumberFormat="1" applyFont="1" applyFill="1" applyBorder="1" applyAlignment="1">
      <alignment vertical="center"/>
      <protection/>
    </xf>
    <xf numFmtId="4" fontId="6" fillId="0" borderId="16" xfId="48" applyNumberFormat="1" applyFont="1" applyFill="1" applyBorder="1" applyAlignment="1">
      <alignment vertical="center"/>
      <protection/>
    </xf>
    <xf numFmtId="0" fontId="31" fillId="0" borderId="37" xfId="48" applyFont="1" applyBorder="1" applyAlignment="1">
      <alignment horizontal="center" vertical="center"/>
      <protection/>
    </xf>
    <xf numFmtId="49" fontId="31" fillId="0" borderId="22" xfId="48" applyNumberFormat="1" applyFont="1" applyBorder="1" applyAlignment="1">
      <alignment horizontal="center" vertical="center"/>
      <protection/>
    </xf>
    <xf numFmtId="0" fontId="31" fillId="0" borderId="22" xfId="48" applyFont="1" applyBorder="1" applyAlignment="1">
      <alignment horizontal="center" vertical="center"/>
      <protection/>
    </xf>
    <xf numFmtId="0" fontId="31" fillId="0" borderId="38" xfId="48" applyFont="1" applyBorder="1" applyAlignment="1">
      <alignment vertical="center"/>
      <protection/>
    </xf>
    <xf numFmtId="4" fontId="31" fillId="0" borderId="39" xfId="48" applyNumberFormat="1" applyFont="1" applyFill="1" applyBorder="1" applyAlignment="1">
      <alignment vertical="center"/>
      <protection/>
    </xf>
    <xf numFmtId="4" fontId="31" fillId="0" borderId="40" xfId="48" applyNumberFormat="1" applyFont="1" applyFill="1" applyBorder="1" applyAlignment="1">
      <alignment vertical="center"/>
      <protection/>
    </xf>
    <xf numFmtId="0" fontId="1" fillId="0" borderId="41" xfId="48" applyFont="1" applyBorder="1" applyAlignment="1">
      <alignment horizontal="center" vertical="center"/>
      <protection/>
    </xf>
    <xf numFmtId="49" fontId="1" fillId="0" borderId="12" xfId="48" applyNumberFormat="1" applyFont="1" applyBorder="1" applyAlignment="1">
      <alignment horizontal="center" vertical="center"/>
      <protection/>
    </xf>
    <xf numFmtId="4" fontId="1" fillId="0" borderId="20" xfId="48" applyNumberFormat="1" applyFont="1" applyFill="1" applyBorder="1" applyAlignment="1">
      <alignment vertical="center"/>
      <protection/>
    </xf>
    <xf numFmtId="0" fontId="1" fillId="0" borderId="42" xfId="49" applyFont="1" applyBorder="1" applyAlignment="1">
      <alignment vertical="center"/>
      <protection/>
    </xf>
    <xf numFmtId="0" fontId="31" fillId="0" borderId="43" xfId="48" applyFont="1" applyBorder="1" applyAlignment="1">
      <alignment horizontal="center" vertical="center"/>
      <protection/>
    </xf>
    <xf numFmtId="49" fontId="31" fillId="0" borderId="14" xfId="48" applyNumberFormat="1" applyFont="1" applyBorder="1" applyAlignment="1">
      <alignment horizontal="center" vertical="center"/>
      <protection/>
    </xf>
    <xf numFmtId="0" fontId="31" fillId="0" borderId="14" xfId="48" applyFont="1" applyBorder="1" applyAlignment="1">
      <alignment horizontal="center" vertical="center"/>
      <protection/>
    </xf>
    <xf numFmtId="0" fontId="31" fillId="0" borderId="13" xfId="48" applyFont="1" applyBorder="1" applyAlignment="1">
      <alignment vertical="center"/>
      <protection/>
    </xf>
    <xf numFmtId="4" fontId="31" fillId="0" borderId="11" xfId="48" applyNumberFormat="1" applyFont="1" applyFill="1" applyBorder="1" applyAlignment="1">
      <alignment vertical="center"/>
      <protection/>
    </xf>
    <xf numFmtId="0" fontId="1" fillId="0" borderId="14" xfId="48" applyFont="1" applyBorder="1" applyAlignment="1">
      <alignment horizontal="center" vertical="center"/>
      <protection/>
    </xf>
    <xf numFmtId="0" fontId="1" fillId="0" borderId="13" xfId="48" applyFont="1" applyBorder="1" applyAlignment="1">
      <alignment vertical="center"/>
      <protection/>
    </xf>
    <xf numFmtId="4" fontId="1" fillId="0" borderId="11" xfId="48" applyNumberFormat="1" applyFont="1" applyFill="1" applyBorder="1" applyAlignment="1">
      <alignment vertical="center"/>
      <protection/>
    </xf>
    <xf numFmtId="0" fontId="1" fillId="0" borderId="42" xfId="48" applyFont="1" applyBorder="1" applyAlignment="1">
      <alignment vertical="center"/>
      <protection/>
    </xf>
    <xf numFmtId="0" fontId="31" fillId="0" borderId="43" xfId="48" applyFont="1" applyFill="1" applyBorder="1" applyAlignment="1">
      <alignment horizontal="center" vertical="center"/>
      <protection/>
    </xf>
    <xf numFmtId="4" fontId="31" fillId="0" borderId="24" xfId="48" applyNumberFormat="1" applyFont="1" applyFill="1" applyBorder="1" applyAlignment="1">
      <alignment vertical="center"/>
      <protection/>
    </xf>
    <xf numFmtId="0" fontId="31" fillId="0" borderId="44" xfId="48" applyFont="1" applyFill="1" applyBorder="1" applyAlignment="1">
      <alignment horizontal="center" vertical="center"/>
      <protection/>
    </xf>
    <xf numFmtId="49" fontId="31" fillId="0" borderId="45" xfId="48" applyNumberFormat="1" applyFont="1" applyBorder="1" applyAlignment="1">
      <alignment horizontal="center" vertical="center"/>
      <protection/>
    </xf>
    <xf numFmtId="4" fontId="1" fillId="0" borderId="24" xfId="48" applyNumberFormat="1" applyFont="1" applyFill="1" applyBorder="1" applyAlignment="1">
      <alignment vertical="center"/>
      <protection/>
    </xf>
    <xf numFmtId="49" fontId="1" fillId="0" borderId="45" xfId="48" applyNumberFormat="1" applyFont="1" applyBorder="1" applyAlignment="1">
      <alignment horizontal="center" vertical="center"/>
      <protection/>
    </xf>
    <xf numFmtId="0" fontId="1" fillId="0" borderId="45" xfId="48" applyFont="1" applyBorder="1" applyAlignment="1">
      <alignment horizontal="center" vertical="center"/>
      <protection/>
    </xf>
    <xf numFmtId="4" fontId="1" fillId="0" borderId="46" xfId="48" applyNumberFormat="1" applyFont="1" applyFill="1" applyBorder="1" applyAlignment="1">
      <alignment vertical="center"/>
      <protection/>
    </xf>
    <xf numFmtId="4" fontId="1" fillId="0" borderId="47" xfId="48" applyNumberFormat="1" applyFont="1" applyFill="1" applyBorder="1" applyAlignment="1">
      <alignment vertical="center"/>
      <protection/>
    </xf>
    <xf numFmtId="0" fontId="1" fillId="0" borderId="48" xfId="48" applyFont="1" applyFill="1" applyBorder="1" applyAlignment="1">
      <alignment horizontal="center" vertical="center"/>
      <protection/>
    </xf>
    <xf numFmtId="49" fontId="1" fillId="0" borderId="49" xfId="48" applyNumberFormat="1" applyFont="1" applyBorder="1" applyAlignment="1">
      <alignment horizontal="center" vertical="center"/>
      <protection/>
    </xf>
    <xf numFmtId="0" fontId="1" fillId="0" borderId="49" xfId="48" applyFont="1" applyBorder="1" applyAlignment="1">
      <alignment horizontal="center" vertical="center"/>
      <protection/>
    </xf>
    <xf numFmtId="0" fontId="1" fillId="0" borderId="50" xfId="48" applyFont="1" applyBorder="1" applyAlignment="1">
      <alignment vertical="center"/>
      <protection/>
    </xf>
    <xf numFmtId="4" fontId="1" fillId="0" borderId="10" xfId="48" applyNumberFormat="1" applyFont="1" applyFill="1" applyBorder="1" applyAlignment="1">
      <alignment vertical="center"/>
      <protection/>
    </xf>
    <xf numFmtId="4" fontId="1" fillId="0" borderId="51" xfId="48" applyNumberFormat="1" applyFont="1" applyFill="1" applyBorder="1" applyAlignment="1">
      <alignment vertical="center"/>
      <protection/>
    </xf>
    <xf numFmtId="4" fontId="1" fillId="0" borderId="52" xfId="48" applyNumberFormat="1" applyFont="1" applyFill="1" applyBorder="1" applyAlignment="1">
      <alignment vertical="center"/>
      <protection/>
    </xf>
    <xf numFmtId="0" fontId="6" fillId="0" borderId="36" xfId="48" applyFont="1" applyFill="1" applyBorder="1" applyAlignment="1">
      <alignment horizontal="center" vertical="center"/>
      <protection/>
    </xf>
    <xf numFmtId="0" fontId="31" fillId="0" borderId="37" xfId="48" applyFont="1" applyFill="1" applyBorder="1" applyAlignment="1">
      <alignment horizontal="center" vertical="center"/>
      <protection/>
    </xf>
    <xf numFmtId="0" fontId="1" fillId="0" borderId="12" xfId="48" applyFont="1" applyBorder="1" applyAlignment="1">
      <alignment horizontal="center" vertical="center"/>
      <protection/>
    </xf>
    <xf numFmtId="0" fontId="1" fillId="0" borderId="21" xfId="48" applyFont="1" applyBorder="1" applyAlignment="1">
      <alignment vertical="center"/>
      <protection/>
    </xf>
    <xf numFmtId="0" fontId="1" fillId="0" borderId="44" xfId="48" applyFont="1" applyBorder="1" applyAlignment="1">
      <alignment horizontal="center" vertical="center"/>
      <protection/>
    </xf>
    <xf numFmtId="0" fontId="0" fillId="0" borderId="0" xfId="48" applyAlignment="1">
      <alignment vertical="center"/>
      <protection/>
    </xf>
    <xf numFmtId="0" fontId="1" fillId="0" borderId="43" xfId="48" applyFont="1" applyBorder="1" applyAlignment="1">
      <alignment horizontal="center" vertical="center"/>
      <protection/>
    </xf>
    <xf numFmtId="49" fontId="1" fillId="0" borderId="14" xfId="48" applyNumberFormat="1" applyFont="1" applyBorder="1" applyAlignment="1">
      <alignment horizontal="center" vertical="center"/>
      <protection/>
    </xf>
    <xf numFmtId="0" fontId="1" fillId="0" borderId="43" xfId="48" applyFont="1" applyFill="1" applyBorder="1" applyAlignment="1">
      <alignment horizontal="center" vertical="center"/>
      <protection/>
    </xf>
    <xf numFmtId="0" fontId="31" fillId="0" borderId="13" xfId="48" applyFont="1" applyBorder="1" applyAlignment="1">
      <alignment vertical="center" wrapText="1"/>
      <protection/>
    </xf>
    <xf numFmtId="0" fontId="31" fillId="0" borderId="13" xfId="48" applyFont="1" applyFill="1" applyBorder="1" applyAlignment="1">
      <alignment vertical="center"/>
      <protection/>
    </xf>
    <xf numFmtId="0" fontId="1" fillId="0" borderId="14" xfId="50" applyFont="1" applyBorder="1" applyAlignment="1">
      <alignment horizontal="center" vertical="center"/>
      <protection/>
    </xf>
    <xf numFmtId="0" fontId="1" fillId="0" borderId="42" xfId="50" applyFont="1" applyBorder="1" applyAlignment="1">
      <alignment vertical="center"/>
      <protection/>
    </xf>
    <xf numFmtId="0" fontId="1" fillId="0" borderId="48" xfId="48" applyFont="1" applyBorder="1" applyAlignment="1">
      <alignment horizontal="center" vertical="center"/>
      <protection/>
    </xf>
    <xf numFmtId="4" fontId="1" fillId="0" borderId="11" xfId="48" applyNumberFormat="1" applyFont="1" applyBorder="1" applyAlignment="1">
      <alignment vertical="center"/>
      <protection/>
    </xf>
    <xf numFmtId="4" fontId="1" fillId="0" borderId="10" xfId="48" applyNumberFormat="1" applyFont="1" applyBorder="1" applyAlignment="1">
      <alignment vertical="center"/>
      <protection/>
    </xf>
    <xf numFmtId="0" fontId="1" fillId="0" borderId="13" xfId="50" applyFont="1" applyBorder="1" applyAlignment="1">
      <alignment vertical="center"/>
      <protection/>
    </xf>
    <xf numFmtId="4" fontId="8" fillId="0" borderId="17" xfId="0" applyNumberFormat="1" applyFont="1" applyBorder="1" applyAlignment="1">
      <alignment horizontal="right" vertical="center" wrapText="1"/>
    </xf>
    <xf numFmtId="4" fontId="1" fillId="0" borderId="11" xfId="50" applyNumberFormat="1" applyFont="1" applyFill="1" applyBorder="1" applyAlignment="1">
      <alignment vertical="center"/>
      <protection/>
    </xf>
    <xf numFmtId="4" fontId="1" fillId="0" borderId="10" xfId="50" applyNumberFormat="1" applyFont="1" applyFill="1" applyBorder="1" applyAlignment="1">
      <alignment vertical="center"/>
      <protection/>
    </xf>
    <xf numFmtId="4" fontId="1" fillId="0" borderId="24" xfId="48" applyNumberFormat="1" applyFont="1" applyFill="1" applyBorder="1" applyAlignment="1">
      <alignment vertical="center"/>
      <protection/>
    </xf>
    <xf numFmtId="4" fontId="1" fillId="0" borderId="47" xfId="48" applyNumberFormat="1" applyFont="1" applyFill="1" applyBorder="1" applyAlignment="1">
      <alignment vertical="center"/>
      <protection/>
    </xf>
    <xf numFmtId="4" fontId="1" fillId="0" borderId="51" xfId="48" applyNumberFormat="1" applyFont="1" applyFill="1" applyBorder="1" applyAlignment="1">
      <alignment vertical="center"/>
      <protection/>
    </xf>
    <xf numFmtId="4" fontId="1" fillId="0" borderId="26" xfId="48" applyNumberFormat="1" applyFont="1" applyFill="1" applyBorder="1" applyAlignment="1">
      <alignment vertical="center"/>
      <protection/>
    </xf>
    <xf numFmtId="4" fontId="8" fillId="0" borderId="22" xfId="0" applyNumberFormat="1" applyFont="1" applyBorder="1" applyAlignment="1">
      <alignment horizontal="right" vertical="center" wrapText="1"/>
    </xf>
    <xf numFmtId="4" fontId="9" fillId="0" borderId="49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4" fillId="0" borderId="53" xfId="48" applyNumberFormat="1" applyFont="1" applyBorder="1" applyAlignment="1">
      <alignment horizontal="center" vertical="center"/>
      <protection/>
    </xf>
    <xf numFmtId="49" fontId="4" fillId="0" borderId="54" xfId="48" applyNumberFormat="1" applyFont="1" applyBorder="1" applyAlignment="1">
      <alignment horizontal="center" vertical="center"/>
      <protection/>
    </xf>
    <xf numFmtId="0" fontId="4" fillId="0" borderId="53" xfId="48" applyFont="1" applyBorder="1" applyAlignment="1">
      <alignment horizontal="center" vertical="center"/>
      <protection/>
    </xf>
    <xf numFmtId="0" fontId="4" fillId="0" borderId="55" xfId="48" applyFont="1" applyBorder="1" applyAlignment="1">
      <alignment horizontal="center" vertical="center"/>
      <protection/>
    </xf>
    <xf numFmtId="0" fontId="4" fillId="0" borderId="32" xfId="48" applyFont="1" applyBorder="1" applyAlignment="1">
      <alignment horizontal="center" vertical="center"/>
      <protection/>
    </xf>
    <xf numFmtId="0" fontId="4" fillId="0" borderId="56" xfId="48" applyFont="1" applyBorder="1" applyAlignment="1">
      <alignment horizontal="center" vertical="center"/>
      <protection/>
    </xf>
    <xf numFmtId="0" fontId="4" fillId="0" borderId="33" xfId="48" applyFont="1" applyBorder="1" applyAlignment="1">
      <alignment horizontal="center" vertical="center"/>
      <protection/>
    </xf>
    <xf numFmtId="0" fontId="4" fillId="0" borderId="57" xfId="48" applyFont="1" applyBorder="1" applyAlignment="1">
      <alignment horizontal="center" vertical="center"/>
      <protection/>
    </xf>
    <xf numFmtId="0" fontId="4" fillId="0" borderId="58" xfId="48" applyFont="1" applyBorder="1" applyAlignment="1">
      <alignment horizontal="center" vertical="center"/>
      <protection/>
    </xf>
    <xf numFmtId="0" fontId="4" fillId="0" borderId="34" xfId="48" applyFont="1" applyBorder="1" applyAlignment="1">
      <alignment horizontal="center" vertical="center"/>
      <protection/>
    </xf>
    <xf numFmtId="0" fontId="4" fillId="0" borderId="59" xfId="48" applyFont="1" applyBorder="1" applyAlignment="1">
      <alignment horizontal="center" vertical="center"/>
      <protection/>
    </xf>
    <xf numFmtId="0" fontId="4" fillId="0" borderId="52" xfId="48" applyFont="1" applyBorder="1" applyAlignment="1">
      <alignment horizontal="center" vertical="center"/>
      <protection/>
    </xf>
    <xf numFmtId="0" fontId="4" fillId="0" borderId="15" xfId="48" applyFont="1" applyFill="1" applyBorder="1" applyAlignment="1">
      <alignment horizontal="center" vertical="center"/>
      <protection/>
    </xf>
    <xf numFmtId="0" fontId="4" fillId="0" borderId="60" xfId="48" applyFont="1" applyFill="1" applyBorder="1" applyAlignment="1">
      <alignment horizontal="center" vertical="center"/>
      <protection/>
    </xf>
    <xf numFmtId="0" fontId="1" fillId="0" borderId="59" xfId="48" applyFont="1" applyBorder="1" applyAlignment="1">
      <alignment horizontal="center" vertical="center" textRotation="90" wrapText="1"/>
      <protection/>
    </xf>
    <xf numFmtId="0" fontId="1" fillId="0" borderId="61" xfId="48" applyFont="1" applyBorder="1" applyAlignment="1">
      <alignment horizontal="center" vertical="center" textRotation="90" wrapText="1"/>
      <protection/>
    </xf>
    <xf numFmtId="0" fontId="1" fillId="0" borderId="52" xfId="48" applyFont="1" applyBorder="1" applyAlignment="1">
      <alignment horizontal="center" vertical="center" textRotation="90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ozpis výdajů 03 bez PO" xfId="48"/>
    <cellStyle name="normální_Rozpis výdajů 03 bez PO 2" xfId="49"/>
    <cellStyle name="normální_Rozpis výdajů 03 bez PO 2 2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0"/>
  <sheetViews>
    <sheetView tabSelected="1" zoomScalePageLayoutView="0" workbookViewId="0" topLeftCell="A16">
      <selection activeCell="A30" sqref="A30:F30"/>
    </sheetView>
  </sheetViews>
  <sheetFormatPr defaultColWidth="9.140625" defaultRowHeight="12.75"/>
  <cols>
    <col min="1" max="1" width="37.8515625" style="8" customWidth="1"/>
    <col min="2" max="2" width="7.421875" style="8" customWidth="1"/>
    <col min="3" max="4" width="12.8515625" style="8" customWidth="1"/>
    <col min="5" max="6" width="13.140625" style="8" bestFit="1" customWidth="1"/>
    <col min="7" max="16384" width="9.140625" style="8" customWidth="1"/>
  </cols>
  <sheetData>
    <row r="1" spans="1:6" ht="20.25">
      <c r="A1" s="130" t="s">
        <v>110</v>
      </c>
      <c r="B1" s="130"/>
      <c r="C1" s="130"/>
      <c r="D1" s="130"/>
      <c r="E1" s="130"/>
      <c r="F1" s="130"/>
    </row>
    <row r="2" ht="18" customHeight="1"/>
    <row r="3" spans="1:6" ht="16.5" customHeight="1">
      <c r="A3" s="131" t="s">
        <v>51</v>
      </c>
      <c r="B3" s="131"/>
      <c r="C3" s="131"/>
      <c r="D3" s="131"/>
      <c r="E3" s="131"/>
      <c r="F3" s="131"/>
    </row>
    <row r="4" ht="12.75" customHeight="1" thickBot="1"/>
    <row r="5" spans="1:6" ht="15" customHeight="1" thickBot="1">
      <c r="A5" s="9" t="s">
        <v>1</v>
      </c>
      <c r="B5" s="10" t="s">
        <v>2</v>
      </c>
      <c r="C5" s="11" t="s">
        <v>111</v>
      </c>
      <c r="D5" s="41" t="s">
        <v>112</v>
      </c>
      <c r="E5" s="11" t="s">
        <v>0</v>
      </c>
      <c r="F5" s="12" t="s">
        <v>113</v>
      </c>
    </row>
    <row r="6" spans="1:6" ht="15" customHeight="1">
      <c r="A6" s="13" t="s">
        <v>9</v>
      </c>
      <c r="B6" s="14" t="s">
        <v>28</v>
      </c>
      <c r="C6" s="15">
        <f>C7+C8+C9</f>
        <v>2280088</v>
      </c>
      <c r="D6" s="128">
        <f>D7+D8+D9</f>
        <v>2299343.8000000003</v>
      </c>
      <c r="E6" s="16">
        <f>SUM(E7:E9)</f>
        <v>0</v>
      </c>
      <c r="F6" s="17">
        <f>SUM(F7:F9)</f>
        <v>2299343.8000000003</v>
      </c>
    </row>
    <row r="7" spans="1:6" ht="15" customHeight="1">
      <c r="A7" s="18" t="s">
        <v>10</v>
      </c>
      <c r="B7" s="19" t="s">
        <v>11</v>
      </c>
      <c r="C7" s="20">
        <v>2211000</v>
      </c>
      <c r="D7" s="21">
        <v>2211005.22</v>
      </c>
      <c r="E7" s="30"/>
      <c r="F7" s="22">
        <f aca="true" t="shared" si="0" ref="F7:F23">D7+E7</f>
        <v>2211005.22</v>
      </c>
    </row>
    <row r="8" spans="1:6" ht="15" customHeight="1">
      <c r="A8" s="18" t="s">
        <v>12</v>
      </c>
      <c r="B8" s="19" t="s">
        <v>13</v>
      </c>
      <c r="C8" s="20">
        <v>69088</v>
      </c>
      <c r="D8" s="21">
        <v>88338.58</v>
      </c>
      <c r="E8" s="30"/>
      <c r="F8" s="22">
        <f t="shared" si="0"/>
        <v>88338.58</v>
      </c>
    </row>
    <row r="9" spans="1:6" ht="15" customHeight="1">
      <c r="A9" s="18" t="s">
        <v>14</v>
      </c>
      <c r="B9" s="19" t="s">
        <v>15</v>
      </c>
      <c r="C9" s="20">
        <v>0</v>
      </c>
      <c r="D9" s="21">
        <v>0</v>
      </c>
      <c r="E9" s="30"/>
      <c r="F9" s="22">
        <f t="shared" si="0"/>
        <v>0</v>
      </c>
    </row>
    <row r="10" spans="1:6" ht="15" customHeight="1">
      <c r="A10" s="23" t="s">
        <v>16</v>
      </c>
      <c r="B10" s="19" t="s">
        <v>17</v>
      </c>
      <c r="C10" s="24">
        <f>C11+C16</f>
        <v>85842</v>
      </c>
      <c r="D10" s="25">
        <f>D11+D16</f>
        <v>3929103.03</v>
      </c>
      <c r="E10" s="26">
        <f>E11+E16</f>
        <v>0</v>
      </c>
      <c r="F10" s="27">
        <f>F11+F16</f>
        <v>3929103.03</v>
      </c>
    </row>
    <row r="11" spans="1:6" ht="15" customHeight="1">
      <c r="A11" s="28" t="s">
        <v>53</v>
      </c>
      <c r="B11" s="19" t="s">
        <v>18</v>
      </c>
      <c r="C11" s="20">
        <f>SUM(C12:C15)</f>
        <v>85842</v>
      </c>
      <c r="D11" s="21">
        <f>SUM(D12:D15)</f>
        <v>3927489.17</v>
      </c>
      <c r="E11" s="21">
        <f>SUM(E12:E15)</f>
        <v>0</v>
      </c>
      <c r="F11" s="22">
        <f>SUM(F12:F15)</f>
        <v>3927489.17</v>
      </c>
    </row>
    <row r="12" spans="1:6" ht="15" customHeight="1">
      <c r="A12" s="28" t="s">
        <v>54</v>
      </c>
      <c r="B12" s="19" t="s">
        <v>19</v>
      </c>
      <c r="C12" s="29">
        <v>61072</v>
      </c>
      <c r="D12" s="21">
        <v>61072</v>
      </c>
      <c r="E12" s="30"/>
      <c r="F12" s="22">
        <f t="shared" si="0"/>
        <v>61072</v>
      </c>
    </row>
    <row r="13" spans="1:6" ht="15" customHeight="1">
      <c r="A13" s="28" t="s">
        <v>55</v>
      </c>
      <c r="B13" s="19" t="s">
        <v>18</v>
      </c>
      <c r="C13" s="29">
        <v>0</v>
      </c>
      <c r="D13" s="21">
        <v>3841647.17</v>
      </c>
      <c r="E13" s="30"/>
      <c r="F13" s="22">
        <f>D13+E13</f>
        <v>3841647.17</v>
      </c>
    </row>
    <row r="14" spans="1:6" ht="15" customHeight="1">
      <c r="A14" s="28" t="s">
        <v>63</v>
      </c>
      <c r="B14" s="19" t="s">
        <v>64</v>
      </c>
      <c r="C14" s="29">
        <v>0</v>
      </c>
      <c r="D14" s="21">
        <v>0</v>
      </c>
      <c r="E14" s="30"/>
      <c r="F14" s="22">
        <f>D14+E14</f>
        <v>0</v>
      </c>
    </row>
    <row r="15" spans="1:6" ht="15" customHeight="1">
      <c r="A15" s="28" t="s">
        <v>56</v>
      </c>
      <c r="B15" s="19">
        <v>4121</v>
      </c>
      <c r="C15" s="29">
        <v>24770</v>
      </c>
      <c r="D15" s="21">
        <v>24770</v>
      </c>
      <c r="E15" s="30"/>
      <c r="F15" s="22">
        <f t="shared" si="0"/>
        <v>24770</v>
      </c>
    </row>
    <row r="16" spans="1:6" ht="15" customHeight="1">
      <c r="A16" s="18" t="s">
        <v>29</v>
      </c>
      <c r="B16" s="19" t="s">
        <v>20</v>
      </c>
      <c r="C16" s="29">
        <f>SUM(C17:C19)</f>
        <v>0</v>
      </c>
      <c r="D16" s="21">
        <f>SUM(D17:D19)</f>
        <v>1613.86</v>
      </c>
      <c r="E16" s="21">
        <f>SUM(E17:E19)</f>
        <v>0</v>
      </c>
      <c r="F16" s="22">
        <f>SUM(F17:F19)</f>
        <v>1613.86</v>
      </c>
    </row>
    <row r="17" spans="1:6" ht="15" customHeight="1">
      <c r="A17" s="18" t="s">
        <v>60</v>
      </c>
      <c r="B17" s="19" t="s">
        <v>20</v>
      </c>
      <c r="C17" s="29">
        <v>0</v>
      </c>
      <c r="D17" s="21">
        <v>1613.86</v>
      </c>
      <c r="E17" s="30"/>
      <c r="F17" s="22">
        <f t="shared" si="0"/>
        <v>1613.86</v>
      </c>
    </row>
    <row r="18" spans="1:6" ht="15" customHeight="1">
      <c r="A18" s="28" t="s">
        <v>61</v>
      </c>
      <c r="B18" s="19">
        <v>4221</v>
      </c>
      <c r="C18" s="29">
        <v>0</v>
      </c>
      <c r="D18" s="21">
        <v>0</v>
      </c>
      <c r="E18" s="30"/>
      <c r="F18" s="22">
        <f>D18+E18</f>
        <v>0</v>
      </c>
    </row>
    <row r="19" spans="1:6" ht="15" customHeight="1">
      <c r="A19" s="28" t="s">
        <v>65</v>
      </c>
      <c r="B19" s="19">
        <v>4232</v>
      </c>
      <c r="C19" s="29">
        <v>0</v>
      </c>
      <c r="D19" s="21">
        <v>0</v>
      </c>
      <c r="E19" s="30"/>
      <c r="F19" s="22">
        <f>D19+E19</f>
        <v>0</v>
      </c>
    </row>
    <row r="20" spans="1:6" ht="15" customHeight="1">
      <c r="A20" s="23" t="s">
        <v>21</v>
      </c>
      <c r="B20" s="31" t="s">
        <v>30</v>
      </c>
      <c r="C20" s="24">
        <f>C6+C10</f>
        <v>2365930</v>
      </c>
      <c r="D20" s="25">
        <f>D6+D10</f>
        <v>6228446.83</v>
      </c>
      <c r="E20" s="25">
        <f>E6+E10</f>
        <v>0</v>
      </c>
      <c r="F20" s="27">
        <f>F6+F10</f>
        <v>6228446.83</v>
      </c>
    </row>
    <row r="21" spans="1:6" ht="15" customHeight="1">
      <c r="A21" s="23" t="s">
        <v>22</v>
      </c>
      <c r="B21" s="31" t="s">
        <v>23</v>
      </c>
      <c r="C21" s="24">
        <f>SUM(C22:C26)</f>
        <v>-96875</v>
      </c>
      <c r="D21" s="25">
        <f>SUM(D22:D26)</f>
        <v>86433.82</v>
      </c>
      <c r="E21" s="25">
        <f>SUM(E22:E26)</f>
        <v>148</v>
      </c>
      <c r="F21" s="32">
        <f>SUM(F22:F26)</f>
        <v>86581.82</v>
      </c>
    </row>
    <row r="22" spans="1:6" ht="15" customHeight="1">
      <c r="A22" s="28" t="s">
        <v>114</v>
      </c>
      <c r="B22" s="19" t="s">
        <v>24</v>
      </c>
      <c r="C22" s="29">
        <v>0</v>
      </c>
      <c r="D22" s="21">
        <v>5786.17</v>
      </c>
      <c r="E22" s="33"/>
      <c r="F22" s="22">
        <f t="shared" si="0"/>
        <v>5786.17</v>
      </c>
    </row>
    <row r="23" spans="1:6" ht="15" customHeight="1">
      <c r="A23" s="28" t="s">
        <v>115</v>
      </c>
      <c r="B23" s="19" t="s">
        <v>24</v>
      </c>
      <c r="C23" s="29">
        <v>0</v>
      </c>
      <c r="D23" s="21">
        <v>0</v>
      </c>
      <c r="E23" s="34"/>
      <c r="F23" s="22">
        <f t="shared" si="0"/>
        <v>0</v>
      </c>
    </row>
    <row r="24" spans="1:6" ht="15" customHeight="1">
      <c r="A24" s="28" t="s">
        <v>116</v>
      </c>
      <c r="B24" s="19" t="s">
        <v>24</v>
      </c>
      <c r="C24" s="29">
        <v>0</v>
      </c>
      <c r="D24" s="21">
        <v>177522.65</v>
      </c>
      <c r="E24" s="34">
        <v>148</v>
      </c>
      <c r="F24" s="22">
        <f>D24+E24</f>
        <v>177670.65</v>
      </c>
    </row>
    <row r="25" spans="1:6" ht="15" customHeight="1">
      <c r="A25" s="28" t="s">
        <v>57</v>
      </c>
      <c r="B25" s="19" t="s">
        <v>58</v>
      </c>
      <c r="C25" s="29">
        <v>0</v>
      </c>
      <c r="D25" s="21">
        <v>0</v>
      </c>
      <c r="E25" s="30"/>
      <c r="F25" s="22">
        <f>D25+E25</f>
        <v>0</v>
      </c>
    </row>
    <row r="26" spans="1:6" ht="15" customHeight="1" thickBot="1">
      <c r="A26" s="28" t="s">
        <v>62</v>
      </c>
      <c r="B26" s="19">
        <v>8124</v>
      </c>
      <c r="C26" s="29">
        <v>-96875</v>
      </c>
      <c r="D26" s="129">
        <v>-96875</v>
      </c>
      <c r="E26" s="34"/>
      <c r="F26" s="22">
        <f>D26+E26</f>
        <v>-96875</v>
      </c>
    </row>
    <row r="27" spans="1:6" ht="15" customHeight="1" thickBot="1">
      <c r="A27" s="35" t="s">
        <v>25</v>
      </c>
      <c r="B27" s="36"/>
      <c r="C27" s="37">
        <f>C21+C10+C6</f>
        <v>2269055</v>
      </c>
      <c r="D27" s="38">
        <f>D21+D10+D6</f>
        <v>6314880.65</v>
      </c>
      <c r="E27" s="121">
        <f>E6+E10+E21</f>
        <v>148</v>
      </c>
      <c r="F27" s="39">
        <f>D27+E27</f>
        <v>6315028.65</v>
      </c>
    </row>
    <row r="29" ht="9.75">
      <c r="E29" s="49"/>
    </row>
    <row r="30" spans="1:6" ht="17.25">
      <c r="A30" s="131" t="s">
        <v>52</v>
      </c>
      <c r="B30" s="131"/>
      <c r="C30" s="131"/>
      <c r="D30" s="131"/>
      <c r="E30" s="131"/>
      <c r="F30" s="131"/>
    </row>
    <row r="31" spans="1:6" ht="12" customHeight="1" thickBot="1">
      <c r="A31" s="3"/>
      <c r="B31" s="3"/>
      <c r="C31" s="3"/>
      <c r="D31" s="3"/>
      <c r="E31" s="3"/>
      <c r="F31" s="3"/>
    </row>
    <row r="32" spans="1:6" ht="15" customHeight="1" thickBot="1">
      <c r="A32" s="40" t="s">
        <v>31</v>
      </c>
      <c r="B32" s="41" t="s">
        <v>2</v>
      </c>
      <c r="C32" s="11" t="s">
        <v>111</v>
      </c>
      <c r="D32" s="41" t="s">
        <v>112</v>
      </c>
      <c r="E32" s="11" t="s">
        <v>0</v>
      </c>
      <c r="F32" s="12" t="s">
        <v>113</v>
      </c>
    </row>
    <row r="33" spans="1:6" ht="15" customHeight="1">
      <c r="A33" s="42" t="s">
        <v>32</v>
      </c>
      <c r="B33" s="43" t="s">
        <v>33</v>
      </c>
      <c r="C33" s="44">
        <v>26192.5</v>
      </c>
      <c r="D33" s="44">
        <v>26192.5</v>
      </c>
      <c r="E33" s="44"/>
      <c r="F33" s="46">
        <f>D33+E33</f>
        <v>26192.5</v>
      </c>
    </row>
    <row r="34" spans="1:6" ht="15" customHeight="1">
      <c r="A34" s="47" t="s">
        <v>34</v>
      </c>
      <c r="B34" s="48" t="s">
        <v>33</v>
      </c>
      <c r="C34" s="21">
        <v>238156.72</v>
      </c>
      <c r="D34" s="21">
        <v>239656.72</v>
      </c>
      <c r="E34" s="44"/>
      <c r="F34" s="46">
        <f>D34+E34</f>
        <v>239656.72</v>
      </c>
    </row>
    <row r="35" spans="1:6" ht="15" customHeight="1">
      <c r="A35" s="47" t="s">
        <v>35</v>
      </c>
      <c r="B35" s="48" t="s">
        <v>33</v>
      </c>
      <c r="C35" s="21">
        <v>857900</v>
      </c>
      <c r="D35" s="21">
        <v>858132.02</v>
      </c>
      <c r="E35" s="44"/>
      <c r="F35" s="46">
        <f aca="true" t="shared" si="1" ref="F35:F49">D35+E35</f>
        <v>858132.02</v>
      </c>
    </row>
    <row r="36" spans="1:6" ht="15" customHeight="1">
      <c r="A36" s="47" t="s">
        <v>36</v>
      </c>
      <c r="B36" s="48" t="s">
        <v>33</v>
      </c>
      <c r="C36" s="21">
        <v>607118.3</v>
      </c>
      <c r="D36" s="21">
        <v>610938.89</v>
      </c>
      <c r="E36" s="45">
        <f>'91406'!I7</f>
        <v>148</v>
      </c>
      <c r="F36" s="46">
        <f>D36+E36</f>
        <v>611086.89</v>
      </c>
    </row>
    <row r="37" spans="1:6" ht="15" customHeight="1">
      <c r="A37" s="47" t="s">
        <v>37</v>
      </c>
      <c r="B37" s="48" t="s">
        <v>33</v>
      </c>
      <c r="C37" s="21">
        <v>0</v>
      </c>
      <c r="D37" s="21">
        <v>3509896.43</v>
      </c>
      <c r="E37" s="45"/>
      <c r="F37" s="46">
        <f>D37+E37</f>
        <v>3509896.43</v>
      </c>
    </row>
    <row r="38" spans="1:6" ht="15" customHeight="1">
      <c r="A38" s="47" t="s">
        <v>109</v>
      </c>
      <c r="B38" s="48" t="s">
        <v>33</v>
      </c>
      <c r="C38" s="21">
        <v>78089.98</v>
      </c>
      <c r="D38" s="21">
        <v>423997.65</v>
      </c>
      <c r="E38" s="45"/>
      <c r="F38" s="46">
        <f>D38+E38</f>
        <v>423997.65</v>
      </c>
    </row>
    <row r="39" spans="1:6" ht="15" customHeight="1">
      <c r="A39" s="47" t="s">
        <v>38</v>
      </c>
      <c r="B39" s="48" t="s">
        <v>33</v>
      </c>
      <c r="C39" s="21">
        <v>96358</v>
      </c>
      <c r="D39" s="21">
        <v>76358</v>
      </c>
      <c r="E39" s="45"/>
      <c r="F39" s="46">
        <f>D39+E39</f>
        <v>76358</v>
      </c>
    </row>
    <row r="40" spans="1:6" ht="15" customHeight="1">
      <c r="A40" s="47" t="s">
        <v>39</v>
      </c>
      <c r="B40" s="48" t="s">
        <v>40</v>
      </c>
      <c r="C40" s="21">
        <v>125197</v>
      </c>
      <c r="D40" s="21">
        <v>303316.16</v>
      </c>
      <c r="E40" s="45"/>
      <c r="F40" s="46">
        <f>D40+E40</f>
        <v>303316.16</v>
      </c>
    </row>
    <row r="41" spans="1:6" ht="15" customHeight="1">
      <c r="A41" s="47" t="s">
        <v>41</v>
      </c>
      <c r="B41" s="48" t="s">
        <v>40</v>
      </c>
      <c r="C41" s="21">
        <v>0</v>
      </c>
      <c r="D41" s="21">
        <v>0</v>
      </c>
      <c r="E41" s="45"/>
      <c r="F41" s="46">
        <f t="shared" si="1"/>
        <v>0</v>
      </c>
    </row>
    <row r="42" spans="1:6" ht="15" customHeight="1">
      <c r="A42" s="47" t="s">
        <v>42</v>
      </c>
      <c r="B42" s="48" t="s">
        <v>43</v>
      </c>
      <c r="C42" s="21">
        <v>157317</v>
      </c>
      <c r="D42" s="21">
        <v>157880.61</v>
      </c>
      <c r="E42" s="45"/>
      <c r="F42" s="46">
        <f t="shared" si="1"/>
        <v>157880.61</v>
      </c>
    </row>
    <row r="43" spans="1:8" ht="15" customHeight="1">
      <c r="A43" s="47" t="s">
        <v>44</v>
      </c>
      <c r="B43" s="48" t="s">
        <v>43</v>
      </c>
      <c r="C43" s="21">
        <v>22000</v>
      </c>
      <c r="D43" s="21">
        <v>22000</v>
      </c>
      <c r="E43" s="44"/>
      <c r="F43" s="46">
        <f t="shared" si="1"/>
        <v>22000</v>
      </c>
      <c r="H43" s="49"/>
    </row>
    <row r="44" spans="1:6" ht="15" customHeight="1">
      <c r="A44" s="47" t="s">
        <v>45</v>
      </c>
      <c r="B44" s="48" t="s">
        <v>33</v>
      </c>
      <c r="C44" s="21">
        <v>3725.5</v>
      </c>
      <c r="D44" s="21">
        <v>3725.5</v>
      </c>
      <c r="E44" s="44"/>
      <c r="F44" s="46">
        <f t="shared" si="1"/>
        <v>3725.5</v>
      </c>
    </row>
    <row r="45" spans="1:6" ht="15" customHeight="1">
      <c r="A45" s="47" t="s">
        <v>70</v>
      </c>
      <c r="B45" s="48" t="s">
        <v>43</v>
      </c>
      <c r="C45" s="21">
        <v>30000</v>
      </c>
      <c r="D45" s="21">
        <v>55050.87</v>
      </c>
      <c r="E45" s="44"/>
      <c r="F45" s="46">
        <f t="shared" si="1"/>
        <v>55050.87</v>
      </c>
    </row>
    <row r="46" spans="1:6" ht="15" customHeight="1">
      <c r="A46" s="47" t="s">
        <v>46</v>
      </c>
      <c r="B46" s="48" t="s">
        <v>43</v>
      </c>
      <c r="C46" s="21">
        <v>5000</v>
      </c>
      <c r="D46" s="21">
        <v>5000</v>
      </c>
      <c r="E46" s="44"/>
      <c r="F46" s="46">
        <f t="shared" si="1"/>
        <v>5000</v>
      </c>
    </row>
    <row r="47" spans="1:6" ht="15" customHeight="1">
      <c r="A47" s="47" t="s">
        <v>47</v>
      </c>
      <c r="B47" s="48" t="s">
        <v>43</v>
      </c>
      <c r="C47" s="21">
        <v>18000</v>
      </c>
      <c r="D47" s="21">
        <v>18735.3</v>
      </c>
      <c r="E47" s="44"/>
      <c r="F47" s="46">
        <f t="shared" si="1"/>
        <v>18735.3</v>
      </c>
    </row>
    <row r="48" spans="1:6" ht="15" customHeight="1">
      <c r="A48" s="47" t="s">
        <v>48</v>
      </c>
      <c r="B48" s="48" t="s">
        <v>43</v>
      </c>
      <c r="C48" s="21">
        <v>4000</v>
      </c>
      <c r="D48" s="21">
        <v>4000</v>
      </c>
      <c r="E48" s="44"/>
      <c r="F48" s="46">
        <f t="shared" si="1"/>
        <v>4000</v>
      </c>
    </row>
    <row r="49" spans="1:6" ht="15" customHeight="1" thickBot="1">
      <c r="A49" s="47" t="s">
        <v>49</v>
      </c>
      <c r="B49" s="48" t="s">
        <v>43</v>
      </c>
      <c r="C49" s="21">
        <v>0</v>
      </c>
      <c r="D49" s="21">
        <v>0</v>
      </c>
      <c r="E49" s="44"/>
      <c r="F49" s="46">
        <f t="shared" si="1"/>
        <v>0</v>
      </c>
    </row>
    <row r="50" spans="1:6" ht="15" customHeight="1" thickBot="1">
      <c r="A50" s="50" t="s">
        <v>50</v>
      </c>
      <c r="B50" s="51"/>
      <c r="C50" s="38">
        <f>SUM(C33:C49)</f>
        <v>2269055</v>
      </c>
      <c r="D50" s="38">
        <f>SUM(D33:D49)</f>
        <v>6314880.650000001</v>
      </c>
      <c r="E50" s="38">
        <f>SUM(E33:E49)</f>
        <v>148</v>
      </c>
      <c r="F50" s="39">
        <f>SUM(F33:F49)</f>
        <v>6315028.650000001</v>
      </c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64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43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2" width="3.8515625" style="3" customWidth="1"/>
    <col min="3" max="3" width="9.57421875" style="3" bestFit="1" customWidth="1"/>
    <col min="4" max="4" width="5.57421875" style="3" customWidth="1"/>
    <col min="5" max="5" width="6.421875" style="3" customWidth="1"/>
    <col min="6" max="6" width="41.28125" style="3" customWidth="1"/>
    <col min="7" max="8" width="9.140625" style="3" customWidth="1"/>
    <col min="9" max="9" width="9.57421875" style="3" bestFit="1" customWidth="1"/>
    <col min="10" max="16384" width="9.140625" style="3" customWidth="1"/>
  </cols>
  <sheetData>
    <row r="1" spans="1:10" ht="17.25" customHeight="1">
      <c r="A1" s="132" t="s">
        <v>72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2" customHeight="1">
      <c r="A2" s="52"/>
      <c r="B2" s="52"/>
      <c r="C2" s="52"/>
      <c r="D2" s="52"/>
      <c r="E2" s="52"/>
      <c r="F2" s="52"/>
      <c r="G2" s="52"/>
      <c r="H2" s="52"/>
      <c r="I2" s="52"/>
      <c r="J2" s="53"/>
    </row>
    <row r="3" spans="1:10" ht="16.5" customHeight="1">
      <c r="A3" s="133" t="s">
        <v>103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ht="12" customHeight="1" thickBot="1">
      <c r="A4" s="54"/>
      <c r="B4" s="54"/>
      <c r="C4" s="54"/>
      <c r="D4" s="54"/>
      <c r="E4" s="54"/>
      <c r="F4" s="54"/>
      <c r="G4" s="54"/>
      <c r="H4" s="54"/>
      <c r="I4" s="54"/>
      <c r="J4" s="55" t="s">
        <v>71</v>
      </c>
    </row>
    <row r="5" spans="1:10" ht="12.75" customHeight="1" thickBot="1">
      <c r="A5" s="134" t="s">
        <v>66</v>
      </c>
      <c r="B5" s="136" t="s">
        <v>4</v>
      </c>
      <c r="C5" s="138" t="s">
        <v>6</v>
      </c>
      <c r="D5" s="138" t="s">
        <v>7</v>
      </c>
      <c r="E5" s="138" t="s">
        <v>8</v>
      </c>
      <c r="F5" s="140" t="s">
        <v>73</v>
      </c>
      <c r="G5" s="142" t="s">
        <v>111</v>
      </c>
      <c r="H5" s="144" t="s">
        <v>112</v>
      </c>
      <c r="I5" s="146" t="s">
        <v>119</v>
      </c>
      <c r="J5" s="147"/>
    </row>
    <row r="6" spans="1:10" ht="12.75" customHeight="1" thickBot="1">
      <c r="A6" s="135"/>
      <c r="B6" s="137"/>
      <c r="C6" s="139"/>
      <c r="D6" s="139"/>
      <c r="E6" s="139"/>
      <c r="F6" s="141"/>
      <c r="G6" s="143"/>
      <c r="H6" s="145"/>
      <c r="I6" s="58" t="s">
        <v>26</v>
      </c>
      <c r="J6" s="59" t="s">
        <v>113</v>
      </c>
    </row>
    <row r="7" spans="1:10" ht="12.75" customHeight="1" thickBot="1">
      <c r="A7" s="148" t="s">
        <v>59</v>
      </c>
      <c r="B7" s="60" t="s">
        <v>5</v>
      </c>
      <c r="C7" s="56" t="s">
        <v>6</v>
      </c>
      <c r="D7" s="56" t="s">
        <v>7</v>
      </c>
      <c r="E7" s="56" t="s">
        <v>8</v>
      </c>
      <c r="F7" s="57" t="s">
        <v>74</v>
      </c>
      <c r="G7" s="61">
        <f>G8+G24+G29</f>
        <v>532446.59</v>
      </c>
      <c r="H7" s="61">
        <f>H8+H24+H29</f>
        <v>534533.341</v>
      </c>
      <c r="I7" s="61">
        <f>I8+I24+I29</f>
        <v>148</v>
      </c>
      <c r="J7" s="62">
        <f>J8+J24+J29</f>
        <v>534681.341</v>
      </c>
    </row>
    <row r="8" spans="1:10" ht="12.75" customHeight="1" thickBot="1">
      <c r="A8" s="149"/>
      <c r="B8" s="63" t="s">
        <v>27</v>
      </c>
      <c r="C8" s="64" t="s">
        <v>3</v>
      </c>
      <c r="D8" s="65" t="s">
        <v>3</v>
      </c>
      <c r="E8" s="65" t="s">
        <v>3</v>
      </c>
      <c r="F8" s="66" t="s">
        <v>75</v>
      </c>
      <c r="G8" s="67">
        <f>G9+G14+G17+G19+G21</f>
        <v>2144.74</v>
      </c>
      <c r="H8" s="67">
        <f>H9+H14+H17+H19+H21</f>
        <v>2913.552</v>
      </c>
      <c r="I8" s="67">
        <f>I9+I14+I17+I19+I21</f>
        <v>0</v>
      </c>
      <c r="J8" s="68">
        <f>J9+J14+J17+J19+J21</f>
        <v>2913.552</v>
      </c>
    </row>
    <row r="9" spans="1:10" ht="12.75" customHeight="1">
      <c r="A9" s="149"/>
      <c r="B9" s="69" t="s">
        <v>76</v>
      </c>
      <c r="C9" s="70" t="s">
        <v>94</v>
      </c>
      <c r="D9" s="71">
        <v>2229</v>
      </c>
      <c r="E9" s="71" t="s">
        <v>3</v>
      </c>
      <c r="F9" s="72" t="s">
        <v>77</v>
      </c>
      <c r="G9" s="73">
        <f>SUM(G10:G13)</f>
        <v>1294.74</v>
      </c>
      <c r="H9" s="73">
        <f>SUM(H10:H13)</f>
        <v>2063.552</v>
      </c>
      <c r="I9" s="74">
        <f>SUM(I10:I13)</f>
        <v>0</v>
      </c>
      <c r="J9" s="73">
        <f>SUM(J10:J13)</f>
        <v>2063.552</v>
      </c>
    </row>
    <row r="10" spans="1:10" ht="12.75" customHeight="1">
      <c r="A10" s="149"/>
      <c r="B10" s="75"/>
      <c r="C10" s="76"/>
      <c r="D10" s="4"/>
      <c r="E10" s="6">
        <v>5164</v>
      </c>
      <c r="F10" s="5" t="s">
        <v>118</v>
      </c>
      <c r="G10" s="86">
        <v>100</v>
      </c>
      <c r="H10" s="86">
        <v>100</v>
      </c>
      <c r="I10" s="127"/>
      <c r="J10" s="77">
        <f aca="true" t="shared" si="0" ref="J10:J16">H10+I10</f>
        <v>100</v>
      </c>
    </row>
    <row r="11" spans="1:10" ht="12.75" customHeight="1">
      <c r="A11" s="149"/>
      <c r="B11" s="75"/>
      <c r="C11" s="76"/>
      <c r="D11" s="4"/>
      <c r="E11" s="7">
        <v>5166</v>
      </c>
      <c r="F11" s="5" t="s">
        <v>78</v>
      </c>
      <c r="G11" s="86">
        <v>300</v>
      </c>
      <c r="H11" s="86">
        <v>300</v>
      </c>
      <c r="I11" s="127"/>
      <c r="J11" s="77">
        <f t="shared" si="0"/>
        <v>300</v>
      </c>
    </row>
    <row r="12" spans="1:10" ht="12.75" customHeight="1">
      <c r="A12" s="149"/>
      <c r="B12" s="75"/>
      <c r="C12" s="76"/>
      <c r="D12" s="4"/>
      <c r="E12" s="6">
        <v>5168</v>
      </c>
      <c r="F12" s="78" t="s">
        <v>117</v>
      </c>
      <c r="G12" s="86">
        <v>200</v>
      </c>
      <c r="H12" s="86">
        <v>200</v>
      </c>
      <c r="I12" s="127"/>
      <c r="J12" s="77">
        <f t="shared" si="0"/>
        <v>200</v>
      </c>
    </row>
    <row r="13" spans="1:10" ht="12.75" customHeight="1">
      <c r="A13" s="149"/>
      <c r="B13" s="75"/>
      <c r="C13" s="76"/>
      <c r="D13" s="4"/>
      <c r="E13" s="7">
        <v>5169</v>
      </c>
      <c r="F13" s="78" t="s">
        <v>67</v>
      </c>
      <c r="G13" s="86">
        <v>694.74</v>
      </c>
      <c r="H13" s="2">
        <f>694.74+768.812</f>
        <v>1463.5520000000001</v>
      </c>
      <c r="I13" s="127"/>
      <c r="J13" s="77">
        <f t="shared" si="0"/>
        <v>1463.5520000000001</v>
      </c>
    </row>
    <row r="14" spans="1:10" ht="12.75" customHeight="1">
      <c r="A14" s="149"/>
      <c r="B14" s="79" t="s">
        <v>76</v>
      </c>
      <c r="C14" s="80" t="s">
        <v>95</v>
      </c>
      <c r="D14" s="81">
        <v>2229</v>
      </c>
      <c r="E14" s="81" t="s">
        <v>3</v>
      </c>
      <c r="F14" s="82" t="s">
        <v>80</v>
      </c>
      <c r="G14" s="83">
        <f>SUM(G15:G16)</f>
        <v>50</v>
      </c>
      <c r="H14" s="83">
        <f>SUM(H15:H16)</f>
        <v>50</v>
      </c>
      <c r="I14" s="89">
        <f>SUM(I15:I16)</f>
        <v>0</v>
      </c>
      <c r="J14" s="83">
        <f>SUM(J15:J16)</f>
        <v>50</v>
      </c>
    </row>
    <row r="15" spans="1:10" ht="12.75" customHeight="1">
      <c r="A15" s="149"/>
      <c r="B15" s="110"/>
      <c r="C15" s="111"/>
      <c r="D15" s="84"/>
      <c r="E15" s="6">
        <v>5167</v>
      </c>
      <c r="F15" s="120" t="s">
        <v>97</v>
      </c>
      <c r="G15" s="86">
        <v>5</v>
      </c>
      <c r="H15" s="86">
        <v>5</v>
      </c>
      <c r="I15" s="92"/>
      <c r="J15" s="77">
        <f t="shared" si="0"/>
        <v>5</v>
      </c>
    </row>
    <row r="16" spans="1:10" ht="12.75" customHeight="1">
      <c r="A16" s="149"/>
      <c r="B16" s="79"/>
      <c r="C16" s="80"/>
      <c r="D16" s="81"/>
      <c r="E16" s="84">
        <v>5169</v>
      </c>
      <c r="F16" s="87" t="s">
        <v>67</v>
      </c>
      <c r="G16" s="86">
        <v>45</v>
      </c>
      <c r="H16" s="86">
        <v>45</v>
      </c>
      <c r="I16" s="92"/>
      <c r="J16" s="77">
        <f t="shared" si="0"/>
        <v>45</v>
      </c>
    </row>
    <row r="17" spans="1:10" ht="12.75" customHeight="1">
      <c r="A17" s="149"/>
      <c r="B17" s="88" t="s">
        <v>76</v>
      </c>
      <c r="C17" s="80" t="s">
        <v>96</v>
      </c>
      <c r="D17" s="81">
        <v>2219</v>
      </c>
      <c r="E17" s="81" t="s">
        <v>3</v>
      </c>
      <c r="F17" s="82" t="s">
        <v>81</v>
      </c>
      <c r="G17" s="83">
        <f>SUM(G18:G18)</f>
        <v>250</v>
      </c>
      <c r="H17" s="83">
        <f>SUM(H18:H18)</f>
        <v>250</v>
      </c>
      <c r="I17" s="83">
        <f>SUM(I18:I18)</f>
        <v>0</v>
      </c>
      <c r="J17" s="83">
        <f>SUM(J18:J18)</f>
        <v>250</v>
      </c>
    </row>
    <row r="18" spans="1:10" ht="12.75" customHeight="1">
      <c r="A18" s="149"/>
      <c r="B18" s="90"/>
      <c r="C18" s="91"/>
      <c r="D18" s="81"/>
      <c r="E18" s="106">
        <v>5169</v>
      </c>
      <c r="F18" s="107" t="s">
        <v>67</v>
      </c>
      <c r="G18" s="86">
        <v>250</v>
      </c>
      <c r="H18" s="86">
        <v>250</v>
      </c>
      <c r="I18" s="92"/>
      <c r="J18" s="77">
        <f>H18+I18</f>
        <v>250</v>
      </c>
    </row>
    <row r="19" spans="1:10" ht="12.75" customHeight="1">
      <c r="A19" s="149"/>
      <c r="B19" s="88" t="s">
        <v>76</v>
      </c>
      <c r="C19" s="80" t="s">
        <v>98</v>
      </c>
      <c r="D19" s="81">
        <v>2229</v>
      </c>
      <c r="E19" s="81" t="s">
        <v>3</v>
      </c>
      <c r="F19" s="82" t="s">
        <v>100</v>
      </c>
      <c r="G19" s="83">
        <f>SUM(G20:G20)</f>
        <v>500</v>
      </c>
      <c r="H19" s="83">
        <f>SUM(H20:H20)</f>
        <v>500</v>
      </c>
      <c r="I19" s="89">
        <f>SUM(I20:I20)</f>
        <v>0</v>
      </c>
      <c r="J19" s="83">
        <f>SUM(J20:J20)</f>
        <v>500</v>
      </c>
    </row>
    <row r="20" spans="1:10" ht="12.75" customHeight="1">
      <c r="A20" s="149"/>
      <c r="B20" s="90"/>
      <c r="C20" s="91"/>
      <c r="D20" s="81"/>
      <c r="E20" s="115">
        <v>5909</v>
      </c>
      <c r="F20" s="116" t="s">
        <v>99</v>
      </c>
      <c r="G20" s="86">
        <v>500</v>
      </c>
      <c r="H20" s="86">
        <v>500</v>
      </c>
      <c r="I20" s="92"/>
      <c r="J20" s="77">
        <f>H20+I20</f>
        <v>500</v>
      </c>
    </row>
    <row r="21" spans="1:10" ht="12.75" customHeight="1">
      <c r="A21" s="149"/>
      <c r="B21" s="88" t="s">
        <v>76</v>
      </c>
      <c r="C21" s="80" t="s">
        <v>101</v>
      </c>
      <c r="D21" s="81">
        <v>2291</v>
      </c>
      <c r="E21" s="81" t="s">
        <v>3</v>
      </c>
      <c r="F21" s="82" t="s">
        <v>79</v>
      </c>
      <c r="G21" s="83">
        <f>SUM(G22:G23)</f>
        <v>50</v>
      </c>
      <c r="H21" s="83">
        <f>SUM(H22:H23)</f>
        <v>50</v>
      </c>
      <c r="I21" s="89">
        <f>SUM(I22:I23)</f>
        <v>0</v>
      </c>
      <c r="J21" s="83">
        <f>SUM(J22:J23)</f>
        <v>50</v>
      </c>
    </row>
    <row r="22" spans="1:10" ht="12.75" customHeight="1">
      <c r="A22" s="149"/>
      <c r="B22" s="90"/>
      <c r="C22" s="91"/>
      <c r="D22" s="94"/>
      <c r="E22" s="84">
        <v>5169</v>
      </c>
      <c r="F22" s="85" t="s">
        <v>82</v>
      </c>
      <c r="G22" s="95">
        <v>30</v>
      </c>
      <c r="H22" s="95">
        <v>30</v>
      </c>
      <c r="I22" s="96"/>
      <c r="J22" s="77">
        <f>H22+I22</f>
        <v>30</v>
      </c>
    </row>
    <row r="23" spans="1:10" ht="12.75" customHeight="1" thickBot="1">
      <c r="A23" s="149"/>
      <c r="B23" s="97"/>
      <c r="C23" s="98"/>
      <c r="D23" s="99"/>
      <c r="E23" s="99">
        <v>5175</v>
      </c>
      <c r="F23" s="100" t="s">
        <v>69</v>
      </c>
      <c r="G23" s="101">
        <v>20</v>
      </c>
      <c r="H23" s="101">
        <v>20</v>
      </c>
      <c r="I23" s="102"/>
      <c r="J23" s="103">
        <f>H23+I23</f>
        <v>20</v>
      </c>
    </row>
    <row r="24" spans="1:10" ht="12.75" customHeight="1" thickBot="1">
      <c r="A24" s="149"/>
      <c r="B24" s="104" t="s">
        <v>27</v>
      </c>
      <c r="C24" s="64" t="s">
        <v>3</v>
      </c>
      <c r="D24" s="65" t="s">
        <v>3</v>
      </c>
      <c r="E24" s="65" t="s">
        <v>3</v>
      </c>
      <c r="F24" s="66" t="s">
        <v>83</v>
      </c>
      <c r="G24" s="67">
        <f>G25</f>
        <v>1872</v>
      </c>
      <c r="H24" s="67">
        <f>H25</f>
        <v>1995.154</v>
      </c>
      <c r="I24" s="67">
        <f>I25</f>
        <v>148</v>
      </c>
      <c r="J24" s="68">
        <f>J25</f>
        <v>2143.154</v>
      </c>
    </row>
    <row r="25" spans="1:10" ht="12.75" customHeight="1">
      <c r="A25" s="149"/>
      <c r="B25" s="105" t="s">
        <v>76</v>
      </c>
      <c r="C25" s="70" t="s">
        <v>102</v>
      </c>
      <c r="D25" s="71">
        <v>2223</v>
      </c>
      <c r="E25" s="71" t="s">
        <v>3</v>
      </c>
      <c r="F25" s="72" t="s">
        <v>84</v>
      </c>
      <c r="G25" s="73">
        <f>SUM(G26:G28)</f>
        <v>1872</v>
      </c>
      <c r="H25" s="73">
        <f>SUM(H26:H28)</f>
        <v>1995.154</v>
      </c>
      <c r="I25" s="74">
        <f>SUM(I26:I28)</f>
        <v>148</v>
      </c>
      <c r="J25" s="73">
        <f>SUM(J26:J28)</f>
        <v>2143.154</v>
      </c>
    </row>
    <row r="26" spans="1:10" s="109" customFormat="1" ht="12.75" customHeight="1">
      <c r="A26" s="149"/>
      <c r="B26" s="112"/>
      <c r="C26" s="111"/>
      <c r="D26" s="84"/>
      <c r="E26" s="84">
        <v>5139</v>
      </c>
      <c r="F26" s="85" t="s">
        <v>68</v>
      </c>
      <c r="G26" s="118">
        <v>100</v>
      </c>
      <c r="H26" s="118">
        <v>100</v>
      </c>
      <c r="I26" s="124"/>
      <c r="J26" s="77">
        <f>H26+I26</f>
        <v>100</v>
      </c>
    </row>
    <row r="27" spans="1:10" s="109" customFormat="1" ht="12.75" customHeight="1">
      <c r="A27" s="149"/>
      <c r="B27" s="112"/>
      <c r="C27" s="111"/>
      <c r="D27" s="84"/>
      <c r="E27" s="84">
        <v>5169</v>
      </c>
      <c r="F27" s="87" t="s">
        <v>67</v>
      </c>
      <c r="G27" s="118">
        <v>1752</v>
      </c>
      <c r="H27" s="2">
        <f>1752+123.154</f>
        <v>1875.154</v>
      </c>
      <c r="I27" s="124">
        <v>148</v>
      </c>
      <c r="J27" s="77">
        <f>H27+I27</f>
        <v>2023.154</v>
      </c>
    </row>
    <row r="28" spans="1:10" s="109" customFormat="1" ht="12.75" customHeight="1" thickBot="1">
      <c r="A28" s="149"/>
      <c r="B28" s="112"/>
      <c r="C28" s="111"/>
      <c r="D28" s="84"/>
      <c r="E28" s="84">
        <v>5175</v>
      </c>
      <c r="F28" s="87" t="s">
        <v>69</v>
      </c>
      <c r="G28" s="119">
        <v>20</v>
      </c>
      <c r="H28" s="119">
        <v>20</v>
      </c>
      <c r="I28" s="124"/>
      <c r="J28" s="77">
        <f>H28+I28</f>
        <v>20</v>
      </c>
    </row>
    <row r="29" spans="1:10" ht="12.75" customHeight="1" thickBot="1">
      <c r="A29" s="149"/>
      <c r="B29" s="63" t="s">
        <v>27</v>
      </c>
      <c r="C29" s="64" t="s">
        <v>3</v>
      </c>
      <c r="D29" s="65" t="s">
        <v>3</v>
      </c>
      <c r="E29" s="65" t="s">
        <v>3</v>
      </c>
      <c r="F29" s="66" t="s">
        <v>85</v>
      </c>
      <c r="G29" s="67">
        <f>G30+G32+G34+G36+G38</f>
        <v>528429.85</v>
      </c>
      <c r="H29" s="67">
        <f>H30+H32+H34+H36+H38</f>
        <v>529624.635</v>
      </c>
      <c r="I29" s="67">
        <f>I30+I32+I34+I36+I38</f>
        <v>0</v>
      </c>
      <c r="J29" s="68">
        <f>J30+J32+J34+J36+J38</f>
        <v>529624.635</v>
      </c>
    </row>
    <row r="30" spans="1:10" ht="12.75" customHeight="1">
      <c r="A30" s="149"/>
      <c r="B30" s="69" t="s">
        <v>76</v>
      </c>
      <c r="C30" s="70" t="s">
        <v>104</v>
      </c>
      <c r="D30" s="71">
        <v>2221</v>
      </c>
      <c r="E30" s="71" t="s">
        <v>3</v>
      </c>
      <c r="F30" s="72" t="s">
        <v>86</v>
      </c>
      <c r="G30" s="73">
        <f>SUM(G31)</f>
        <v>215000</v>
      </c>
      <c r="H30" s="73">
        <f>SUM(H31)</f>
        <v>215000</v>
      </c>
      <c r="I30" s="74">
        <f>SUM(I31)</f>
        <v>0</v>
      </c>
      <c r="J30" s="73">
        <f>SUM(J31)</f>
        <v>215000</v>
      </c>
    </row>
    <row r="31" spans="1:10" ht="12.75" customHeight="1">
      <c r="A31" s="149"/>
      <c r="B31" s="110"/>
      <c r="C31" s="111"/>
      <c r="D31" s="84"/>
      <c r="E31" s="84">
        <v>5193</v>
      </c>
      <c r="F31" s="85" t="s">
        <v>87</v>
      </c>
      <c r="G31" s="86">
        <v>215000</v>
      </c>
      <c r="H31" s="86">
        <v>215000</v>
      </c>
      <c r="I31" s="92"/>
      <c r="J31" s="77">
        <f>H31+I31</f>
        <v>215000</v>
      </c>
    </row>
    <row r="32" spans="1:10" ht="12.75" customHeight="1">
      <c r="A32" s="149"/>
      <c r="B32" s="79" t="s">
        <v>76</v>
      </c>
      <c r="C32" s="80" t="s">
        <v>105</v>
      </c>
      <c r="D32" s="81">
        <v>2242</v>
      </c>
      <c r="E32" s="81" t="s">
        <v>3</v>
      </c>
      <c r="F32" s="113" t="s">
        <v>88</v>
      </c>
      <c r="G32" s="83">
        <f>SUM(G33:G33)</f>
        <v>296275</v>
      </c>
      <c r="H32" s="83">
        <f>SUM(H33:H33)</f>
        <v>296275</v>
      </c>
      <c r="I32" s="89">
        <f>SUM(I33:I33)</f>
        <v>0</v>
      </c>
      <c r="J32" s="83">
        <f>SUM(J33:J33)</f>
        <v>296275</v>
      </c>
    </row>
    <row r="33" spans="1:10" ht="12.75" customHeight="1">
      <c r="A33" s="149"/>
      <c r="B33" s="110"/>
      <c r="C33" s="111"/>
      <c r="D33" s="84"/>
      <c r="E33" s="84">
        <v>5193</v>
      </c>
      <c r="F33" s="85" t="s">
        <v>89</v>
      </c>
      <c r="G33" s="86">
        <v>296275</v>
      </c>
      <c r="H33" s="86">
        <v>296275</v>
      </c>
      <c r="I33" s="92"/>
      <c r="J33" s="77">
        <f>H33+I33</f>
        <v>296275</v>
      </c>
    </row>
    <row r="34" spans="1:10" s="109" customFormat="1" ht="12.75" customHeight="1">
      <c r="A34" s="149"/>
      <c r="B34" s="79" t="s">
        <v>76</v>
      </c>
      <c r="C34" s="80" t="s">
        <v>106</v>
      </c>
      <c r="D34" s="81">
        <v>2221</v>
      </c>
      <c r="E34" s="81" t="s">
        <v>3</v>
      </c>
      <c r="F34" s="114" t="s">
        <v>90</v>
      </c>
      <c r="G34" s="83">
        <f>SUM(G35)</f>
        <v>9490</v>
      </c>
      <c r="H34" s="83">
        <f>SUM(H35)</f>
        <v>9490</v>
      </c>
      <c r="I34" s="89">
        <f>SUM(I35)</f>
        <v>0</v>
      </c>
      <c r="J34" s="83">
        <f>SUM(J35:J35)</f>
        <v>9490</v>
      </c>
    </row>
    <row r="35" spans="1:10" s="109" customFormat="1" ht="12.75" customHeight="1">
      <c r="A35" s="149"/>
      <c r="B35" s="110"/>
      <c r="C35" s="111"/>
      <c r="D35" s="84"/>
      <c r="E35" s="84">
        <v>5193</v>
      </c>
      <c r="F35" s="85" t="s">
        <v>91</v>
      </c>
      <c r="G35" s="86">
        <v>9490</v>
      </c>
      <c r="H35" s="86">
        <v>9490</v>
      </c>
      <c r="I35" s="92"/>
      <c r="J35" s="77">
        <f>H35+I35</f>
        <v>9490</v>
      </c>
    </row>
    <row r="36" spans="1:10" ht="12.75" customHeight="1">
      <c r="A36" s="149"/>
      <c r="B36" s="79" t="s">
        <v>76</v>
      </c>
      <c r="C36" s="80" t="s">
        <v>107</v>
      </c>
      <c r="D36" s="81">
        <v>2299</v>
      </c>
      <c r="E36" s="81" t="s">
        <v>3</v>
      </c>
      <c r="F36" s="82" t="s">
        <v>92</v>
      </c>
      <c r="G36" s="83">
        <f>SUM(G37:G37)</f>
        <v>10</v>
      </c>
      <c r="H36" s="83">
        <f>SUM(H37:H37)</f>
        <v>10</v>
      </c>
      <c r="I36" s="89">
        <f>SUM(I37:I37)</f>
        <v>0</v>
      </c>
      <c r="J36" s="83">
        <f>SUM(J37:J37)</f>
        <v>10</v>
      </c>
    </row>
    <row r="37" spans="1:10" ht="12.75" customHeight="1">
      <c r="A37" s="149"/>
      <c r="B37" s="108"/>
      <c r="C37" s="93"/>
      <c r="D37" s="94"/>
      <c r="E37" s="94">
        <v>5175</v>
      </c>
      <c r="F37" s="85" t="s">
        <v>69</v>
      </c>
      <c r="G37" s="86">
        <v>10</v>
      </c>
      <c r="H37" s="86">
        <v>10</v>
      </c>
      <c r="I37" s="92"/>
      <c r="J37" s="77">
        <f>H37+I37</f>
        <v>10</v>
      </c>
    </row>
    <row r="38" spans="1:10" ht="12.75" customHeight="1">
      <c r="A38" s="149"/>
      <c r="B38" s="79" t="s">
        <v>76</v>
      </c>
      <c r="C38" s="80" t="s">
        <v>108</v>
      </c>
      <c r="D38" s="81">
        <v>2299</v>
      </c>
      <c r="E38" s="81" t="s">
        <v>3</v>
      </c>
      <c r="F38" s="82" t="s">
        <v>93</v>
      </c>
      <c r="G38" s="83">
        <f>SUM(G39:G43)</f>
        <v>7654.85</v>
      </c>
      <c r="H38" s="83">
        <f>SUM(H39:H43)</f>
        <v>8849.635</v>
      </c>
      <c r="I38" s="89">
        <f>SUM(I39:I43)</f>
        <v>0</v>
      </c>
      <c r="J38" s="83">
        <f>SUM(J39:J43)</f>
        <v>8849.635</v>
      </c>
    </row>
    <row r="39" spans="1:10" s="109" customFormat="1" ht="12.75" customHeight="1">
      <c r="A39" s="149"/>
      <c r="B39" s="108"/>
      <c r="C39" s="93"/>
      <c r="D39" s="94"/>
      <c r="E39" s="106">
        <v>5139</v>
      </c>
      <c r="F39" s="107" t="s">
        <v>68</v>
      </c>
      <c r="G39" s="2">
        <v>100</v>
      </c>
      <c r="H39" s="2">
        <f>100+36.209</f>
        <v>136.209</v>
      </c>
      <c r="I39" s="125"/>
      <c r="J39" s="77">
        <f>H39+I39</f>
        <v>136.209</v>
      </c>
    </row>
    <row r="40" spans="1:10" s="109" customFormat="1" ht="12.75" customHeight="1">
      <c r="A40" s="149"/>
      <c r="B40" s="108"/>
      <c r="C40" s="93"/>
      <c r="D40" s="94"/>
      <c r="E40" s="94">
        <v>5166</v>
      </c>
      <c r="F40" s="85" t="s">
        <v>78</v>
      </c>
      <c r="G40" s="2">
        <v>500</v>
      </c>
      <c r="H40" s="122">
        <v>500</v>
      </c>
      <c r="I40" s="125"/>
      <c r="J40" s="77">
        <f>H40+I40</f>
        <v>500</v>
      </c>
    </row>
    <row r="41" spans="1:10" s="109" customFormat="1" ht="12.75" customHeight="1">
      <c r="A41" s="149"/>
      <c r="B41" s="108"/>
      <c r="C41" s="93"/>
      <c r="D41" s="94"/>
      <c r="E41" s="94">
        <v>5168</v>
      </c>
      <c r="F41" s="85" t="s">
        <v>117</v>
      </c>
      <c r="G41" s="2">
        <v>1000</v>
      </c>
      <c r="H41" s="2">
        <f>1000+83.445</f>
        <v>1083.445</v>
      </c>
      <c r="I41" s="125"/>
      <c r="J41" s="77">
        <f>H41+I41</f>
        <v>1083.445</v>
      </c>
    </row>
    <row r="42" spans="1:10" s="109" customFormat="1" ht="12.75" customHeight="1">
      <c r="A42" s="149"/>
      <c r="B42" s="108"/>
      <c r="C42" s="93"/>
      <c r="D42" s="94"/>
      <c r="E42" s="94">
        <v>5169</v>
      </c>
      <c r="F42" s="85" t="s">
        <v>67</v>
      </c>
      <c r="G42" s="2">
        <v>6044.85</v>
      </c>
      <c r="H42" s="2">
        <f>6044.85+1075.131</f>
        <v>7119.981000000001</v>
      </c>
      <c r="I42" s="125"/>
      <c r="J42" s="77">
        <f>H42+I42</f>
        <v>7119.981000000001</v>
      </c>
    </row>
    <row r="43" spans="1:10" s="109" customFormat="1" ht="12.75" customHeight="1" thickBot="1">
      <c r="A43" s="150"/>
      <c r="B43" s="117"/>
      <c r="C43" s="98"/>
      <c r="D43" s="99"/>
      <c r="E43" s="99">
        <v>5175</v>
      </c>
      <c r="F43" s="100" t="s">
        <v>69</v>
      </c>
      <c r="G43" s="1">
        <v>10</v>
      </c>
      <c r="H43" s="123">
        <v>10</v>
      </c>
      <c r="I43" s="126"/>
      <c r="J43" s="103">
        <f>H43+I43</f>
        <v>10</v>
      </c>
    </row>
  </sheetData>
  <sheetProtection/>
  <mergeCells count="12">
    <mergeCell ref="I5:J5"/>
    <mergeCell ref="A7:A43"/>
    <mergeCell ref="A1:J1"/>
    <mergeCell ref="A3:J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1496062992125984" right="0.31496062992125984" top="0.7874015748031497" bottom="0.5118110236220472" header="0.31496062992125984" footer="0.2362204724409449"/>
  <pageSetup fitToHeight="1" fitToWidth="1" horizontalDpi="600" verticalDpi="600" orientation="portrait" paperSize="9" scale="92" r:id="rId1"/>
  <headerFooter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2015-02-23T08:50:06Z</cp:lastPrinted>
  <dcterms:created xsi:type="dcterms:W3CDTF">2006-09-25T08:49:57Z</dcterms:created>
  <dcterms:modified xsi:type="dcterms:W3CDTF">2015-02-23T08:51:12Z</dcterms:modified>
  <cp:category/>
  <cp:version/>
  <cp:contentType/>
  <cp:contentStatus/>
</cp:coreProperties>
</file>