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495" windowWidth="9420" windowHeight="4140" tabRatio="942" firstSheet="2" activeTab="2"/>
  </bookViews>
  <sheets>
    <sheet name="Hejtman upravený (2)" sheetId="72" state="hidden" r:id="rId1"/>
    <sheet name="Hejtman" sheetId="71" state="hidden" r:id="rId2"/>
    <sheet name="Příloha č. 1" sheetId="105" r:id="rId3"/>
  </sheets>
  <definedNames>
    <definedName name="_xlnm.Print_Titles" localSheetId="1">Hejtman!$2:$4</definedName>
    <definedName name="_xlnm.Print_Titles" localSheetId="0">'Hejtman upravený (2)'!$2:$4</definedName>
    <definedName name="_xlnm.Print_Area" localSheetId="2">'Příloha č. 1'!$A$1:$K$197</definedName>
  </definedNames>
  <calcPr calcId="145621"/>
</workbook>
</file>

<file path=xl/calcChain.xml><?xml version="1.0" encoding="utf-8"?>
<calcChain xmlns="http://schemas.openxmlformats.org/spreadsheetml/2006/main">
  <c r="I25" i="105" l="1"/>
  <c r="I10" i="105" s="1"/>
  <c r="I9" i="105" s="1"/>
  <c r="H196" i="105"/>
  <c r="J196" i="105" s="1"/>
  <c r="G195" i="105"/>
  <c r="H195" i="105" s="1"/>
  <c r="J195" i="105" s="1"/>
  <c r="H194" i="105"/>
  <c r="J194" i="105" s="1"/>
  <c r="G193" i="105"/>
  <c r="H193" i="105" s="1"/>
  <c r="J193" i="105" s="1"/>
  <c r="H192" i="105"/>
  <c r="J192" i="105" s="1"/>
  <c r="G191" i="105"/>
  <c r="H191" i="105" s="1"/>
  <c r="J191" i="105" s="1"/>
  <c r="H190" i="105"/>
  <c r="J190" i="105" s="1"/>
  <c r="G189" i="105"/>
  <c r="H189" i="105" s="1"/>
  <c r="J189" i="105" s="1"/>
  <c r="H188" i="105"/>
  <c r="J188" i="105" s="1"/>
  <c r="G187" i="105"/>
  <c r="H187" i="105" s="1"/>
  <c r="J187" i="105" s="1"/>
  <c r="H186" i="105"/>
  <c r="J186" i="105" s="1"/>
  <c r="G185" i="105"/>
  <c r="H185" i="105" s="1"/>
  <c r="J185" i="105" s="1"/>
  <c r="H184" i="105"/>
  <c r="J184" i="105" s="1"/>
  <c r="G183" i="105"/>
  <c r="H183" i="105" s="1"/>
  <c r="J183" i="105" s="1"/>
  <c r="H182" i="105"/>
  <c r="J182" i="105" s="1"/>
  <c r="G181" i="105"/>
  <c r="H181" i="105" s="1"/>
  <c r="J181" i="105" s="1"/>
  <c r="H180" i="105"/>
  <c r="J180" i="105" s="1"/>
  <c r="G179" i="105"/>
  <c r="F179" i="105"/>
  <c r="H178" i="105"/>
  <c r="J178" i="105" s="1"/>
  <c r="G177" i="105"/>
  <c r="H177" i="105" s="1"/>
  <c r="J177" i="105" s="1"/>
  <c r="H176" i="105"/>
  <c r="J176" i="105" s="1"/>
  <c r="G175" i="105"/>
  <c r="H175" i="105" s="1"/>
  <c r="J175" i="105" s="1"/>
  <c r="H174" i="105"/>
  <c r="J174" i="105" s="1"/>
  <c r="G173" i="105"/>
  <c r="H173" i="105" s="1"/>
  <c r="J173" i="105" s="1"/>
  <c r="H172" i="105"/>
  <c r="J172" i="105" s="1"/>
  <c r="G171" i="105"/>
  <c r="F171" i="105"/>
  <c r="H171" i="105" s="1"/>
  <c r="J171" i="105" s="1"/>
  <c r="H170" i="105"/>
  <c r="J170" i="105" s="1"/>
  <c r="H169" i="105"/>
  <c r="J169" i="105" s="1"/>
  <c r="G169" i="105"/>
  <c r="H168" i="105"/>
  <c r="J168" i="105" s="1"/>
  <c r="G167" i="105"/>
  <c r="H167" i="105" s="1"/>
  <c r="J167" i="105" s="1"/>
  <c r="H166" i="105"/>
  <c r="J166" i="105" s="1"/>
  <c r="G165" i="105"/>
  <c r="H165" i="105" s="1"/>
  <c r="J165" i="105" s="1"/>
  <c r="H164" i="105"/>
  <c r="J164" i="105" s="1"/>
  <c r="G163" i="105"/>
  <c r="H163" i="105" s="1"/>
  <c r="J163" i="105" s="1"/>
  <c r="H162" i="105"/>
  <c r="J162" i="105" s="1"/>
  <c r="G161" i="105"/>
  <c r="H161" i="105" s="1"/>
  <c r="J161" i="105" s="1"/>
  <c r="H160" i="105"/>
  <c r="J160" i="105" s="1"/>
  <c r="G159" i="105"/>
  <c r="H159" i="105" s="1"/>
  <c r="J159" i="105" s="1"/>
  <c r="H158" i="105"/>
  <c r="J158" i="105" s="1"/>
  <c r="G157" i="105"/>
  <c r="H157" i="105" s="1"/>
  <c r="J157" i="105" s="1"/>
  <c r="H156" i="105"/>
  <c r="J156" i="105" s="1"/>
  <c r="G155" i="105"/>
  <c r="H155" i="105" s="1"/>
  <c r="J155" i="105" s="1"/>
  <c r="H154" i="105"/>
  <c r="J154" i="105" s="1"/>
  <c r="G153" i="105"/>
  <c r="F153" i="105"/>
  <c r="H152" i="105"/>
  <c r="J152" i="105" s="1"/>
  <c r="G151" i="105"/>
  <c r="H151" i="105" s="1"/>
  <c r="J151" i="105" s="1"/>
  <c r="H150" i="105"/>
  <c r="J150" i="105" s="1"/>
  <c r="G149" i="105"/>
  <c r="H149" i="105" s="1"/>
  <c r="J149" i="105" s="1"/>
  <c r="H148" i="105"/>
  <c r="J148" i="105" s="1"/>
  <c r="G147" i="105"/>
  <c r="H147" i="105" s="1"/>
  <c r="J147" i="105" s="1"/>
  <c r="H146" i="105"/>
  <c r="J146" i="105" s="1"/>
  <c r="G145" i="105"/>
  <c r="H145" i="105" s="1"/>
  <c r="J145" i="105" s="1"/>
  <c r="H144" i="105"/>
  <c r="J144" i="105" s="1"/>
  <c r="G143" i="105"/>
  <c r="H143" i="105" s="1"/>
  <c r="J143" i="105" s="1"/>
  <c r="H142" i="105"/>
  <c r="J142" i="105" s="1"/>
  <c r="G141" i="105"/>
  <c r="F141" i="105"/>
  <c r="H140" i="105"/>
  <c r="J140" i="105" s="1"/>
  <c r="G139" i="105"/>
  <c r="H139" i="105" s="1"/>
  <c r="J139" i="105" s="1"/>
  <c r="H138" i="105"/>
  <c r="J138" i="105" s="1"/>
  <c r="G137" i="105"/>
  <c r="H137" i="105" s="1"/>
  <c r="J137" i="105" s="1"/>
  <c r="H136" i="105"/>
  <c r="J136" i="105" s="1"/>
  <c r="G135" i="105"/>
  <c r="H135" i="105" s="1"/>
  <c r="J135" i="105" s="1"/>
  <c r="H134" i="105"/>
  <c r="J134" i="105" s="1"/>
  <c r="G133" i="105"/>
  <c r="H133" i="105" s="1"/>
  <c r="J133" i="105" s="1"/>
  <c r="H132" i="105"/>
  <c r="J132" i="105" s="1"/>
  <c r="G131" i="105"/>
  <c r="H131" i="105" s="1"/>
  <c r="J131" i="105" s="1"/>
  <c r="H130" i="105"/>
  <c r="J130" i="105" s="1"/>
  <c r="G129" i="105"/>
  <c r="H129" i="105" s="1"/>
  <c r="J129" i="105" s="1"/>
  <c r="H128" i="105"/>
  <c r="J128" i="105" s="1"/>
  <c r="G127" i="105"/>
  <c r="H127" i="105" s="1"/>
  <c r="J127" i="105" s="1"/>
  <c r="H126" i="105"/>
  <c r="J126" i="105" s="1"/>
  <c r="G125" i="105"/>
  <c r="H125" i="105" s="1"/>
  <c r="J125" i="105" s="1"/>
  <c r="H124" i="105"/>
  <c r="J124" i="105" s="1"/>
  <c r="G123" i="105"/>
  <c r="H123" i="105" s="1"/>
  <c r="J123" i="105" s="1"/>
  <c r="H122" i="105"/>
  <c r="J122" i="105" s="1"/>
  <c r="G121" i="105"/>
  <c r="H121" i="105" s="1"/>
  <c r="J121" i="105" s="1"/>
  <c r="H120" i="105"/>
  <c r="J120" i="105" s="1"/>
  <c r="G119" i="105"/>
  <c r="H119" i="105" s="1"/>
  <c r="J119" i="105" s="1"/>
  <c r="H118" i="105"/>
  <c r="J118" i="105" s="1"/>
  <c r="G117" i="105"/>
  <c r="H117" i="105" s="1"/>
  <c r="J117" i="105" s="1"/>
  <c r="H116" i="105"/>
  <c r="J116" i="105" s="1"/>
  <c r="G115" i="105"/>
  <c r="H115" i="105" s="1"/>
  <c r="J115" i="105" s="1"/>
  <c r="H114" i="105"/>
  <c r="J114" i="105" s="1"/>
  <c r="G113" i="105"/>
  <c r="H113" i="105" s="1"/>
  <c r="J113" i="105" s="1"/>
  <c r="H112" i="105"/>
  <c r="J112" i="105" s="1"/>
  <c r="G111" i="105"/>
  <c r="H111" i="105" s="1"/>
  <c r="J111" i="105" s="1"/>
  <c r="H110" i="105"/>
  <c r="J110" i="105" s="1"/>
  <c r="G109" i="105"/>
  <c r="H109" i="105" s="1"/>
  <c r="J109" i="105" s="1"/>
  <c r="H108" i="105"/>
  <c r="J108" i="105" s="1"/>
  <c r="G107" i="105"/>
  <c r="H107" i="105" s="1"/>
  <c r="J107" i="105" s="1"/>
  <c r="H106" i="105"/>
  <c r="J106" i="105" s="1"/>
  <c r="G105" i="105"/>
  <c r="H105" i="105" s="1"/>
  <c r="J105" i="105" s="1"/>
  <c r="H104" i="105"/>
  <c r="J104" i="105" s="1"/>
  <c r="G103" i="105"/>
  <c r="H103" i="105" s="1"/>
  <c r="J103" i="105" s="1"/>
  <c r="H102" i="105"/>
  <c r="J102" i="105" s="1"/>
  <c r="G101" i="105"/>
  <c r="H101" i="105" s="1"/>
  <c r="J101" i="105" s="1"/>
  <c r="H100" i="105"/>
  <c r="J100" i="105" s="1"/>
  <c r="H99" i="105"/>
  <c r="J99" i="105" s="1"/>
  <c r="G99" i="105"/>
  <c r="H98" i="105"/>
  <c r="J98" i="105" s="1"/>
  <c r="G97" i="105"/>
  <c r="H97" i="105" s="1"/>
  <c r="J97" i="105" s="1"/>
  <c r="H96" i="105"/>
  <c r="J96" i="105" s="1"/>
  <c r="G95" i="105"/>
  <c r="H95" i="105" s="1"/>
  <c r="J95" i="105" s="1"/>
  <c r="H94" i="105"/>
  <c r="J94" i="105" s="1"/>
  <c r="G93" i="105"/>
  <c r="H93" i="105" s="1"/>
  <c r="J93" i="105" s="1"/>
  <c r="H92" i="105"/>
  <c r="J92" i="105" s="1"/>
  <c r="G91" i="105"/>
  <c r="H91" i="105" s="1"/>
  <c r="J91" i="105" s="1"/>
  <c r="H90" i="105"/>
  <c r="J90" i="105" s="1"/>
  <c r="G89" i="105"/>
  <c r="H89" i="105" s="1"/>
  <c r="J89" i="105" s="1"/>
  <c r="H88" i="105"/>
  <c r="J88" i="105" s="1"/>
  <c r="G87" i="105"/>
  <c r="H87" i="105" s="1"/>
  <c r="J87" i="105" s="1"/>
  <c r="H86" i="105"/>
  <c r="J86" i="105" s="1"/>
  <c r="G85" i="105"/>
  <c r="H85" i="105" s="1"/>
  <c r="J85" i="105" s="1"/>
  <c r="H84" i="105"/>
  <c r="J84" i="105" s="1"/>
  <c r="G83" i="105"/>
  <c r="H83" i="105" s="1"/>
  <c r="J83" i="105" s="1"/>
  <c r="H82" i="105"/>
  <c r="J82" i="105" s="1"/>
  <c r="G81" i="105"/>
  <c r="H81" i="105" s="1"/>
  <c r="J81" i="105" s="1"/>
  <c r="H80" i="105"/>
  <c r="J80" i="105" s="1"/>
  <c r="G79" i="105"/>
  <c r="H79" i="105" s="1"/>
  <c r="J79" i="105" s="1"/>
  <c r="H78" i="105"/>
  <c r="J78" i="105" s="1"/>
  <c r="G77" i="105"/>
  <c r="H77" i="105" s="1"/>
  <c r="J77" i="105" s="1"/>
  <c r="H76" i="105"/>
  <c r="J76" i="105" s="1"/>
  <c r="G75" i="105"/>
  <c r="H75" i="105" s="1"/>
  <c r="J75" i="105" s="1"/>
  <c r="H74" i="105"/>
  <c r="J74" i="105" s="1"/>
  <c r="G73" i="105"/>
  <c r="H73" i="105" s="1"/>
  <c r="J73" i="105" s="1"/>
  <c r="H72" i="105"/>
  <c r="J72" i="105" s="1"/>
  <c r="G71" i="105"/>
  <c r="F71" i="105"/>
  <c r="F70" i="105" s="1"/>
  <c r="G70" i="105"/>
  <c r="H69" i="105"/>
  <c r="J69" i="105" s="1"/>
  <c r="G68" i="105"/>
  <c r="H68" i="105" s="1"/>
  <c r="J68" i="105" s="1"/>
  <c r="H67" i="105"/>
  <c r="J67" i="105" s="1"/>
  <c r="G66" i="105"/>
  <c r="F66" i="105"/>
  <c r="H65" i="105"/>
  <c r="J65" i="105" s="1"/>
  <c r="F64" i="105"/>
  <c r="H64" i="105" s="1"/>
  <c r="J64" i="105" s="1"/>
  <c r="H63" i="105"/>
  <c r="J63" i="105" s="1"/>
  <c r="F62" i="105"/>
  <c r="H62" i="105" s="1"/>
  <c r="J62" i="105" s="1"/>
  <c r="H61" i="105"/>
  <c r="J61" i="105" s="1"/>
  <c r="F60" i="105"/>
  <c r="H60" i="105" s="1"/>
  <c r="J60" i="105" s="1"/>
  <c r="H59" i="105"/>
  <c r="J59" i="105" s="1"/>
  <c r="F58" i="105"/>
  <c r="H58" i="105" s="1"/>
  <c r="J58" i="105" s="1"/>
  <c r="G57" i="105"/>
  <c r="H56" i="105"/>
  <c r="J56" i="105" s="1"/>
  <c r="F55" i="105"/>
  <c r="H55" i="105" s="1"/>
  <c r="J55" i="105" s="1"/>
  <c r="H54" i="105"/>
  <c r="J54" i="105" s="1"/>
  <c r="H53" i="105"/>
  <c r="J53" i="105" s="1"/>
  <c r="F53" i="105"/>
  <c r="H52" i="105"/>
  <c r="J52" i="105" s="1"/>
  <c r="F51" i="105"/>
  <c r="H51" i="105" s="1"/>
  <c r="J51" i="105" s="1"/>
  <c r="H50" i="105"/>
  <c r="J50" i="105" s="1"/>
  <c r="F49" i="105"/>
  <c r="H49" i="105" s="1"/>
  <c r="J49" i="105" s="1"/>
  <c r="H48" i="105"/>
  <c r="J48" i="105" s="1"/>
  <c r="F47" i="105"/>
  <c r="H47" i="105" s="1"/>
  <c r="J47" i="105" s="1"/>
  <c r="H46" i="105"/>
  <c r="J46" i="105" s="1"/>
  <c r="F45" i="105"/>
  <c r="H45" i="105" s="1"/>
  <c r="J45" i="105" s="1"/>
  <c r="H44" i="105"/>
  <c r="J44" i="105" s="1"/>
  <c r="G43" i="105"/>
  <c r="H43" i="105" s="1"/>
  <c r="J43" i="105" s="1"/>
  <c r="H42" i="105"/>
  <c r="J42" i="105" s="1"/>
  <c r="G41" i="105"/>
  <c r="H41" i="105" s="1"/>
  <c r="J41" i="105" s="1"/>
  <c r="H40" i="105"/>
  <c r="J40" i="105" s="1"/>
  <c r="G39" i="105"/>
  <c r="H39" i="105" s="1"/>
  <c r="J39" i="105" s="1"/>
  <c r="H38" i="105"/>
  <c r="J38" i="105" s="1"/>
  <c r="H37" i="105"/>
  <c r="J37" i="105" s="1"/>
  <c r="G37" i="105"/>
  <c r="H36" i="105"/>
  <c r="J36" i="105" s="1"/>
  <c r="G35" i="105"/>
  <c r="H35" i="105" s="1"/>
  <c r="J35" i="105" s="1"/>
  <c r="H34" i="105"/>
  <c r="J34" i="105" s="1"/>
  <c r="G33" i="105"/>
  <c r="H33" i="105" s="1"/>
  <c r="J33" i="105" s="1"/>
  <c r="H32" i="105"/>
  <c r="J32" i="105" s="1"/>
  <c r="G31" i="105"/>
  <c r="H31" i="105" s="1"/>
  <c r="J31" i="105" s="1"/>
  <c r="H30" i="105"/>
  <c r="J30" i="105" s="1"/>
  <c r="G29" i="105"/>
  <c r="H29" i="105" s="1"/>
  <c r="J29" i="105" s="1"/>
  <c r="H28" i="105"/>
  <c r="J28" i="105" s="1"/>
  <c r="G27" i="105"/>
  <c r="H27" i="105" s="1"/>
  <c r="J27" i="105" s="1"/>
  <c r="H26" i="105"/>
  <c r="J26" i="105" s="1"/>
  <c r="G25" i="105"/>
  <c r="F25" i="105"/>
  <c r="H24" i="105"/>
  <c r="J24" i="105" s="1"/>
  <c r="G23" i="105"/>
  <c r="H23" i="105" s="1"/>
  <c r="J23" i="105" s="1"/>
  <c r="H22" i="105"/>
  <c r="J22" i="105" s="1"/>
  <c r="G21" i="105"/>
  <c r="H21" i="105" s="1"/>
  <c r="J21" i="105" s="1"/>
  <c r="H20" i="105"/>
  <c r="J20" i="105" s="1"/>
  <c r="G19" i="105"/>
  <c r="H19" i="105" s="1"/>
  <c r="J19" i="105" s="1"/>
  <c r="H18" i="105"/>
  <c r="J18" i="105" s="1"/>
  <c r="G17" i="105"/>
  <c r="H17" i="105" s="1"/>
  <c r="J17" i="105" s="1"/>
  <c r="H16" i="105"/>
  <c r="J16" i="105" s="1"/>
  <c r="H15" i="105"/>
  <c r="J15" i="105" s="1"/>
  <c r="G14" i="105"/>
  <c r="G10" i="105" s="1"/>
  <c r="F14" i="105"/>
  <c r="H14" i="105" s="1"/>
  <c r="J14" i="105" s="1"/>
  <c r="H13" i="105"/>
  <c r="J13" i="105" s="1"/>
  <c r="H12" i="105"/>
  <c r="J12" i="105" s="1"/>
  <c r="F11" i="105"/>
  <c r="H11" i="105" s="1"/>
  <c r="J11" i="105" s="1"/>
  <c r="F10" i="105"/>
  <c r="H25" i="105" l="1"/>
  <c r="J25" i="105" s="1"/>
  <c r="H66" i="105"/>
  <c r="J66" i="105" s="1"/>
  <c r="H179" i="105"/>
  <c r="J179" i="105" s="1"/>
  <c r="H141" i="105"/>
  <c r="J141" i="105" s="1"/>
  <c r="H153" i="105"/>
  <c r="J153" i="105" s="1"/>
  <c r="G9" i="105"/>
  <c r="H70" i="105"/>
  <c r="J70" i="105" s="1"/>
  <c r="H10" i="105"/>
  <c r="J10" i="105" s="1"/>
  <c r="H71" i="105"/>
  <c r="J71" i="105" s="1"/>
  <c r="F57" i="105"/>
  <c r="H57" i="105" s="1"/>
  <c r="J57" i="105" s="1"/>
  <c r="F9" i="105" l="1"/>
  <c r="H9" i="105" s="1"/>
  <c r="J9" i="105" s="1"/>
  <c r="E114" i="72"/>
  <c r="E113" i="72" s="1"/>
  <c r="H113" i="72" s="1"/>
  <c r="A114" i="72"/>
  <c r="E104" i="72"/>
  <c r="H103" i="72"/>
  <c r="E103" i="72"/>
  <c r="E95" i="72"/>
  <c r="E93" i="72"/>
  <c r="A93" i="72"/>
  <c r="E88" i="72"/>
  <c r="A88" i="72"/>
  <c r="H87" i="72"/>
  <c r="E87" i="72"/>
  <c r="A75" i="72"/>
  <c r="E60" i="72"/>
  <c r="A60" i="72"/>
  <c r="A58" i="72"/>
  <c r="E48" i="72"/>
  <c r="A48" i="72"/>
  <c r="E44" i="72"/>
  <c r="E43" i="72"/>
  <c r="H43" i="72" s="1"/>
  <c r="A44" i="72"/>
  <c r="A43" i="72" s="1"/>
  <c r="E28" i="72"/>
  <c r="A28" i="72"/>
  <c r="E21" i="72"/>
  <c r="E20" i="72" s="1"/>
  <c r="H20" i="72" s="1"/>
  <c r="A21" i="72"/>
  <c r="E10" i="72"/>
  <c r="A61" i="71"/>
  <c r="E113" i="71"/>
  <c r="A113" i="71"/>
  <c r="E112" i="71"/>
  <c r="E103" i="71"/>
  <c r="E102" i="71" s="1"/>
  <c r="E93" i="71"/>
  <c r="A93" i="71"/>
  <c r="E89" i="71"/>
  <c r="A89" i="71"/>
  <c r="E88" i="71"/>
  <c r="E61" i="71"/>
  <c r="A59" i="71"/>
  <c r="E50" i="71"/>
  <c r="A50" i="71"/>
  <c r="E46" i="71"/>
  <c r="E45" i="71" s="1"/>
  <c r="A46" i="71"/>
  <c r="A45" i="71"/>
  <c r="E29" i="71"/>
  <c r="A29" i="71"/>
  <c r="E21" i="71"/>
  <c r="E20" i="71"/>
  <c r="A21" i="71"/>
  <c r="E10" i="71"/>
</calcChain>
</file>

<file path=xl/sharedStrings.xml><?xml version="1.0" encoding="utf-8"?>
<sst xmlns="http://schemas.openxmlformats.org/spreadsheetml/2006/main" count="1324" uniqueCount="426">
  <si>
    <t>926 xx - Dotační fond/ odbor xxxxxx</t>
  </si>
  <si>
    <t>ORJ 01 - odbor kancelář hejtmana</t>
  </si>
  <si>
    <t>Limity pro přípravu rozpočtu 2014</t>
  </si>
  <si>
    <t>Kapitola</t>
  </si>
  <si>
    <t>název kapitoly</t>
  </si>
  <si>
    <t>limit pro 2014</t>
  </si>
  <si>
    <t>Celkem</t>
  </si>
  <si>
    <t>910</t>
  </si>
  <si>
    <t>914</t>
  </si>
  <si>
    <t>917</t>
  </si>
  <si>
    <t>923</t>
  </si>
  <si>
    <t>zastupitelstvo - limit výdajů</t>
  </si>
  <si>
    <t>působnosti - limit výdajů</t>
  </si>
  <si>
    <t>transfery - limit výdajů</t>
  </si>
  <si>
    <t>limity resortu v kapitolách</t>
  </si>
  <si>
    <t>spolufinancování EU - závazný limit výdajů</t>
  </si>
  <si>
    <t>01xx</t>
  </si>
  <si>
    <t>0101</t>
  </si>
  <si>
    <t>cestovní náhrady zahraniční</t>
  </si>
  <si>
    <t>0242</t>
  </si>
  <si>
    <t>cestovní náhrady- doprava a ubytování návštěv</t>
  </si>
  <si>
    <t>0243</t>
  </si>
  <si>
    <t>překlady a tlumočení</t>
  </si>
  <si>
    <t>0245</t>
  </si>
  <si>
    <t>obálky, dopisy, vizitky, novoročenky, tiskopisy</t>
  </si>
  <si>
    <t>0246</t>
  </si>
  <si>
    <t>foto</t>
  </si>
  <si>
    <t>0247</t>
  </si>
  <si>
    <t>znaky LK, vlajky</t>
  </si>
  <si>
    <t>0248</t>
  </si>
  <si>
    <t>cestovní náhrady - externí subjekty zahraniční</t>
  </si>
  <si>
    <t>limit výdajů na školení a vzdělávání celkem</t>
  </si>
  <si>
    <t>limit výdajů na pohoštění celkem</t>
  </si>
  <si>
    <t>limit výdajů na činnost zastupitelských klubů</t>
  </si>
  <si>
    <t>ostatní výdaje a služby</t>
  </si>
  <si>
    <t>nákupy věcných darů</t>
  </si>
  <si>
    <t>peněžité dary + transfery neziskovým organizacím</t>
  </si>
  <si>
    <t>Asociace krajů ČR - členský příspěvek</t>
  </si>
  <si>
    <t>0141022107</t>
  </si>
  <si>
    <t>Sdružení obcí LK - provozní příspěvek</t>
  </si>
  <si>
    <t>Euroregion Nisa - provozní příspěvek</t>
  </si>
  <si>
    <t>025000</t>
  </si>
  <si>
    <t>025100</t>
  </si>
  <si>
    <t>média, monitoring, PR, infotisk</t>
  </si>
  <si>
    <t>025101</t>
  </si>
  <si>
    <t>Genus a.s., Týden v LK</t>
  </si>
  <si>
    <t>025102</t>
  </si>
  <si>
    <t>Newton media</t>
  </si>
  <si>
    <t>025103</t>
  </si>
  <si>
    <t>RCL</t>
  </si>
  <si>
    <t>025300</t>
  </si>
  <si>
    <t>kalendáře</t>
  </si>
  <si>
    <t>025600</t>
  </si>
  <si>
    <t>Genus a.s., Měsíčník Libereckého kraje</t>
  </si>
  <si>
    <t>026000</t>
  </si>
  <si>
    <t>Limitované výdaje</t>
  </si>
  <si>
    <t>Ostatní běžné výdaje</t>
  </si>
  <si>
    <t>hejtmanský ples</t>
  </si>
  <si>
    <t>026200</t>
  </si>
  <si>
    <t>krajské dny</t>
  </si>
  <si>
    <t>026500</t>
  </si>
  <si>
    <t>fotografie LK</t>
  </si>
  <si>
    <t>026700</t>
  </si>
  <si>
    <t>prezentační akce kraje v Bruselu</t>
  </si>
  <si>
    <t>027500</t>
  </si>
  <si>
    <t>zastoupení LK v Bruselu</t>
  </si>
  <si>
    <t>027600</t>
  </si>
  <si>
    <t>slavnostní večer k 28.10.</t>
  </si>
  <si>
    <t>027700</t>
  </si>
  <si>
    <t>prez. kraje v rámci akcí pořádaných na jeho území</t>
  </si>
  <si>
    <t>027800</t>
  </si>
  <si>
    <t>den otevřených dveří LK</t>
  </si>
  <si>
    <t>923 01 - spolufinancování EU / odbor kancelář hejtmana</t>
  </si>
  <si>
    <t>0150020000</t>
  </si>
  <si>
    <t>Přeshraniční integrace info, nástrojů…při předcházení a řešení povodní a katastrof</t>
  </si>
  <si>
    <t>spolufinancování LK</t>
  </si>
  <si>
    <t>S P O L U F I N A N C O V Á N Í   E U</t>
  </si>
  <si>
    <t>0149xx</t>
  </si>
  <si>
    <t>limit výdajů poradanské a právní služby</t>
  </si>
  <si>
    <t>018700</t>
  </si>
  <si>
    <t>prevence kliminality v LK</t>
  </si>
  <si>
    <t>02xxxx</t>
  </si>
  <si>
    <t>HOLD production, aktuality z LK</t>
  </si>
  <si>
    <t>GENUS a.s., minuty s hejtmanem</t>
  </si>
  <si>
    <t>knihy vydané za podpory kraje</t>
  </si>
  <si>
    <t>Výroční zpráva LK</t>
  </si>
  <si>
    <t xml:space="preserve">Český rozhlas </t>
  </si>
  <si>
    <t>předfinancování LK</t>
  </si>
  <si>
    <t xml:space="preserve">výdajový limit kapitoly </t>
  </si>
  <si>
    <t>018100</t>
  </si>
  <si>
    <t>018201</t>
  </si>
  <si>
    <t>018300</t>
  </si>
  <si>
    <t>018400</t>
  </si>
  <si>
    <t>018900</t>
  </si>
  <si>
    <t>018901</t>
  </si>
  <si>
    <t>Prevence a opatření pro krizové stavy</t>
  </si>
  <si>
    <t>Neinvestiční dotace NNO a podobným organiz.</t>
  </si>
  <si>
    <t>Propagace a prezentace kraje</t>
  </si>
  <si>
    <t>tis. Kč</t>
  </si>
  <si>
    <t>uk.</t>
  </si>
  <si>
    <t>x</t>
  </si>
  <si>
    <t>ZU</t>
  </si>
  <si>
    <t>č.a.</t>
  </si>
  <si>
    <t>018200</t>
  </si>
  <si>
    <t>018500</t>
  </si>
  <si>
    <t xml:space="preserve">uk. </t>
  </si>
  <si>
    <t>SU</t>
  </si>
  <si>
    <t>DU</t>
  </si>
  <si>
    <t>výdajový limit resortu v kapitole</t>
  </si>
  <si>
    <t>0141010000</t>
  </si>
  <si>
    <t>0140000000</t>
  </si>
  <si>
    <t>cvičení krizového štábu</t>
  </si>
  <si>
    <t>činnost a vybavení KŠ</t>
  </si>
  <si>
    <t>provozní náklady chráněného pracoviště Česká Lípa</t>
  </si>
  <si>
    <t>opatř. pro kriz.stavy,školení obcí, jednání BRK</t>
  </si>
  <si>
    <t>příprava hosp.opatření pro krizové stavy</t>
  </si>
  <si>
    <t>neinvestiční dotace Sdružení hasičů ČMS</t>
  </si>
  <si>
    <t>sběr dat a zprac. podkladů pro dílčí krizové plány</t>
  </si>
  <si>
    <t>datové spojení IZS - provoz</t>
  </si>
  <si>
    <t>propagační předměty</t>
  </si>
  <si>
    <t>P Ů S O B N O S T I</t>
  </si>
  <si>
    <t>Z A S T U P I T E L S T V O</t>
  </si>
  <si>
    <t>RU</t>
  </si>
  <si>
    <t>PŘÍPRAVA ROZPOČTU LIBERECKÉHO KRAJE 2014</t>
  </si>
  <si>
    <t>SR 2013</t>
  </si>
  <si>
    <t>NR 2014</t>
  </si>
  <si>
    <t>92301</t>
  </si>
  <si>
    <t>poznámka</t>
  </si>
  <si>
    <t>od roku 2014 v kap. 917</t>
  </si>
  <si>
    <t>DOTAČNÍ FOND</t>
  </si>
  <si>
    <t>Program xxxxx</t>
  </si>
  <si>
    <t>D O T A Č N Í  F O N D   K R A J E</t>
  </si>
  <si>
    <t>926xx</t>
  </si>
  <si>
    <t xml:space="preserve">nová činnost / aktivita / projekt </t>
  </si>
  <si>
    <t>do roku 2013 v kap. 914</t>
  </si>
  <si>
    <t>T R A N S F E R Y</t>
  </si>
  <si>
    <t>917 01 - transfery / odbor kancelář hejtmana</t>
  </si>
  <si>
    <t>910 01 - zastupitelstvo / odbor kancelář hejtmana</t>
  </si>
  <si>
    <t>914 01 - působnosti / odbor kancelář hejtmana</t>
  </si>
  <si>
    <t>Prevence pro krizové stavy a cvičení krizového štábu</t>
  </si>
  <si>
    <t>Činnost a vybavení krizového štábu</t>
  </si>
  <si>
    <t>Provozní náklady chráněného pracoviště Česká Lípa</t>
  </si>
  <si>
    <t>Příprava hosp. opatření pro krizové situace</t>
  </si>
  <si>
    <t>Prevence kriminality v LK</t>
  </si>
  <si>
    <t>Opatření pro kriz. stavy, školení obcí, jednání BRK</t>
  </si>
  <si>
    <t>Neinvestiční dotace Sdružení hasičů ČMS</t>
  </si>
  <si>
    <t>Sběr dat a zprac. podkladů pro dílčí krizové plány</t>
  </si>
  <si>
    <t>Datové spojení IZS - provoz</t>
  </si>
  <si>
    <t>zbývá dorozdělit tis.</t>
  </si>
  <si>
    <t>Dotace obyvatelstvu</t>
  </si>
  <si>
    <t>Záštity s finanční podporou</t>
  </si>
  <si>
    <t>010100</t>
  </si>
  <si>
    <t>do roku 2013 v kap. 910</t>
  </si>
  <si>
    <t>Propagační předměty</t>
  </si>
  <si>
    <t>Média, PR, infotisk</t>
  </si>
  <si>
    <t>Monitoring</t>
  </si>
  <si>
    <t>TV výstupy</t>
  </si>
  <si>
    <t>Magazín LK</t>
  </si>
  <si>
    <t>Infografika</t>
  </si>
  <si>
    <t>Zastoupení LK v Bruselu</t>
  </si>
  <si>
    <t>Prezentační akce kraje v Bruselu</t>
  </si>
  <si>
    <t>Partnerství St. Gallen</t>
  </si>
  <si>
    <t>Dny hejtmana</t>
  </si>
  <si>
    <t>Den otevřených dveří LK</t>
  </si>
  <si>
    <t>Krajské slavnosti</t>
  </si>
  <si>
    <t>Slavnostní večer k 28. 10. (Pocty hejtmana)</t>
  </si>
  <si>
    <t>Ostatní akce</t>
  </si>
  <si>
    <t>Kalendáře</t>
  </si>
  <si>
    <t>Fotografie LK</t>
  </si>
  <si>
    <t>Marketingová podpora regionálních výrobců</t>
  </si>
  <si>
    <t>025201</t>
  </si>
  <si>
    <t>027900</t>
  </si>
  <si>
    <t>028000</t>
  </si>
  <si>
    <t>Grafický manuál</t>
  </si>
  <si>
    <t>026900</t>
  </si>
  <si>
    <t>025202</t>
  </si>
  <si>
    <t>rcl</t>
  </si>
  <si>
    <t>čr</t>
  </si>
  <si>
    <t>newton</t>
  </si>
  <si>
    <t>Limit výdajů na školení a vzdělávání</t>
  </si>
  <si>
    <t>Limit výdajů na pohoštění</t>
  </si>
  <si>
    <t>Limit výdajů na činnost zastupitelských klubů</t>
  </si>
  <si>
    <t>Limit výdajů na poradenské a právní služby</t>
  </si>
  <si>
    <t>Nákupy věcných darů</t>
  </si>
  <si>
    <t>Cestovní náhrady - zahraniční pracovní cesty zastupitelů LK</t>
  </si>
  <si>
    <t>Ostatní výdaje a služby</t>
  </si>
  <si>
    <t>Cestovní náhrady - doprava a ubytování zahraničních návštěv</t>
  </si>
  <si>
    <t>Překlady a tlumočení</t>
  </si>
  <si>
    <t>Obálky, dopisy, vizitky, novoročenky, tiskopisy</t>
  </si>
  <si>
    <t>Foto portfólia RK + ZK</t>
  </si>
  <si>
    <t>Znaky, loga, vlajky LK</t>
  </si>
  <si>
    <t>Cestovní náhrady - zahraniční pracovní cesty externích subjektů</t>
  </si>
  <si>
    <t>Křest Magazínu LK</t>
  </si>
  <si>
    <t>ples</t>
  </si>
  <si>
    <t>10 minut s hejtmanem</t>
  </si>
  <si>
    <t>926 01 - Dotační fond / odbor kancelář hejtmana</t>
  </si>
  <si>
    <t>Přeshraniční integrace info, nástrojů…při předcházení a řešení povodní a katastrof (projekt CÍL 3)</t>
  </si>
  <si>
    <t>018508</t>
  </si>
  <si>
    <t>Zajištění úkolů v oblasti utajovaných informací</t>
  </si>
  <si>
    <t>ostatní akce 2013:</t>
  </si>
  <si>
    <t>Náhrada za poskytnutí pomoci při vyžádání dle zákona č. 239/2000 Sb. (§29)</t>
  </si>
  <si>
    <t>oproti potřebě na financování projektu chybí 13 849,60 tis.</t>
  </si>
  <si>
    <t>Krizový fond - info R. Broulík</t>
  </si>
  <si>
    <t>Asociace nestátních neziskových organizací Libereckého kraje (ANNOLK)</t>
  </si>
  <si>
    <t>Radou LK letos odsouhlasený příspěvek 
= rozdíl -100 tis.</t>
  </si>
  <si>
    <t>Ostatní činnosti ve školství</t>
  </si>
  <si>
    <t>stipendijní program pro žáky odborných škol</t>
  </si>
  <si>
    <t>Zlatý oříšek Libereckého kraje</t>
  </si>
  <si>
    <t>Skleněné městečko</t>
  </si>
  <si>
    <t>Zlatý Ámos</t>
  </si>
  <si>
    <t>Machři roku</t>
  </si>
  <si>
    <t>Podpora obcí při změně zřizovatelských funkcí</t>
  </si>
  <si>
    <t>Město Turnov - finanční dar</t>
  </si>
  <si>
    <t>Systémová podpora vzdělávání žáků ve speciálních ZŠ</t>
  </si>
  <si>
    <t>Významné kluby a reprezentace</t>
  </si>
  <si>
    <t>Významné sportovní areály</t>
  </si>
  <si>
    <t>Mimořádné sportovní akce</t>
  </si>
  <si>
    <t>Sportovní infrastruktury, servisní centra sportu</t>
  </si>
  <si>
    <t>par.</t>
  </si>
  <si>
    <t>pol.</t>
  </si>
  <si>
    <t>UR 2015</t>
  </si>
  <si>
    <t>SR 2015</t>
  </si>
  <si>
    <t>neinvestiční transfery obcím</t>
  </si>
  <si>
    <t>neinvestiční příspěvky zřízeným příspěvkovým organizacím</t>
  </si>
  <si>
    <t>ZŠ Dr.F.L.Riegra Semily, Jizerská 564, p.o. - Realizace okresních kol soutěží v okrese Semily</t>
  </si>
  <si>
    <t>DDM Libertin, Česká Lípa, Škroupovo nám. 138, p.o. - Realizace okresních kol soutěží v okrese Česká Lípa</t>
  </si>
  <si>
    <t>DDM Větrník, Liberec, Riegrova 16, p.o. - Realizace okresních a krajských kol soutěží</t>
  </si>
  <si>
    <t>DDM Vikýř, Jablonec n/N, Podhorská 49, p.o. - Realizace okresních kol soutěží v okrese Jablonec n/N</t>
  </si>
  <si>
    <t>5331</t>
  </si>
  <si>
    <t>3123</t>
  </si>
  <si>
    <t>SOŠ a SOU, Česká Lípa, 28.října 2707, p.o. - Stipendijní program pro žáky středních škol leden-prosinec 2015</t>
  </si>
  <si>
    <t>SŠSSaD, Liberec II, Truhlářská 360/3, p.o. - Stipendijní program pro žáky středních škol leden-prosinec 2015</t>
  </si>
  <si>
    <t>SŠHaL, Frýdlant, Bělíkova 1387, p.o. - Stipendijní program pro žáky středních škol leden-prosinec 2015</t>
  </si>
  <si>
    <t>VOŠ sklářská a SŠ, Nový Bor, Wolkerova 316, p.o. - Stipendijní program pro žáky středních škol leden-prosinec 2015</t>
  </si>
  <si>
    <t>ISŠ, Semily, 28. října 607, p.o. - Stipendijní program pro žáky středních škol leden-prosinec 2015</t>
  </si>
  <si>
    <t>3122</t>
  </si>
  <si>
    <t>OA, HŠ a SOŠ, Turnov, Zborovská 519, p.o. - Stipendijní program pro žáky středních škol leden-prosinec 2015</t>
  </si>
  <si>
    <t>SPŠ technická, Jablonec n/N, Belgická 4852, p.o. - Stipendijní program pro žáky středních škol leden-prosinec 2015</t>
  </si>
  <si>
    <t>SŠ a MŠ, Liberec, Na Bojišti 15, p.o. - Stipendijní program pro žáky středních škol leden-prosinec 2015</t>
  </si>
  <si>
    <t>SŠ řemesel a služeb, Jablonec n/N, Smetanova 66, p.o. - Stipendijní program pro žáky středních škol leden-prosinec 2015</t>
  </si>
  <si>
    <t>3419</t>
  </si>
  <si>
    <t>5222</t>
  </si>
  <si>
    <t>neinvestiční transfery spolkům</t>
  </si>
  <si>
    <t xml:space="preserve">SU </t>
  </si>
  <si>
    <t>SKI KLUB Jizerská padesátka Liberec - 48. Jizerská padesátka</t>
  </si>
  <si>
    <t>Okresní svaz tělovýchovy Jablonec n/N - Zabezpečení činnosti servis.centra sportu České unie sportu při Okresním svazu tělovýchovy v Jablonci n/N</t>
  </si>
  <si>
    <t>Okresní sportovní a tělov.sdružení Semily - Podpora činnosti Servisního centra sportu ČUS při Okres.sport. a tělov. sdružením</t>
  </si>
  <si>
    <t>Sportovní unie Českolipska, Česká Lípa - Podpora činnosti Servisního centra sportu ČUS při Sportovní uniii Českolipska</t>
  </si>
  <si>
    <t>Sokolská župa Krkonošská - Pecháčkova, Jilemnice  - Provoz sokolské župy jako servis.centra pro sokolské jednoty - Sokolská župa Krkonošská - Pecháčkova</t>
  </si>
  <si>
    <t>Liberecká sportovní a tělovýchovná organizace, o.s, Liberec-Zabezpečení činnosti servis.centra sportu ČUS při okresní organizaci ČUS - Liberecké sport.a těl.organizaci o.s.</t>
  </si>
  <si>
    <t>Krajská organizace ČUS LK, Liberec - Zabezpečení činnosti servis.centra sportu ČUS při Krajské organizaci ČUS LK</t>
  </si>
  <si>
    <t>Klub českých turistů Ještědská oblast-LK, Liberec - Zkvalitnění činnosti organizace a jejich odborů</t>
  </si>
  <si>
    <t>Sokolská župa Ještědská, Liberec - Provoz sokolské župy jako servisního centra pro sokolské jednoty</t>
  </si>
  <si>
    <t>Autoklub Bohemia Sport v AČR, Česká Lípa-ME Historic Rally Bohemia 2015</t>
  </si>
  <si>
    <t>Slavia Liberec orienteering, Liberec - MS v MTBO Liberec 2015</t>
  </si>
  <si>
    <t>TJ VK DUKLA LIBEREC - Pravidelná činnost mládež.kategorií  TJ VK Dukly Liberec</t>
  </si>
  <si>
    <t>FC Slovan Liberec - FC Slovan Liberec - mládež, činnost mládeže</t>
  </si>
  <si>
    <t>FK BAUMIT Jablonec, a.s., Jablonec n/N - Podpora činnosti klubu reprezent.LK</t>
  </si>
  <si>
    <t>Draci FBC Liberec, o.s. - Mládežnická družstva FBC Liberec</t>
  </si>
  <si>
    <t>TJ Bílí Tygři Liberec - Celoroční podpora výchovného programu TJ Bílí Tygři Liberec</t>
  </si>
  <si>
    <t>5221</t>
  </si>
  <si>
    <t>neinvestiční transfery obecně prospěšným společnostem</t>
  </si>
  <si>
    <t>JIZERSKÁ, o.p.s. , Bedřichov - JIZERSKÁ MAGISTRÁLA 2015/2016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</si>
  <si>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</si>
  <si>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</si>
  <si>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</si>
  <si>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</si>
  <si>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5213</t>
  </si>
  <si>
    <t>neinvestiční transfery nefinan.podnik.subjektům - p.o.</t>
  </si>
  <si>
    <t>Sportovní areál Harrachov, a.s. - Zimní úprava standart.běžeckých tratí v Harrachově</t>
  </si>
  <si>
    <t>Sdružení pro rozvoj cestovního ruchu v Harrachově - Úprava běžeckých terénů</t>
  </si>
  <si>
    <t>5321</t>
  </si>
  <si>
    <t>Město Lomnice n/P - Lomnická lyžařská magistrála</t>
  </si>
  <si>
    <t>SVAZEK OBCÍ NOVOBORSKA, Nový Bor - Úprava a údržba Lužickohorské magistrály</t>
  </si>
  <si>
    <t>AUTOKLUB ČESKÁ LÍPA V AČR - Rallycross Challenge Europe 2015</t>
  </si>
  <si>
    <t>TJ Bižuterie, o.s., Jablonec n/N - Jizerský pohár - Mez.závod FIS v alpských discipl. 22.-25.1.2015 Tanval.Špičák - Albrechtice v Jiz.horách</t>
  </si>
  <si>
    <t>Liberecký tenisový klub, Liberec - Tenisový turnaj Svijany Open 2015</t>
  </si>
  <si>
    <t>24TP, Liberec - TĚŽKÁ POHODA 2015</t>
  </si>
  <si>
    <t>Sportovní klub stolního tenisu, Liberec - MEZINÁR.TURNAJ VETERÁNŮ 2015</t>
  </si>
  <si>
    <t>Krajská rada Asociace školních sportov.klubů LK, Liberec - Krajská liga škol 2015</t>
  </si>
  <si>
    <t>Kolo pro život, z.s., Praha - Kolo pro život - Ještěd Tour</t>
  </si>
  <si>
    <t>AMBSK, Košťálov - Motokrosové závody</t>
  </si>
  <si>
    <t>1. Novoborský šachový klub, o.s., Nový Bor - Novoborská šachová korida</t>
  </si>
  <si>
    <t>Sport Aerobic Liberec o.s. - Mezinárodní MČR v gymnast., step, dance a team aerobiku 2015</t>
  </si>
  <si>
    <t>TERRA SPORT s.r.o. , Liberec - ČT AUTHOR CUP</t>
  </si>
  <si>
    <t xml:space="preserve">SpinFit Liberec - SpinFit Dětský MTB cup LK </t>
  </si>
  <si>
    <t>Pakli sport klub Jablonné v Podještědí - 16.International MTB marathon Malevil Cup 2015</t>
  </si>
  <si>
    <t>LIBERECKÝ KRAJSKÝ FOTBALOVÝ SVAZ, Liberec - Halový turnaj mladšího dorostu U16, U17 - O POHÁR PŘEDSEDY FAČR</t>
  </si>
  <si>
    <t>Klub cyklistů KOOPERATIVA Sportovního gymnázia Jablonec n/N - ČESKÝ POHÁR MTB CO A XCE 2015-BEDŘICHOV</t>
  </si>
  <si>
    <t xml:space="preserve">AFEU O.S. Liberec - ZELENCUP 2015 </t>
  </si>
  <si>
    <t>SKI KLUB Jizerská padesátka Liberec - Jizeská 50 tun 2015</t>
  </si>
  <si>
    <t>SKI KLUB Jizerská padesátka Liberec - Jizeská 50 na kolech 2015</t>
  </si>
  <si>
    <t>Outdoor Challege Liberec, o.s. - Auto Enge Triatlon Hrádek n/N 2015</t>
  </si>
  <si>
    <t>Draci FBC Liberec, o.s. - Výběry dorostenců ČR ve florbale</t>
  </si>
  <si>
    <t>Česká Freestyle Fotbalová Asociace, Liberec - MS ve freestyle fotbalu - Super ball 2015</t>
  </si>
  <si>
    <t>TU VK DUKLA LIBEREC - Festival Barevného minivolejbalu - Mistrovství Čech</t>
  </si>
  <si>
    <t>5212</t>
  </si>
  <si>
    <t>neinvestiční transfery nefinan.podnik.subjektům - f.o.</t>
  </si>
  <si>
    <t>Mgr. Ilona Šulcová, Turnov - Czech Dance Championship 2015 a MČR FTM (Festival tanečního mládí)</t>
  </si>
  <si>
    <t>Šerm Liberec, o.s. - MČR v šermu 2015</t>
  </si>
  <si>
    <t>S group SPORT FACILITY MAGEMENT, Liberec - SPORT LIVE 2015</t>
  </si>
  <si>
    <t>TJ Bílí Tygři Liberec - CHRISTMAS CUP 2015</t>
  </si>
  <si>
    <t>Sportovní klub OK Jiskra Nový Bor - BOHEMIA ORIENTIEERING - 5denní mezinár.závody v orient.běhu 2015</t>
  </si>
  <si>
    <t>AC SYNER Turnov - Memoriál Ludvíka Daňka 2015</t>
  </si>
  <si>
    <t>TĚLOVÝCHOVNÁ JEDNOTA DOKSY - EURO HRY DOKSY  2015</t>
  </si>
  <si>
    <t>příloha č. 1</t>
  </si>
  <si>
    <t>SKP Kornspitz Jablonec, Jablonec n/N - Podpora údržby části Jizerské magistrály včetně sportovního areálu Břízky SKP Kornspitz Jablonec</t>
  </si>
  <si>
    <t>Klub kanoistiky Železný Brod - Zpevnění sjezdu a zpevnění odstavné plochy pro vozidla v prostorách vodáckého areálu Paraplíčko na řece Jizeře</t>
  </si>
  <si>
    <t>Basketbalový klub Kondoři Liberec občanské sdružení - Mezinárod.turnaj v basketbale - Příprava na ME mužů</t>
  </si>
  <si>
    <t>Trampolíny Liberec, o.s. - Mezinárodní závod přátelství ve skocích na trampolíně</t>
  </si>
  <si>
    <t>Mgr. Ilona Šulcová, Turnov - World Dance Championship 2015</t>
  </si>
  <si>
    <t>Revelations, Jablonec n/M - JBC 4X REVELATIONS 2015 - WORLD SERIES</t>
  </si>
  <si>
    <t>Gymnastika Liberec - Gymlib-Pohár olympij.nadějí-OHC LIBEREC 2015</t>
  </si>
  <si>
    <t>ROZPIS ROZPOČTU LIBERECKÉHO KRAJE 2015</t>
  </si>
  <si>
    <t>Odbor školství, mládeže, tělovýchovy a sportu</t>
  </si>
  <si>
    <t>tis.Kč</t>
  </si>
  <si>
    <t>Veletrh vzdělávání a pracov. příležitostí</t>
  </si>
  <si>
    <t>sport v regionu</t>
  </si>
  <si>
    <t>91704 - T R A N S F E R Y</t>
  </si>
  <si>
    <t>Výdajový limit resortu v kapitole</t>
  </si>
  <si>
    <t>soutěže-podpora talentovaných dětí a mládeže</t>
  </si>
  <si>
    <t>Burzy škol</t>
  </si>
  <si>
    <t>Cena hejtmana LK pro studenty TUL</t>
  </si>
  <si>
    <t>neinvestiční transfery vysokým školám</t>
  </si>
  <si>
    <t>Město Jablonné v Podj. - finanční dar</t>
  </si>
  <si>
    <t>ZŠ praktická a ZŠ speciální, Jablonné v Podještědí - dotace</t>
  </si>
  <si>
    <t>ZŠ Turnov, Zborovská 519 - dotace</t>
  </si>
  <si>
    <t>vybrané sportovní akce</t>
  </si>
  <si>
    <t>KAPITOLA 917 04 - TRANSFERY</t>
  </si>
  <si>
    <t>neinvestiční transfery cizím příspěvkovým organizacím</t>
  </si>
  <si>
    <t>DDÚ,SVP,ZŠ a DD, Liberec - Zajištění provozu ambulatního střediska výchovné péče v České Lípě</t>
  </si>
  <si>
    <t>04700010000</t>
  </si>
  <si>
    <t/>
  </si>
  <si>
    <t>04700020000</t>
  </si>
  <si>
    <t>04700040000</t>
  </si>
  <si>
    <t>04700250000</t>
  </si>
  <si>
    <t>04800790000</t>
  </si>
  <si>
    <t>04800800000</t>
  </si>
  <si>
    <t>04800810000</t>
  </si>
  <si>
    <t>04800820000</t>
  </si>
  <si>
    <t>04800830000</t>
  </si>
  <si>
    <t>04800842058</t>
  </si>
  <si>
    <t>04800865008</t>
  </si>
  <si>
    <t>04800875492</t>
  </si>
  <si>
    <t>04800880000</t>
  </si>
  <si>
    <t>04700210000</t>
  </si>
  <si>
    <t>04700220000</t>
  </si>
  <si>
    <t>04700090000</t>
  </si>
  <si>
    <t>04700230000</t>
  </si>
  <si>
    <t>04700240000</t>
  </si>
  <si>
    <t>04801064476</t>
  </si>
  <si>
    <t>04801071485</t>
  </si>
  <si>
    <t>04801083454</t>
  </si>
  <si>
    <t>04801095443</t>
  </si>
  <si>
    <t>04801770000</t>
  </si>
  <si>
    <t>04801430000</t>
  </si>
  <si>
    <t>04801440000</t>
  </si>
  <si>
    <t>04801450000</t>
  </si>
  <si>
    <t>04801460000</t>
  </si>
  <si>
    <t>04801470000</t>
  </si>
  <si>
    <t>04801480000</t>
  </si>
  <si>
    <t>04801490000</t>
  </si>
  <si>
    <t>04801500000</t>
  </si>
  <si>
    <t>04801510000</t>
  </si>
  <si>
    <t>04801520000</t>
  </si>
  <si>
    <t>04801530000</t>
  </si>
  <si>
    <t>04801540000</t>
  </si>
  <si>
    <t>04801550000</t>
  </si>
  <si>
    <t>04801560000</t>
  </si>
  <si>
    <t>04801570000</t>
  </si>
  <si>
    <t>04801580000</t>
  </si>
  <si>
    <t>04801590000</t>
  </si>
  <si>
    <t>04801600000</t>
  </si>
  <si>
    <t>04801610000</t>
  </si>
  <si>
    <t>04801620000</t>
  </si>
  <si>
    <t>04801630000</t>
  </si>
  <si>
    <t>04801640000</t>
  </si>
  <si>
    <t>04801650000</t>
  </si>
  <si>
    <t>04801660000</t>
  </si>
  <si>
    <t>04801670000</t>
  </si>
  <si>
    <t>04801680000</t>
  </si>
  <si>
    <t>04801690000</t>
  </si>
  <si>
    <t>04801700000</t>
  </si>
  <si>
    <t>04801710000</t>
  </si>
  <si>
    <t>04801720000</t>
  </si>
  <si>
    <t>04801730000</t>
  </si>
  <si>
    <t>04801740000</t>
  </si>
  <si>
    <t>04801750000</t>
  </si>
  <si>
    <t>04801760000</t>
  </si>
  <si>
    <t>04801300000</t>
  </si>
  <si>
    <t>04801310000</t>
  </si>
  <si>
    <t>04801320000</t>
  </si>
  <si>
    <t>04801330000</t>
  </si>
  <si>
    <t>04801340000</t>
  </si>
  <si>
    <t>04801350000</t>
  </si>
  <si>
    <t>04801360000</t>
  </si>
  <si>
    <t>04801370000</t>
  </si>
  <si>
    <t>04801380000</t>
  </si>
  <si>
    <t>04801390000</t>
  </si>
  <si>
    <t>04801405005</t>
  </si>
  <si>
    <t>04801410000</t>
  </si>
  <si>
    <t>04801424104</t>
  </si>
  <si>
    <t>ZR č. 1,2,17,24/15</t>
  </si>
  <si>
    <t>04801190000</t>
  </si>
  <si>
    <t>04801200000</t>
  </si>
  <si>
    <t>04801210000</t>
  </si>
  <si>
    <t>04801220000</t>
  </si>
  <si>
    <t>04801230000</t>
  </si>
  <si>
    <t>04801240000</t>
  </si>
  <si>
    <t>04801250000</t>
  </si>
  <si>
    <t>04801260000</t>
  </si>
  <si>
    <t>04801270000</t>
  </si>
  <si>
    <t>04801280000</t>
  </si>
  <si>
    <t>04801290000</t>
  </si>
  <si>
    <t>04800852329</t>
  </si>
  <si>
    <t>ZR - RO č. 80/15</t>
  </si>
  <si>
    <t>04801101437</t>
  </si>
  <si>
    <t>04801111433</t>
  </si>
  <si>
    <t>04801121448</t>
  </si>
  <si>
    <t>04801131424</t>
  </si>
  <si>
    <t>04801141434</t>
  </si>
  <si>
    <t>04801151452</t>
  </si>
  <si>
    <t>04801161438</t>
  </si>
  <si>
    <t>04801171432</t>
  </si>
  <si>
    <t>04801181440</t>
  </si>
  <si>
    <t>ZR 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</si>
</sst>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6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4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8"/>
      <name val="Arial"/>
      <family val="2"/>
    </font>
    <font>
      <sz val="8"/>
      <color rgb="FFFF00FF"/>
      <name val="Arial"/>
      <family val="2"/>
      <charset val="238"/>
    </font>
    <font>
      <i/>
      <sz val="8"/>
      <color rgb="FFFF00FF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family val="2"/>
      <charset val="238"/>
    </font>
    <font>
      <b/>
      <sz val="10"/>
      <color rgb="FF0070C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</cellStyleXfs>
  <cellXfs count="578">
    <xf numFmtId="0" fontId="0" fillId="0" borderId="0" xfId="0"/>
    <xf numFmtId="0" fontId="4" fillId="0" borderId="0" xfId="36"/>
    <xf numFmtId="0" fontId="22" fillId="0" borderId="0" xfId="36" applyFont="1" applyAlignment="1">
      <alignment horizontal="right"/>
    </xf>
    <xf numFmtId="0" fontId="4" fillId="0" borderId="0" xfId="36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36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5" fillId="0" borderId="10" xfId="33" applyFont="1" applyBorder="1" applyAlignment="1">
      <alignment horizontal="center"/>
    </xf>
    <xf numFmtId="49" fontId="25" fillId="0" borderId="11" xfId="37" applyNumberFormat="1" applyFont="1" applyBorder="1" applyAlignment="1">
      <alignment horizontal="center"/>
    </xf>
    <xf numFmtId="0" fontId="25" fillId="0" borderId="12" xfId="37" applyFont="1" applyFill="1" applyBorder="1"/>
    <xf numFmtId="0" fontId="21" fillId="0" borderId="0" xfId="36" applyFont="1" applyFill="1" applyBorder="1" applyAlignment="1">
      <alignment horizontal="center" vertical="center"/>
    </xf>
    <xf numFmtId="49" fontId="21" fillId="0" borderId="0" xfId="36" applyNumberFormat="1" applyFont="1" applyFill="1" applyBorder="1" applyAlignment="1">
      <alignment horizontal="center" vertical="center"/>
    </xf>
    <xf numFmtId="0" fontId="21" fillId="0" borderId="0" xfId="36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1" fillId="0" borderId="0" xfId="36" applyNumberFormat="1" applyFont="1" applyFill="1" applyBorder="1" applyAlignment="1">
      <alignment horizontal="left" vertical="center"/>
    </xf>
    <xf numFmtId="0" fontId="21" fillId="0" borderId="13" xfId="37" applyFont="1" applyBorder="1" applyAlignment="1">
      <alignment horizontal="center"/>
    </xf>
    <xf numFmtId="49" fontId="21" fillId="0" borderId="14" xfId="37" applyNumberFormat="1" applyFont="1" applyBorder="1" applyAlignment="1">
      <alignment horizontal="center"/>
    </xf>
    <xf numFmtId="0" fontId="21" fillId="0" borderId="15" xfId="37" applyFont="1" applyBorder="1"/>
    <xf numFmtId="0" fontId="21" fillId="0" borderId="16" xfId="37" applyFont="1" applyBorder="1" applyAlignment="1">
      <alignment horizontal="center"/>
    </xf>
    <xf numFmtId="49" fontId="21" fillId="0" borderId="17" xfId="37" applyNumberFormat="1" applyFont="1" applyBorder="1" applyAlignment="1">
      <alignment horizontal="center"/>
    </xf>
    <xf numFmtId="0" fontId="21" fillId="0" borderId="18" xfId="37" applyFont="1" applyBorder="1"/>
    <xf numFmtId="0" fontId="21" fillId="0" borderId="19" xfId="33" applyFont="1" applyBorder="1" applyAlignment="1">
      <alignment horizontal="center"/>
    </xf>
    <xf numFmtId="49" fontId="21" fillId="0" borderId="20" xfId="37" applyNumberFormat="1" applyFont="1" applyBorder="1" applyAlignment="1">
      <alignment horizontal="center"/>
    </xf>
    <xf numFmtId="0" fontId="21" fillId="0" borderId="20" xfId="37" applyFont="1" applyFill="1" applyBorder="1"/>
    <xf numFmtId="0" fontId="25" fillId="0" borderId="21" xfId="37" applyFont="1" applyBorder="1"/>
    <xf numFmtId="4" fontId="25" fillId="0" borderId="22" xfId="37" applyNumberFormat="1" applyFont="1" applyFill="1" applyBorder="1"/>
    <xf numFmtId="0" fontId="21" fillId="0" borderId="23" xfId="37" applyFont="1" applyBorder="1" applyAlignment="1">
      <alignment horizontal="center"/>
    </xf>
    <xf numFmtId="49" fontId="21" fillId="0" borderId="24" xfId="37" applyNumberFormat="1" applyFont="1" applyBorder="1" applyAlignment="1">
      <alignment horizontal="center"/>
    </xf>
    <xf numFmtId="0" fontId="21" fillId="0" borderId="21" xfId="37" applyFont="1" applyBorder="1"/>
    <xf numFmtId="0" fontId="21" fillId="0" borderId="25" xfId="37" applyFont="1" applyBorder="1"/>
    <xf numFmtId="0" fontId="25" fillId="0" borderId="26" xfId="36" applyFont="1" applyFill="1" applyBorder="1" applyAlignment="1">
      <alignment horizontal="left" vertical="center" wrapText="1"/>
    </xf>
    <xf numFmtId="4" fontId="25" fillId="0" borderId="22" xfId="36" applyNumberFormat="1" applyFont="1" applyFill="1" applyBorder="1" applyAlignment="1">
      <alignment vertical="center" wrapText="1"/>
    </xf>
    <xf numFmtId="0" fontId="25" fillId="0" borderId="27" xfId="36" applyFont="1" applyBorder="1" applyAlignment="1">
      <alignment horizontal="center" vertical="center" wrapText="1"/>
    </xf>
    <xf numFmtId="0" fontId="25" fillId="0" borderId="28" xfId="36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/>
    </xf>
    <xf numFmtId="49" fontId="30" fillId="0" borderId="20" xfId="37" applyNumberFormat="1" applyFont="1" applyBorder="1" applyAlignment="1">
      <alignment horizontal="center"/>
    </xf>
    <xf numFmtId="0" fontId="30" fillId="0" borderId="30" xfId="37" applyFont="1" applyFill="1" applyBorder="1"/>
    <xf numFmtId="0" fontId="30" fillId="0" borderId="19" xfId="33" applyFont="1" applyBorder="1" applyAlignment="1">
      <alignment horizontal="center"/>
    </xf>
    <xf numFmtId="0" fontId="30" fillId="0" borderId="20" xfId="37" applyFont="1" applyFill="1" applyBorder="1"/>
    <xf numFmtId="0" fontId="25" fillId="0" borderId="19" xfId="33" applyFont="1" applyBorder="1" applyAlignment="1">
      <alignment horizontal="center"/>
    </xf>
    <xf numFmtId="49" fontId="25" fillId="0" borderId="20" xfId="37" applyNumberFormat="1" applyFont="1" applyBorder="1" applyAlignment="1">
      <alignment horizontal="center"/>
    </xf>
    <xf numFmtId="0" fontId="25" fillId="0" borderId="20" xfId="37" applyFont="1" applyFill="1" applyBorder="1"/>
    <xf numFmtId="4" fontId="25" fillId="0" borderId="31" xfId="37" applyNumberFormat="1" applyFont="1" applyFill="1" applyBorder="1"/>
    <xf numFmtId="0" fontId="21" fillId="0" borderId="32" xfId="33" applyFont="1" applyBorder="1" applyAlignment="1">
      <alignment horizontal="center"/>
    </xf>
    <xf numFmtId="49" fontId="21" fillId="0" borderId="33" xfId="37" applyNumberFormat="1" applyFont="1" applyBorder="1" applyAlignment="1">
      <alignment horizontal="center"/>
    </xf>
    <xf numFmtId="0" fontId="21" fillId="0" borderId="33" xfId="37" applyFont="1" applyFill="1" applyBorder="1"/>
    <xf numFmtId="49" fontId="23" fillId="0" borderId="0" xfId="36" applyNumberFormat="1" applyFont="1" applyFill="1" applyAlignment="1">
      <alignment vertical="center" wrapText="1"/>
    </xf>
    <xf numFmtId="4" fontId="25" fillId="0" borderId="22" xfId="0" applyNumberFormat="1" applyFont="1" applyFill="1" applyBorder="1" applyAlignment="1">
      <alignment vertical="center" wrapText="1"/>
    </xf>
    <xf numFmtId="4" fontId="21" fillId="24" borderId="31" xfId="37" applyNumberFormat="1" applyFont="1" applyFill="1" applyBorder="1"/>
    <xf numFmtId="0" fontId="25" fillId="0" borderId="23" xfId="37" applyFont="1" applyBorder="1" applyAlignment="1">
      <alignment horizontal="center"/>
    </xf>
    <xf numFmtId="4" fontId="25" fillId="24" borderId="22" xfId="36" applyNumberFormat="1" applyFont="1" applyFill="1" applyBorder="1" applyAlignment="1">
      <alignment vertical="center" wrapText="1"/>
    </xf>
    <xf numFmtId="4" fontId="21" fillId="24" borderId="34" xfId="33" applyNumberFormat="1" applyFont="1" applyFill="1" applyBorder="1"/>
    <xf numFmtId="4" fontId="21" fillId="24" borderId="31" xfId="33" applyNumberFormat="1" applyFont="1" applyFill="1" applyBorder="1"/>
    <xf numFmtId="4" fontId="25" fillId="24" borderId="31" xfId="33" applyNumberFormat="1" applyFont="1" applyFill="1" applyBorder="1"/>
    <xf numFmtId="4" fontId="21" fillId="24" borderId="35" xfId="33" applyNumberFormat="1" applyFont="1" applyFill="1" applyBorder="1"/>
    <xf numFmtId="4" fontId="30" fillId="24" borderId="31" xfId="37" applyNumberFormat="1" applyFont="1" applyFill="1" applyBorder="1"/>
    <xf numFmtId="4" fontId="21" fillId="24" borderId="36" xfId="37" applyNumberFormat="1" applyFont="1" applyFill="1" applyBorder="1"/>
    <xf numFmtId="0" fontId="28" fillId="0" borderId="0" xfId="0" applyFont="1" applyFill="1" applyAlignment="1">
      <alignment vertical="center"/>
    </xf>
    <xf numFmtId="4" fontId="21" fillId="0" borderId="37" xfId="0" applyNumberFormat="1" applyFont="1" applyFill="1" applyBorder="1" applyAlignment="1">
      <alignment horizontal="center" vertical="center" wrapText="1"/>
    </xf>
    <xf numFmtId="0" fontId="22" fillId="0" borderId="19" xfId="33" applyFont="1" applyFill="1" applyBorder="1" applyAlignment="1">
      <alignment horizontal="center" vertical="center"/>
    </xf>
    <xf numFmtId="49" fontId="22" fillId="25" borderId="38" xfId="36" applyNumberFormat="1" applyFont="1" applyFill="1" applyBorder="1" applyAlignment="1">
      <alignment horizontal="center" vertical="center"/>
    </xf>
    <xf numFmtId="0" fontId="22" fillId="25" borderId="37" xfId="36" applyFont="1" applyFill="1" applyBorder="1" applyAlignment="1">
      <alignment horizontal="left" vertical="center" wrapText="1"/>
    </xf>
    <xf numFmtId="4" fontId="22" fillId="0" borderId="31" xfId="36" applyNumberFormat="1" applyFont="1" applyFill="1" applyBorder="1" applyAlignment="1">
      <alignment horizontal="right" vertical="center" wrapText="1"/>
    </xf>
    <xf numFmtId="4" fontId="21" fillId="24" borderId="36" xfId="33" applyNumberFormat="1" applyFont="1" applyFill="1" applyBorder="1"/>
    <xf numFmtId="4" fontId="21" fillId="0" borderId="37" xfId="36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25" fillId="0" borderId="26" xfId="36" applyNumberFormat="1" applyFont="1" applyFill="1" applyBorder="1" applyAlignment="1">
      <alignment horizontal="center" vertical="center" wrapText="1"/>
    </xf>
    <xf numFmtId="4" fontId="21" fillId="0" borderId="41" xfId="33" applyNumberFormat="1" applyFont="1" applyFill="1" applyBorder="1" applyAlignment="1">
      <alignment horizontal="center"/>
    </xf>
    <xf numFmtId="4" fontId="21" fillId="0" borderId="37" xfId="33" applyNumberFormat="1" applyFont="1" applyFill="1" applyBorder="1" applyAlignment="1">
      <alignment horizontal="center"/>
    </xf>
    <xf numFmtId="4" fontId="25" fillId="0" borderId="37" xfId="33" applyNumberFormat="1" applyFont="1" applyFill="1" applyBorder="1" applyAlignment="1">
      <alignment horizontal="center"/>
    </xf>
    <xf numFmtId="4" fontId="21" fillId="0" borderId="42" xfId="33" applyNumberFormat="1" applyFont="1" applyFill="1" applyBorder="1" applyAlignment="1">
      <alignment horizontal="center"/>
    </xf>
    <xf numFmtId="4" fontId="25" fillId="0" borderId="10" xfId="0" applyNumberFormat="1" applyFont="1" applyFill="1" applyBorder="1" applyAlignment="1">
      <alignment vertical="center" wrapText="1"/>
    </xf>
    <xf numFmtId="0" fontId="26" fillId="0" borderId="0" xfId="34" applyFont="1" applyAlignment="1"/>
    <xf numFmtId="4" fontId="24" fillId="0" borderId="43" xfId="0" applyNumberFormat="1" applyFont="1" applyFill="1" applyBorder="1" applyAlignment="1">
      <alignment vertical="center" wrapText="1"/>
    </xf>
    <xf numFmtId="4" fontId="24" fillId="0" borderId="44" xfId="0" applyNumberFormat="1" applyFont="1" applyFill="1" applyBorder="1" applyAlignment="1">
      <alignment horizontal="center" vertical="center" wrapText="1"/>
    </xf>
    <xf numFmtId="0" fontId="24" fillId="0" borderId="45" xfId="36" applyFont="1" applyBorder="1" applyAlignment="1">
      <alignment horizontal="center" vertical="center" wrapText="1"/>
    </xf>
    <xf numFmtId="0" fontId="24" fillId="0" borderId="46" xfId="36" applyFont="1" applyBorder="1" applyAlignment="1">
      <alignment horizontal="center" vertical="center" wrapText="1"/>
    </xf>
    <xf numFmtId="0" fontId="24" fillId="0" borderId="47" xfId="36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vertical="center" wrapText="1"/>
    </xf>
    <xf numFmtId="4" fontId="30" fillId="0" borderId="31" xfId="37" applyNumberFormat="1" applyFont="1" applyFill="1" applyBorder="1"/>
    <xf numFmtId="4" fontId="21" fillId="0" borderId="31" xfId="37" applyNumberFormat="1" applyFont="1" applyFill="1" applyBorder="1"/>
    <xf numFmtId="4" fontId="21" fillId="0" borderId="36" xfId="37" applyNumberFormat="1" applyFont="1" applyFill="1" applyBorder="1"/>
    <xf numFmtId="4" fontId="21" fillId="0" borderId="49" xfId="0" applyNumberFormat="1" applyFont="1" applyFill="1" applyBorder="1" applyAlignment="1">
      <alignment vertical="center" wrapText="1"/>
    </xf>
    <xf numFmtId="0" fontId="31" fillId="0" borderId="50" xfId="36" applyFont="1" applyBorder="1" applyAlignment="1">
      <alignment horizontal="center" vertical="center" wrapText="1"/>
    </xf>
    <xf numFmtId="0" fontId="31" fillId="0" borderId="11" xfId="36" applyFont="1" applyBorder="1" applyAlignment="1">
      <alignment horizontal="center" vertical="center" wrapText="1"/>
    </xf>
    <xf numFmtId="4" fontId="21" fillId="0" borderId="51" xfId="0" applyNumberFormat="1" applyFont="1" applyFill="1" applyBorder="1" applyAlignment="1">
      <alignment vertical="center" wrapText="1"/>
    </xf>
    <xf numFmtId="0" fontId="21" fillId="0" borderId="52" xfId="36" applyFont="1" applyBorder="1" applyAlignment="1">
      <alignment horizontal="center" vertical="center" wrapText="1"/>
    </xf>
    <xf numFmtId="0" fontId="21" fillId="0" borderId="53" xfId="36" applyFont="1" applyBorder="1" applyAlignment="1">
      <alignment horizontal="center" vertical="center" wrapText="1"/>
    </xf>
    <xf numFmtId="0" fontId="21" fillId="0" borderId="40" xfId="36" applyFont="1" applyBorder="1" applyAlignment="1">
      <alignment horizontal="left" vertical="center" wrapText="1"/>
    </xf>
    <xf numFmtId="4" fontId="33" fillId="0" borderId="54" xfId="36" applyNumberFormat="1" applyFont="1" applyFill="1" applyBorder="1" applyAlignment="1">
      <alignment vertical="center" wrapText="1"/>
    </xf>
    <xf numFmtId="4" fontId="33" fillId="0" borderId="55" xfId="36" applyNumberFormat="1" applyFont="1" applyFill="1" applyBorder="1" applyAlignment="1">
      <alignment horizontal="center" vertical="center" wrapText="1"/>
    </xf>
    <xf numFmtId="0" fontId="33" fillId="0" borderId="55" xfId="36" applyFont="1" applyFill="1" applyBorder="1" applyAlignment="1">
      <alignment horizontal="center" vertical="center" wrapText="1"/>
    </xf>
    <xf numFmtId="0" fontId="33" fillId="0" borderId="56" xfId="36" applyFont="1" applyFill="1" applyBorder="1" applyAlignment="1">
      <alignment horizontal="center" vertical="center" wrapText="1"/>
    </xf>
    <xf numFmtId="4" fontId="33" fillId="0" borderId="57" xfId="36" applyNumberFormat="1" applyFont="1" applyFill="1" applyBorder="1" applyAlignment="1">
      <alignment vertical="center" wrapText="1"/>
    </xf>
    <xf numFmtId="0" fontId="33" fillId="0" borderId="58" xfId="36" applyFont="1" applyBorder="1" applyAlignment="1">
      <alignment horizontal="center" vertical="center" wrapText="1"/>
    </xf>
    <xf numFmtId="0" fontId="33" fillId="0" borderId="59" xfId="36" applyFont="1" applyBorder="1" applyAlignment="1">
      <alignment horizontal="center" vertical="center" wrapText="1"/>
    </xf>
    <xf numFmtId="0" fontId="33" fillId="0" borderId="54" xfId="36" applyFont="1" applyFill="1" applyBorder="1" applyAlignment="1">
      <alignment horizontal="center" vertical="center" wrapText="1"/>
    </xf>
    <xf numFmtId="49" fontId="23" fillId="0" borderId="0" xfId="36" applyNumberFormat="1" applyFont="1" applyFill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4" fontId="21" fillId="0" borderId="34" xfId="33" applyNumberFormat="1" applyFont="1" applyFill="1" applyBorder="1"/>
    <xf numFmtId="4" fontId="21" fillId="0" borderId="31" xfId="33" applyNumberFormat="1" applyFont="1" applyFill="1" applyBorder="1"/>
    <xf numFmtId="4" fontId="21" fillId="0" borderId="36" xfId="33" applyNumberFormat="1" applyFont="1" applyFill="1" applyBorder="1"/>
    <xf numFmtId="4" fontId="25" fillId="0" borderId="31" xfId="33" applyNumberFormat="1" applyFont="1" applyFill="1" applyBorder="1"/>
    <xf numFmtId="4" fontId="21" fillId="0" borderId="35" xfId="33" applyNumberFormat="1" applyFont="1" applyFill="1" applyBorder="1"/>
    <xf numFmtId="4" fontId="22" fillId="24" borderId="31" xfId="36" applyNumberFormat="1" applyFont="1" applyFill="1" applyBorder="1" applyAlignment="1">
      <alignment horizontal="right" vertical="center" wrapText="1"/>
    </xf>
    <xf numFmtId="4" fontId="35" fillId="0" borderId="60" xfId="35" applyNumberFormat="1" applyFont="1" applyFill="1" applyBorder="1" applyAlignment="1">
      <alignment vertical="center" wrapText="1"/>
    </xf>
    <xf numFmtId="0" fontId="35" fillId="0" borderId="61" xfId="33" applyFont="1" applyFill="1" applyBorder="1" applyAlignment="1">
      <alignment horizontal="center" vertical="center"/>
    </xf>
    <xf numFmtId="49" fontId="35" fillId="0" borderId="62" xfId="37" applyNumberFormat="1" applyFont="1" applyFill="1" applyBorder="1" applyAlignment="1">
      <alignment horizontal="center" vertical="center"/>
    </xf>
    <xf numFmtId="4" fontId="35" fillId="24" borderId="60" xfId="35" applyNumberFormat="1" applyFont="1" applyFill="1" applyBorder="1" applyAlignment="1">
      <alignment vertical="center" wrapText="1"/>
    </xf>
    <xf numFmtId="4" fontId="21" fillId="0" borderId="40" xfId="36" applyNumberFormat="1" applyFont="1" applyFill="1" applyBorder="1" applyAlignment="1">
      <alignment horizontal="center" vertical="center" wrapText="1"/>
    </xf>
    <xf numFmtId="49" fontId="34" fillId="0" borderId="0" xfId="36" applyNumberFormat="1" applyFont="1" applyFill="1" applyAlignment="1">
      <alignment horizontal="center" vertical="center" wrapText="1"/>
    </xf>
    <xf numFmtId="4" fontId="21" fillId="0" borderId="55" xfId="36" applyNumberFormat="1" applyFont="1" applyFill="1" applyBorder="1" applyAlignment="1">
      <alignment horizontal="center" vertical="center" wrapText="1"/>
    </xf>
    <xf numFmtId="4" fontId="21" fillId="0" borderId="26" xfId="36" applyNumberFormat="1" applyFont="1" applyFill="1" applyBorder="1" applyAlignment="1">
      <alignment horizontal="center" vertical="center" wrapText="1"/>
    </xf>
    <xf numFmtId="4" fontId="33" fillId="0" borderId="0" xfId="36" applyNumberFormat="1" applyFont="1" applyFill="1" applyBorder="1" applyAlignment="1">
      <alignment vertical="center" wrapText="1"/>
    </xf>
    <xf numFmtId="0" fontId="21" fillId="0" borderId="0" xfId="36" applyFont="1" applyFill="1" applyAlignment="1">
      <alignment horizontal="center" vertical="center" wrapText="1"/>
    </xf>
    <xf numFmtId="4" fontId="21" fillId="0" borderId="31" xfId="35" applyNumberFormat="1" applyFont="1" applyFill="1" applyBorder="1" applyAlignment="1">
      <alignment vertical="center" wrapText="1"/>
    </xf>
    <xf numFmtId="4" fontId="21" fillId="0" borderId="60" xfId="35" applyNumberFormat="1" applyFont="1" applyFill="1" applyBorder="1" applyAlignment="1">
      <alignment vertical="center" wrapText="1"/>
    </xf>
    <xf numFmtId="4" fontId="21" fillId="0" borderId="0" xfId="33" applyNumberFormat="1" applyFont="1" applyFill="1" applyBorder="1"/>
    <xf numFmtId="0" fontId="21" fillId="0" borderId="0" xfId="37" applyFont="1" applyBorder="1" applyAlignment="1">
      <alignment horizontal="center"/>
    </xf>
    <xf numFmtId="4" fontId="33" fillId="0" borderId="57" xfId="36" applyNumberFormat="1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49" fontId="21" fillId="0" borderId="13" xfId="37" applyNumberFormat="1" applyFont="1" applyBorder="1" applyAlignment="1">
      <alignment horizontal="center"/>
    </xf>
    <xf numFmtId="49" fontId="21" fillId="0" borderId="23" xfId="37" applyNumberFormat="1" applyFont="1" applyBorder="1" applyAlignment="1">
      <alignment horizontal="center"/>
    </xf>
    <xf numFmtId="4" fontId="21" fillId="24" borderId="22" xfId="33" applyNumberFormat="1" applyFont="1" applyFill="1" applyBorder="1"/>
    <xf numFmtId="0" fontId="36" fillId="0" borderId="0" xfId="36" applyFont="1" applyAlignment="1">
      <alignment vertical="center" wrapText="1"/>
    </xf>
    <xf numFmtId="49" fontId="37" fillId="0" borderId="0" xfId="36" applyNumberFormat="1" applyFont="1" applyFill="1" applyAlignment="1">
      <alignment vertical="center" wrapText="1"/>
    </xf>
    <xf numFmtId="49" fontId="37" fillId="0" borderId="0" xfId="36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36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4" fontId="38" fillId="0" borderId="0" xfId="36" applyNumberFormat="1" applyFont="1" applyFill="1" applyBorder="1" applyAlignment="1">
      <alignment vertical="center" wrapText="1"/>
    </xf>
    <xf numFmtId="0" fontId="38" fillId="0" borderId="0" xfId="36" applyFont="1" applyFill="1" applyBorder="1" applyAlignment="1">
      <alignment horizontal="center" vertical="center" wrapText="1"/>
    </xf>
    <xf numFmtId="0" fontId="38" fillId="0" borderId="54" xfId="36" applyFont="1" applyFill="1" applyBorder="1" applyAlignment="1">
      <alignment horizontal="center" vertical="center" wrapText="1"/>
    </xf>
    <xf numFmtId="0" fontId="38" fillId="0" borderId="55" xfId="36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4" fontId="38" fillId="0" borderId="54" xfId="36" applyNumberFormat="1" applyFont="1" applyFill="1" applyBorder="1" applyAlignment="1">
      <alignment vertical="center" wrapText="1"/>
    </xf>
    <xf numFmtId="0" fontId="38" fillId="0" borderId="56" xfId="36" applyFont="1" applyFill="1" applyBorder="1" applyAlignment="1">
      <alignment horizontal="center" vertical="center" wrapText="1"/>
    </xf>
    <xf numFmtId="4" fontId="38" fillId="0" borderId="55" xfId="36" applyNumberFormat="1" applyFont="1" applyFill="1" applyBorder="1" applyAlignment="1">
      <alignment horizontal="center" vertical="center" wrapText="1"/>
    </xf>
    <xf numFmtId="4" fontId="39" fillId="0" borderId="22" xfId="36" applyNumberFormat="1" applyFont="1" applyFill="1" applyBorder="1" applyAlignment="1">
      <alignment vertical="center" wrapText="1"/>
    </xf>
    <xf numFmtId="0" fontId="39" fillId="0" borderId="27" xfId="36" applyFont="1" applyBorder="1" applyAlignment="1">
      <alignment horizontal="center" vertical="center" wrapText="1"/>
    </xf>
    <xf numFmtId="0" fontId="39" fillId="0" borderId="28" xfId="36" applyFont="1" applyBorder="1" applyAlignment="1">
      <alignment horizontal="center" vertical="center" wrapText="1"/>
    </xf>
    <xf numFmtId="0" fontId="39" fillId="0" borderId="26" xfId="36" applyFont="1" applyFill="1" applyBorder="1" applyAlignment="1">
      <alignment horizontal="left" vertical="center" wrapText="1"/>
    </xf>
    <xf numFmtId="4" fontId="39" fillId="24" borderId="22" xfId="36" applyNumberFormat="1" applyFont="1" applyFill="1" applyBorder="1" applyAlignment="1">
      <alignment vertical="center" wrapText="1"/>
    </xf>
    <xf numFmtId="4" fontId="39" fillId="0" borderId="26" xfId="36" applyNumberFormat="1" applyFont="1" applyFill="1" applyBorder="1" applyAlignment="1">
      <alignment horizontal="center" vertical="center" wrapText="1"/>
    </xf>
    <xf numFmtId="4" fontId="36" fillId="0" borderId="37" xfId="36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36" fillId="0" borderId="0" xfId="36" applyNumberFormat="1" applyFont="1" applyFill="1" applyAlignment="1">
      <alignment horizontal="center" vertical="center" wrapText="1"/>
    </xf>
    <xf numFmtId="0" fontId="37" fillId="0" borderId="0" xfId="36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8" fillId="0" borderId="58" xfId="36" applyFont="1" applyBorder="1" applyAlignment="1">
      <alignment horizontal="center" vertical="center" wrapText="1"/>
    </xf>
    <xf numFmtId="0" fontId="38" fillId="0" borderId="59" xfId="36" applyFont="1" applyBorder="1" applyAlignment="1">
      <alignment horizontal="center" vertical="center" wrapText="1"/>
    </xf>
    <xf numFmtId="4" fontId="36" fillId="0" borderId="55" xfId="36" applyNumberFormat="1" applyFont="1" applyFill="1" applyBorder="1" applyAlignment="1">
      <alignment horizontal="center" vertical="center" wrapText="1"/>
    </xf>
    <xf numFmtId="4" fontId="36" fillId="0" borderId="26" xfId="36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36" fillId="0" borderId="37" xfId="0" applyNumberFormat="1" applyFont="1" applyFill="1" applyBorder="1" applyAlignment="1">
      <alignment horizontal="center" vertical="center" wrapText="1"/>
    </xf>
    <xf numFmtId="4" fontId="36" fillId="0" borderId="39" xfId="0" applyNumberFormat="1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6" fillId="0" borderId="0" xfId="36" applyFont="1" applyFill="1" applyAlignment="1">
      <alignment horizontal="center" vertical="center" wrapText="1"/>
    </xf>
    <xf numFmtId="4" fontId="37" fillId="0" borderId="31" xfId="36" applyNumberFormat="1" applyFont="1" applyFill="1" applyBorder="1" applyAlignment="1">
      <alignment horizontal="right" vertical="center" wrapText="1"/>
    </xf>
    <xf numFmtId="0" fontId="37" fillId="25" borderId="37" xfId="36" applyFont="1" applyFill="1" applyBorder="1" applyAlignment="1">
      <alignment horizontal="left" vertical="center" wrapText="1"/>
    </xf>
    <xf numFmtId="4" fontId="37" fillId="24" borderId="31" xfId="36" applyNumberFormat="1" applyFont="1" applyFill="1" applyBorder="1" applyAlignment="1">
      <alignment horizontal="right" vertical="center" wrapText="1"/>
    </xf>
    <xf numFmtId="4" fontId="36" fillId="0" borderId="31" xfId="36" applyNumberFormat="1" applyFont="1" applyFill="1" applyBorder="1" applyAlignment="1">
      <alignment horizontal="right" vertical="center" wrapText="1"/>
    </xf>
    <xf numFmtId="4" fontId="40" fillId="0" borderId="31" xfId="35" applyNumberFormat="1" applyFont="1" applyFill="1" applyBorder="1" applyAlignment="1">
      <alignment vertical="center" wrapText="1"/>
    </xf>
    <xf numFmtId="0" fontId="39" fillId="0" borderId="37" xfId="35" applyFont="1" applyFill="1" applyBorder="1" applyAlignment="1">
      <alignment vertical="center" wrapText="1"/>
    </xf>
    <xf numFmtId="4" fontId="40" fillId="24" borderId="31" xfId="35" applyNumberFormat="1" applyFont="1" applyFill="1" applyBorder="1" applyAlignment="1">
      <alignment vertical="center" wrapText="1"/>
    </xf>
    <xf numFmtId="4" fontId="36" fillId="0" borderId="31" xfId="35" applyNumberFormat="1" applyFont="1" applyFill="1" applyBorder="1" applyAlignment="1">
      <alignment vertical="center" wrapText="1"/>
    </xf>
    <xf numFmtId="4" fontId="43" fillId="0" borderId="60" xfId="35" applyNumberFormat="1" applyFont="1" applyFill="1" applyBorder="1" applyAlignment="1">
      <alignment vertical="center" wrapText="1"/>
    </xf>
    <xf numFmtId="0" fontId="44" fillId="0" borderId="63" xfId="35" applyFont="1" applyFill="1" applyBorder="1" applyAlignment="1">
      <alignment vertical="center" wrapText="1"/>
    </xf>
    <xf numFmtId="4" fontId="43" fillId="24" borderId="60" xfId="35" applyNumberFormat="1" applyFont="1" applyFill="1" applyBorder="1" applyAlignment="1">
      <alignment vertical="center" wrapText="1"/>
    </xf>
    <xf numFmtId="4" fontId="36" fillId="0" borderId="60" xfId="35" applyNumberFormat="1" applyFont="1" applyFill="1" applyBorder="1" applyAlignment="1">
      <alignment vertical="center" wrapText="1"/>
    </xf>
    <xf numFmtId="4" fontId="44" fillId="0" borderId="43" xfId="0" applyNumberFormat="1" applyFont="1" applyFill="1" applyBorder="1" applyAlignment="1">
      <alignment vertical="center" wrapText="1"/>
    </xf>
    <xf numFmtId="0" fontId="44" fillId="0" borderId="45" xfId="36" applyFont="1" applyBorder="1" applyAlignment="1">
      <alignment horizontal="center" vertical="center" wrapText="1"/>
    </xf>
    <xf numFmtId="0" fontId="44" fillId="0" borderId="46" xfId="36" applyFont="1" applyBorder="1" applyAlignment="1">
      <alignment horizontal="center" vertical="center" wrapText="1"/>
    </xf>
    <xf numFmtId="0" fontId="44" fillId="0" borderId="47" xfId="36" applyFont="1" applyFill="1" applyBorder="1" applyAlignment="1">
      <alignment horizontal="center" vertical="center" wrapText="1"/>
    </xf>
    <xf numFmtId="4" fontId="44" fillId="0" borderId="48" xfId="0" applyNumberFormat="1" applyFont="1" applyFill="1" applyBorder="1" applyAlignment="1">
      <alignment vertical="center" wrapText="1"/>
    </xf>
    <xf numFmtId="4" fontId="44" fillId="0" borderId="44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0" fontId="40" fillId="0" borderId="50" xfId="36" applyFont="1" applyBorder="1" applyAlignment="1">
      <alignment horizontal="center" vertical="center" wrapText="1"/>
    </xf>
    <xf numFmtId="0" fontId="40" fillId="0" borderId="11" xfId="36" applyFont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vertical="center" wrapText="1"/>
    </xf>
    <xf numFmtId="4" fontId="36" fillId="0" borderId="26" xfId="0" applyNumberFormat="1" applyFont="1" applyFill="1" applyBorder="1" applyAlignment="1">
      <alignment horizontal="center" vertical="center" wrapText="1"/>
    </xf>
    <xf numFmtId="4" fontId="36" fillId="0" borderId="49" xfId="0" applyNumberFormat="1" applyFont="1" applyFill="1" applyBorder="1" applyAlignment="1">
      <alignment vertical="center" wrapText="1"/>
    </xf>
    <xf numFmtId="0" fontId="36" fillId="0" borderId="52" xfId="36" applyFont="1" applyBorder="1" applyAlignment="1">
      <alignment horizontal="center" vertical="center" wrapText="1"/>
    </xf>
    <xf numFmtId="0" fontId="36" fillId="0" borderId="53" xfId="36" applyFont="1" applyBorder="1" applyAlignment="1">
      <alignment horizontal="center" vertical="center" wrapText="1"/>
    </xf>
    <xf numFmtId="0" fontId="36" fillId="0" borderId="40" xfId="36" applyFont="1" applyBorder="1" applyAlignment="1">
      <alignment horizontal="left" vertical="center" wrapText="1"/>
    </xf>
    <xf numFmtId="4" fontId="36" fillId="0" borderId="51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34" applyFont="1" applyAlignment="1">
      <alignment wrapText="1"/>
    </xf>
    <xf numFmtId="0" fontId="36" fillId="0" borderId="0" xfId="36" applyFont="1" applyAlignment="1">
      <alignment wrapText="1"/>
    </xf>
    <xf numFmtId="49" fontId="37" fillId="0" borderId="0" xfId="36" applyNumberFormat="1" applyFont="1" applyFill="1" applyBorder="1" applyAlignment="1">
      <alignment horizontal="center" wrapText="1"/>
    </xf>
    <xf numFmtId="4" fontId="36" fillId="0" borderId="0" xfId="33" applyNumberFormat="1" applyFont="1" applyFill="1" applyBorder="1" applyAlignment="1">
      <alignment wrapText="1"/>
    </xf>
    <xf numFmtId="0" fontId="36" fillId="0" borderId="0" xfId="37" applyFont="1" applyBorder="1" applyAlignment="1">
      <alignment horizontal="center" wrapText="1"/>
    </xf>
    <xf numFmtId="49" fontId="36" fillId="0" borderId="13" xfId="37" applyNumberFormat="1" applyFont="1" applyBorder="1" applyAlignment="1">
      <alignment horizontal="center" wrapText="1"/>
    </xf>
    <xf numFmtId="0" fontId="36" fillId="0" borderId="25" xfId="37" applyFont="1" applyBorder="1" applyAlignment="1">
      <alignment wrapText="1"/>
    </xf>
    <xf numFmtId="4" fontId="36" fillId="24" borderId="22" xfId="33" applyNumberFormat="1" applyFont="1" applyFill="1" applyBorder="1" applyAlignment="1">
      <alignment wrapText="1"/>
    </xf>
    <xf numFmtId="49" fontId="36" fillId="0" borderId="23" xfId="37" applyNumberFormat="1" applyFont="1" applyBorder="1" applyAlignment="1">
      <alignment horizontal="center" wrapText="1"/>
    </xf>
    <xf numFmtId="0" fontId="36" fillId="0" borderId="21" xfId="37" applyFont="1" applyBorder="1" applyAlignment="1">
      <alignment wrapText="1"/>
    </xf>
    <xf numFmtId="4" fontId="36" fillId="24" borderId="36" xfId="33" applyNumberFormat="1" applyFont="1" applyFill="1" applyBorder="1" applyAlignment="1">
      <alignment wrapText="1"/>
    </xf>
    <xf numFmtId="4" fontId="36" fillId="24" borderId="31" xfId="33" applyNumberFormat="1" applyFont="1" applyFill="1" applyBorder="1" applyAlignment="1">
      <alignment wrapText="1"/>
    </xf>
    <xf numFmtId="49" fontId="40" fillId="0" borderId="64" xfId="37" applyNumberFormat="1" applyFont="1" applyBorder="1" applyAlignment="1">
      <alignment horizontal="center" wrapText="1"/>
    </xf>
    <xf numFmtId="0" fontId="40" fillId="0" borderId="65" xfId="37" applyFont="1" applyBorder="1" applyAlignment="1">
      <alignment wrapText="1"/>
    </xf>
    <xf numFmtId="4" fontId="40" fillId="24" borderId="60" xfId="33" applyNumberFormat="1" applyFont="1" applyFill="1" applyBorder="1" applyAlignment="1">
      <alignment wrapText="1"/>
    </xf>
    <xf numFmtId="0" fontId="37" fillId="0" borderId="0" xfId="36" applyFont="1" applyAlignment="1">
      <alignment wrapText="1"/>
    </xf>
    <xf numFmtId="0" fontId="37" fillId="0" borderId="0" xfId="36" applyFont="1" applyAlignment="1">
      <alignment horizontal="center" wrapText="1"/>
    </xf>
    <xf numFmtId="0" fontId="36" fillId="0" borderId="0" xfId="36" applyFont="1" applyAlignment="1">
      <alignment horizontal="center" wrapText="1"/>
    </xf>
    <xf numFmtId="4" fontId="36" fillId="0" borderId="34" xfId="33" applyNumberFormat="1" applyFont="1" applyFill="1" applyBorder="1" applyAlignment="1">
      <alignment wrapText="1"/>
    </xf>
    <xf numFmtId="0" fontId="36" fillId="0" borderId="13" xfId="37" applyFont="1" applyBorder="1" applyAlignment="1">
      <alignment horizontal="center" wrapText="1"/>
    </xf>
    <xf numFmtId="49" fontId="36" fillId="0" borderId="14" xfId="37" applyNumberFormat="1" applyFont="1" applyBorder="1" applyAlignment="1">
      <alignment horizontal="center" wrapText="1"/>
    </xf>
    <xf numFmtId="4" fontId="36" fillId="24" borderId="34" xfId="33" applyNumberFormat="1" applyFont="1" applyFill="1" applyBorder="1" applyAlignment="1">
      <alignment wrapText="1"/>
    </xf>
    <xf numFmtId="4" fontId="36" fillId="0" borderId="41" xfId="33" applyNumberFormat="1" applyFont="1" applyFill="1" applyBorder="1" applyAlignment="1">
      <alignment horizontal="center" wrapText="1"/>
    </xf>
    <xf numFmtId="4" fontId="36" fillId="0" borderId="31" xfId="33" applyNumberFormat="1" applyFont="1" applyFill="1" applyBorder="1" applyAlignment="1">
      <alignment wrapText="1"/>
    </xf>
    <xf numFmtId="0" fontId="36" fillId="0" borderId="23" xfId="37" applyFont="1" applyBorder="1" applyAlignment="1">
      <alignment horizontal="center" wrapText="1"/>
    </xf>
    <xf numFmtId="49" fontId="36" fillId="0" borderId="24" xfId="37" applyNumberFormat="1" applyFont="1" applyBorder="1" applyAlignment="1">
      <alignment horizontal="center" wrapText="1"/>
    </xf>
    <xf numFmtId="4" fontId="36" fillId="0" borderId="37" xfId="33" applyNumberFormat="1" applyFont="1" applyFill="1" applyBorder="1" applyAlignment="1">
      <alignment horizontal="center" wrapText="1"/>
    </xf>
    <xf numFmtId="4" fontId="36" fillId="0" borderId="36" xfId="33" applyNumberFormat="1" applyFont="1" applyFill="1" applyBorder="1" applyAlignment="1">
      <alignment wrapText="1"/>
    </xf>
    <xf numFmtId="4" fontId="41" fillId="0" borderId="31" xfId="33" applyNumberFormat="1" applyFont="1" applyFill="1" applyBorder="1" applyAlignment="1">
      <alignment wrapText="1"/>
    </xf>
    <xf numFmtId="0" fontId="41" fillId="0" borderId="23" xfId="37" applyFont="1" applyBorder="1" applyAlignment="1">
      <alignment horizontal="center" wrapText="1"/>
    </xf>
    <xf numFmtId="49" fontId="41" fillId="0" borderId="24" xfId="37" applyNumberFormat="1" applyFont="1" applyBorder="1" applyAlignment="1">
      <alignment horizontal="center" wrapText="1"/>
    </xf>
    <xf numFmtId="0" fontId="41" fillId="0" borderId="21" xfId="37" applyFont="1" applyBorder="1" applyAlignment="1">
      <alignment wrapText="1"/>
    </xf>
    <xf numFmtId="4" fontId="41" fillId="24" borderId="31" xfId="33" applyNumberFormat="1" applyFont="1" applyFill="1" applyBorder="1" applyAlignment="1">
      <alignment wrapText="1"/>
    </xf>
    <xf numFmtId="4" fontId="41" fillId="0" borderId="37" xfId="33" applyNumberFormat="1" applyFont="1" applyFill="1" applyBorder="1" applyAlignment="1">
      <alignment horizontal="center" wrapText="1"/>
    </xf>
    <xf numFmtId="4" fontId="39" fillId="0" borderId="31" xfId="33" applyNumberFormat="1" applyFont="1" applyFill="1" applyBorder="1" applyAlignment="1">
      <alignment wrapText="1"/>
    </xf>
    <xf numFmtId="0" fontId="39" fillId="0" borderId="23" xfId="37" applyFont="1" applyBorder="1" applyAlignment="1">
      <alignment horizontal="center" wrapText="1"/>
    </xf>
    <xf numFmtId="0" fontId="39" fillId="0" borderId="21" xfId="37" applyFont="1" applyBorder="1" applyAlignment="1">
      <alignment wrapText="1"/>
    </xf>
    <xf numFmtId="4" fontId="39" fillId="24" borderId="31" xfId="33" applyNumberFormat="1" applyFont="1" applyFill="1" applyBorder="1" applyAlignment="1">
      <alignment wrapText="1"/>
    </xf>
    <xf numFmtId="4" fontId="39" fillId="0" borderId="37" xfId="33" applyNumberFormat="1" applyFont="1" applyFill="1" applyBorder="1" applyAlignment="1">
      <alignment horizontal="center" wrapText="1"/>
    </xf>
    <xf numFmtId="0" fontId="36" fillId="0" borderId="15" xfId="37" applyFont="1" applyBorder="1" applyAlignment="1">
      <alignment wrapText="1"/>
    </xf>
    <xf numFmtId="4" fontId="36" fillId="0" borderId="35" xfId="33" applyNumberFormat="1" applyFont="1" applyFill="1" applyBorder="1" applyAlignment="1">
      <alignment wrapText="1"/>
    </xf>
    <xf numFmtId="0" fontId="36" fillId="0" borderId="16" xfId="37" applyFont="1" applyBorder="1" applyAlignment="1">
      <alignment horizontal="center" wrapText="1"/>
    </xf>
    <xf numFmtId="49" fontId="36" fillId="0" borderId="17" xfId="37" applyNumberFormat="1" applyFont="1" applyBorder="1" applyAlignment="1">
      <alignment horizontal="center" wrapText="1"/>
    </xf>
    <xf numFmtId="0" fontId="36" fillId="0" borderId="18" xfId="37" applyFont="1" applyBorder="1" applyAlignment="1">
      <alignment wrapText="1"/>
    </xf>
    <xf numFmtId="4" fontId="36" fillId="24" borderId="35" xfId="33" applyNumberFormat="1" applyFont="1" applyFill="1" applyBorder="1" applyAlignment="1">
      <alignment wrapText="1"/>
    </xf>
    <xf numFmtId="4" fontId="36" fillId="0" borderId="42" xfId="33" applyNumberFormat="1" applyFont="1" applyFill="1" applyBorder="1" applyAlignment="1">
      <alignment horizontal="center" wrapText="1"/>
    </xf>
    <xf numFmtId="4" fontId="36" fillId="0" borderId="66" xfId="33" applyNumberFormat="1" applyFont="1" applyFill="1" applyBorder="1" applyAlignment="1">
      <alignment wrapText="1"/>
    </xf>
    <xf numFmtId="0" fontId="36" fillId="0" borderId="67" xfId="37" applyFont="1" applyBorder="1" applyAlignment="1">
      <alignment horizontal="center" wrapText="1"/>
    </xf>
    <xf numFmtId="49" fontId="36" fillId="0" borderId="68" xfId="37" applyNumberFormat="1" applyFont="1" applyBorder="1" applyAlignment="1">
      <alignment horizontal="center" wrapText="1"/>
    </xf>
    <xf numFmtId="0" fontId="36" fillId="0" borderId="69" xfId="37" applyFont="1" applyBorder="1" applyAlignment="1">
      <alignment wrapText="1"/>
    </xf>
    <xf numFmtId="4" fontId="36" fillId="24" borderId="66" xfId="33" applyNumberFormat="1" applyFont="1" applyFill="1" applyBorder="1" applyAlignment="1">
      <alignment wrapText="1"/>
    </xf>
    <xf numFmtId="4" fontId="36" fillId="0" borderId="70" xfId="33" applyNumberFormat="1" applyFont="1" applyFill="1" applyBorder="1" applyAlignment="1">
      <alignment horizontal="center" wrapText="1"/>
    </xf>
    <xf numFmtId="4" fontId="41" fillId="0" borderId="51" xfId="33" applyNumberFormat="1" applyFont="1" applyFill="1" applyBorder="1" applyAlignment="1">
      <alignment wrapText="1"/>
    </xf>
    <xf numFmtId="0" fontId="41" fillId="0" borderId="71" xfId="37" applyFont="1" applyBorder="1" applyAlignment="1">
      <alignment horizontal="center" wrapText="1"/>
    </xf>
    <xf numFmtId="49" fontId="41" fillId="0" borderId="72" xfId="37" applyNumberFormat="1" applyFont="1" applyBorder="1" applyAlignment="1">
      <alignment horizontal="center" wrapText="1"/>
    </xf>
    <xf numFmtId="0" fontId="41" fillId="0" borderId="73" xfId="37" applyFont="1" applyBorder="1" applyAlignment="1">
      <alignment wrapText="1"/>
    </xf>
    <xf numFmtId="4" fontId="41" fillId="24" borderId="51" xfId="33" applyNumberFormat="1" applyFont="1" applyFill="1" applyBorder="1" applyAlignment="1">
      <alignment wrapText="1"/>
    </xf>
    <xf numFmtId="4" fontId="41" fillId="0" borderId="40" xfId="33" applyNumberFormat="1" applyFont="1" applyFill="1" applyBorder="1" applyAlignment="1">
      <alignment horizontal="center" wrapText="1"/>
    </xf>
    <xf numFmtId="4" fontId="36" fillId="0" borderId="0" xfId="36" applyNumberFormat="1" applyFont="1" applyFill="1" applyBorder="1" applyAlignment="1">
      <alignment horizontal="left" vertical="center" wrapText="1"/>
    </xf>
    <xf numFmtId="0" fontId="36" fillId="0" borderId="0" xfId="36" applyFont="1" applyFill="1" applyBorder="1" applyAlignment="1">
      <alignment horizontal="center" vertical="center" wrapText="1"/>
    </xf>
    <xf numFmtId="49" fontId="36" fillId="0" borderId="0" xfId="36" applyNumberFormat="1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4" fontId="39" fillId="0" borderId="22" xfId="37" applyNumberFormat="1" applyFont="1" applyFill="1" applyBorder="1" applyAlignment="1">
      <alignment wrapText="1"/>
    </xf>
    <xf numFmtId="0" fontId="39" fillId="0" borderId="10" xfId="33" applyFont="1" applyBorder="1" applyAlignment="1">
      <alignment horizontal="center" wrapText="1"/>
    </xf>
    <xf numFmtId="49" fontId="39" fillId="0" borderId="11" xfId="37" applyNumberFormat="1" applyFont="1" applyBorder="1" applyAlignment="1">
      <alignment horizontal="center" wrapText="1"/>
    </xf>
    <xf numFmtId="0" fontId="39" fillId="0" borderId="12" xfId="37" applyFont="1" applyFill="1" applyBorder="1" applyAlignment="1">
      <alignment wrapText="1"/>
    </xf>
    <xf numFmtId="4" fontId="42" fillId="0" borderId="31" xfId="37" applyNumberFormat="1" applyFont="1" applyFill="1" applyBorder="1" applyAlignment="1">
      <alignment wrapText="1"/>
    </xf>
    <xf numFmtId="0" fontId="42" fillId="0" borderId="29" xfId="33" applyFont="1" applyBorder="1" applyAlignment="1">
      <alignment horizontal="center" wrapText="1"/>
    </xf>
    <xf numFmtId="49" fontId="42" fillId="0" borderId="20" xfId="37" applyNumberFormat="1" applyFont="1" applyBorder="1" applyAlignment="1">
      <alignment horizontal="center" wrapText="1"/>
    </xf>
    <xf numFmtId="0" fontId="42" fillId="0" borderId="30" xfId="37" applyFont="1" applyFill="1" applyBorder="1" applyAlignment="1">
      <alignment wrapText="1"/>
    </xf>
    <xf numFmtId="4" fontId="42" fillId="24" borderId="31" xfId="37" applyNumberFormat="1" applyFont="1" applyFill="1" applyBorder="1" applyAlignment="1">
      <alignment wrapText="1"/>
    </xf>
    <xf numFmtId="0" fontId="42" fillId="0" borderId="19" xfId="33" applyFont="1" applyBorder="1" applyAlignment="1">
      <alignment horizontal="center" wrapText="1"/>
    </xf>
    <xf numFmtId="0" fontId="42" fillId="0" borderId="20" xfId="37" applyFont="1" applyFill="1" applyBorder="1" applyAlignment="1">
      <alignment wrapText="1"/>
    </xf>
    <xf numFmtId="4" fontId="39" fillId="0" borderId="31" xfId="37" applyNumberFormat="1" applyFont="1" applyFill="1" applyBorder="1" applyAlignment="1">
      <alignment wrapText="1"/>
    </xf>
    <xf numFmtId="0" fontId="39" fillId="0" borderId="19" xfId="33" applyFont="1" applyBorder="1" applyAlignment="1">
      <alignment horizontal="center" wrapText="1"/>
    </xf>
    <xf numFmtId="49" fontId="39" fillId="0" borderId="20" xfId="37" applyNumberFormat="1" applyFont="1" applyBorder="1" applyAlignment="1">
      <alignment horizontal="center" wrapText="1"/>
    </xf>
    <xf numFmtId="0" fontId="39" fillId="0" borderId="20" xfId="37" applyFont="1" applyFill="1" applyBorder="1" applyAlignment="1">
      <alignment wrapText="1"/>
    </xf>
    <xf numFmtId="4" fontId="36" fillId="0" borderId="31" xfId="37" applyNumberFormat="1" applyFont="1" applyFill="1" applyBorder="1" applyAlignment="1">
      <alignment wrapText="1"/>
    </xf>
    <xf numFmtId="0" fontId="36" fillId="0" borderId="19" xfId="33" applyFont="1" applyBorder="1" applyAlignment="1">
      <alignment horizontal="center" wrapText="1"/>
    </xf>
    <xf numFmtId="49" fontId="36" fillId="0" borderId="20" xfId="37" applyNumberFormat="1" applyFont="1" applyBorder="1" applyAlignment="1">
      <alignment horizontal="center" wrapText="1"/>
    </xf>
    <xf numFmtId="0" fontId="36" fillId="0" borderId="20" xfId="37" applyFont="1" applyFill="1" applyBorder="1" applyAlignment="1">
      <alignment wrapText="1"/>
    </xf>
    <xf numFmtId="4" fontId="36" fillId="24" borderId="31" xfId="37" applyNumberFormat="1" applyFont="1" applyFill="1" applyBorder="1" applyAlignment="1">
      <alignment wrapText="1"/>
    </xf>
    <xf numFmtId="4" fontId="36" fillId="0" borderId="36" xfId="37" applyNumberFormat="1" applyFont="1" applyFill="1" applyBorder="1" applyAlignment="1">
      <alignment wrapText="1"/>
    </xf>
    <xf numFmtId="0" fontId="36" fillId="0" borderId="32" xfId="33" applyFont="1" applyBorder="1" applyAlignment="1">
      <alignment horizontal="center" wrapText="1"/>
    </xf>
    <xf numFmtId="49" fontId="36" fillId="0" borderId="33" xfId="37" applyNumberFormat="1" applyFont="1" applyBorder="1" applyAlignment="1">
      <alignment horizontal="center" wrapText="1"/>
    </xf>
    <xf numFmtId="0" fontId="36" fillId="0" borderId="33" xfId="37" applyFont="1" applyFill="1" applyBorder="1" applyAlignment="1">
      <alignment wrapText="1"/>
    </xf>
    <xf numFmtId="4" fontId="36" fillId="24" borderId="36" xfId="37" applyNumberFormat="1" applyFont="1" applyFill="1" applyBorder="1" applyAlignment="1">
      <alignment wrapText="1"/>
    </xf>
    <xf numFmtId="0" fontId="37" fillId="0" borderId="19" xfId="33" applyFont="1" applyFill="1" applyBorder="1" applyAlignment="1">
      <alignment horizontal="center" vertical="center" wrapText="1"/>
    </xf>
    <xf numFmtId="49" fontId="37" fillId="25" borderId="38" xfId="36" applyNumberFormat="1" applyFont="1" applyFill="1" applyBorder="1" applyAlignment="1">
      <alignment horizontal="center" vertical="center" wrapText="1"/>
    </xf>
    <xf numFmtId="0" fontId="40" fillId="0" borderId="19" xfId="33" applyFont="1" applyFill="1" applyBorder="1" applyAlignment="1">
      <alignment horizontal="center" vertical="center" wrapText="1"/>
    </xf>
    <xf numFmtId="49" fontId="40" fillId="0" borderId="38" xfId="37" applyNumberFormat="1" applyFont="1" applyFill="1" applyBorder="1" applyAlignment="1">
      <alignment horizontal="center" vertical="center" wrapText="1"/>
    </xf>
    <xf numFmtId="0" fontId="43" fillId="0" borderId="61" xfId="33" applyFont="1" applyFill="1" applyBorder="1" applyAlignment="1">
      <alignment horizontal="center" vertical="center" wrapText="1"/>
    </xf>
    <xf numFmtId="49" fontId="43" fillId="0" borderId="62" xfId="37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0" xfId="36" applyFont="1" applyAlignment="1">
      <alignment horizontal="right" wrapText="1"/>
    </xf>
    <xf numFmtId="0" fontId="32" fillId="0" borderId="0" xfId="0" applyFont="1" applyAlignment="1">
      <alignment vertical="center" wrapText="1"/>
    </xf>
    <xf numFmtId="0" fontId="46" fillId="0" borderId="0" xfId="0" applyFont="1"/>
    <xf numFmtId="4" fontId="46" fillId="0" borderId="31" xfId="37" applyNumberFormat="1" applyFont="1" applyFill="1" applyBorder="1"/>
    <xf numFmtId="0" fontId="46" fillId="0" borderId="19" xfId="33" applyFont="1" applyBorder="1" applyAlignment="1">
      <alignment horizontal="center"/>
    </xf>
    <xf numFmtId="49" fontId="46" fillId="0" borderId="33" xfId="37" applyNumberFormat="1" applyFont="1" applyBorder="1" applyAlignment="1">
      <alignment horizontal="center"/>
    </xf>
    <xf numFmtId="4" fontId="46" fillId="0" borderId="37" xfId="0" applyNumberFormat="1" applyFont="1" applyFill="1" applyBorder="1" applyAlignment="1">
      <alignment horizontal="center" vertical="center" wrapText="1"/>
    </xf>
    <xf numFmtId="49" fontId="46" fillId="0" borderId="20" xfId="37" applyNumberFormat="1" applyFont="1" applyBorder="1" applyAlignment="1">
      <alignment horizontal="center"/>
    </xf>
    <xf numFmtId="4" fontId="46" fillId="0" borderId="37" xfId="36" applyNumberFormat="1" applyFont="1" applyFill="1" applyBorder="1" applyAlignment="1">
      <alignment horizontal="center" vertical="center" wrapText="1"/>
    </xf>
    <xf numFmtId="4" fontId="46" fillId="0" borderId="36" xfId="37" applyNumberFormat="1" applyFont="1" applyFill="1" applyBorder="1"/>
    <xf numFmtId="0" fontId="46" fillId="0" borderId="32" xfId="33" applyFont="1" applyBorder="1" applyAlignment="1">
      <alignment horizontal="center"/>
    </xf>
    <xf numFmtId="4" fontId="46" fillId="0" borderId="39" xfId="0" applyNumberFormat="1" applyFont="1" applyFill="1" applyBorder="1" applyAlignment="1">
      <alignment horizontal="center" vertical="center" wrapText="1"/>
    </xf>
    <xf numFmtId="4" fontId="46" fillId="0" borderId="51" xfId="37" applyNumberFormat="1" applyFont="1" applyFill="1" applyBorder="1"/>
    <xf numFmtId="0" fontId="46" fillId="0" borderId="52" xfId="33" applyFont="1" applyBorder="1" applyAlignment="1">
      <alignment horizontal="center"/>
    </xf>
    <xf numFmtId="49" fontId="46" fillId="0" borderId="74" xfId="37" applyNumberFormat="1" applyFont="1" applyBorder="1" applyAlignment="1">
      <alignment horizontal="center"/>
    </xf>
    <xf numFmtId="4" fontId="46" fillId="0" borderId="40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4" fontId="21" fillId="0" borderId="51" xfId="37" applyNumberFormat="1" applyFont="1" applyFill="1" applyBorder="1"/>
    <xf numFmtId="0" fontId="21" fillId="0" borderId="52" xfId="33" applyFont="1" applyBorder="1" applyAlignment="1">
      <alignment horizontal="center"/>
    </xf>
    <xf numFmtId="49" fontId="21" fillId="0" borderId="53" xfId="37" applyNumberFormat="1" applyFont="1" applyBorder="1" applyAlignment="1">
      <alignment horizontal="center"/>
    </xf>
    <xf numFmtId="4" fontId="21" fillId="0" borderId="75" xfId="33" applyNumberFormat="1" applyFont="1" applyFill="1" applyBorder="1"/>
    <xf numFmtId="0" fontId="21" fillId="0" borderId="76" xfId="37" applyFont="1" applyBorder="1" applyAlignment="1">
      <alignment horizontal="center"/>
    </xf>
    <xf numFmtId="49" fontId="21" fillId="0" borderId="77" xfId="37" applyNumberFormat="1" applyFont="1" applyBorder="1" applyAlignment="1">
      <alignment horizontal="center"/>
    </xf>
    <xf numFmtId="4" fontId="21" fillId="0" borderId="78" xfId="33" applyNumberFormat="1" applyFont="1" applyFill="1" applyBorder="1" applyAlignment="1">
      <alignment horizontal="center"/>
    </xf>
    <xf numFmtId="49" fontId="23" fillId="0" borderId="0" xfId="36" applyNumberFormat="1" applyFont="1" applyFill="1" applyBorder="1" applyAlignment="1">
      <alignment horizontal="center"/>
    </xf>
    <xf numFmtId="0" fontId="4" fillId="0" borderId="0" xfId="36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31" fillId="0" borderId="64" xfId="37" applyNumberFormat="1" applyFont="1" applyBorder="1" applyAlignment="1">
      <alignment horizontal="center"/>
    </xf>
    <xf numFmtId="0" fontId="31" fillId="0" borderId="65" xfId="37" applyFont="1" applyBorder="1"/>
    <xf numFmtId="4" fontId="31" fillId="24" borderId="60" xfId="33" applyNumberFormat="1" applyFont="1" applyFill="1" applyBorder="1"/>
    <xf numFmtId="0" fontId="26" fillId="0" borderId="0" xfId="36" applyFont="1" applyAlignment="1"/>
    <xf numFmtId="0" fontId="26" fillId="0" borderId="0" xfId="36" applyFont="1" applyAlignment="1">
      <alignment horizontal="center"/>
    </xf>
    <xf numFmtId="0" fontId="4" fillId="0" borderId="0" xfId="36" applyFont="1" applyAlignment="1">
      <alignment horizontal="center"/>
    </xf>
    <xf numFmtId="0" fontId="21" fillId="0" borderId="79" xfId="37" applyFont="1" applyBorder="1"/>
    <xf numFmtId="4" fontId="21" fillId="24" borderId="75" xfId="33" applyNumberFormat="1" applyFont="1" applyFill="1" applyBorder="1"/>
    <xf numFmtId="0" fontId="46" fillId="0" borderId="20" xfId="37" applyFont="1" applyFill="1" applyBorder="1"/>
    <xf numFmtId="4" fontId="46" fillId="24" borderId="31" xfId="37" applyNumberFormat="1" applyFont="1" applyFill="1" applyBorder="1"/>
    <xf numFmtId="0" fontId="46" fillId="0" borderId="33" xfId="37" applyFont="1" applyFill="1" applyBorder="1"/>
    <xf numFmtId="4" fontId="46" fillId="24" borderId="36" xfId="37" applyNumberFormat="1" applyFont="1" applyFill="1" applyBorder="1"/>
    <xf numFmtId="0" fontId="46" fillId="0" borderId="53" xfId="37" applyFont="1" applyFill="1" applyBorder="1"/>
    <xf numFmtId="4" fontId="46" fillId="24" borderId="51" xfId="37" applyNumberFormat="1" applyFont="1" applyFill="1" applyBorder="1"/>
    <xf numFmtId="4" fontId="46" fillId="0" borderId="31" xfId="37" applyNumberFormat="1" applyFont="1" applyFill="1" applyBorder="1" applyAlignment="1">
      <alignment vertical="center"/>
    </xf>
    <xf numFmtId="0" fontId="46" fillId="0" borderId="19" xfId="33" applyFont="1" applyBorder="1" applyAlignment="1">
      <alignment horizontal="center" vertical="center"/>
    </xf>
    <xf numFmtId="49" fontId="46" fillId="0" borderId="20" xfId="37" applyNumberFormat="1" applyFont="1" applyBorder="1" applyAlignment="1">
      <alignment horizontal="center" vertical="center"/>
    </xf>
    <xf numFmtId="0" fontId="46" fillId="0" borderId="20" xfId="37" applyFont="1" applyFill="1" applyBorder="1" applyAlignment="1">
      <alignment vertical="center"/>
    </xf>
    <xf numFmtId="4" fontId="46" fillId="24" borderId="31" xfId="37" applyNumberFormat="1" applyFont="1" applyFill="1" applyBorder="1" applyAlignment="1">
      <alignment vertical="center"/>
    </xf>
    <xf numFmtId="0" fontId="21" fillId="0" borderId="53" xfId="37" applyFont="1" applyFill="1" applyBorder="1"/>
    <xf numFmtId="4" fontId="21" fillId="24" borderId="51" xfId="37" applyNumberFormat="1" applyFont="1" applyFill="1" applyBorder="1"/>
    <xf numFmtId="4" fontId="31" fillId="0" borderId="31" xfId="35" applyNumberFormat="1" applyFont="1" applyFill="1" applyBorder="1" applyAlignment="1">
      <alignment vertical="center" wrapText="1"/>
    </xf>
    <xf numFmtId="0" fontId="31" fillId="0" borderId="19" xfId="33" applyFont="1" applyFill="1" applyBorder="1" applyAlignment="1">
      <alignment horizontal="center" vertical="center"/>
    </xf>
    <xf numFmtId="49" fontId="31" fillId="0" borderId="38" xfId="37" applyNumberFormat="1" applyFont="1" applyFill="1" applyBorder="1" applyAlignment="1">
      <alignment horizontal="center" vertical="center"/>
    </xf>
    <xf numFmtId="0" fontId="25" fillId="0" borderId="37" xfId="35" applyFont="1" applyFill="1" applyBorder="1" applyAlignment="1">
      <alignment vertical="center" wrapText="1"/>
    </xf>
    <xf numFmtId="4" fontId="31" fillId="24" borderId="31" xfId="35" applyNumberFormat="1" applyFont="1" applyFill="1" applyBorder="1" applyAlignment="1">
      <alignment vertical="center" wrapText="1"/>
    </xf>
    <xf numFmtId="0" fontId="24" fillId="0" borderId="63" xfId="35" applyFont="1" applyFill="1" applyBorder="1" applyAlignment="1">
      <alignment vertical="center" wrapText="1"/>
    </xf>
    <xf numFmtId="4" fontId="25" fillId="0" borderId="31" xfId="37" applyNumberFormat="1" applyFont="1" applyFill="1" applyBorder="1" applyAlignment="1">
      <alignment wrapText="1"/>
    </xf>
    <xf numFmtId="0" fontId="22" fillId="0" borderId="0" xfId="36" applyFont="1" applyFill="1" applyAlignment="1">
      <alignment horizontal="right" vertical="center" wrapText="1"/>
    </xf>
    <xf numFmtId="0" fontId="48" fillId="0" borderId="0" xfId="0" applyFont="1"/>
    <xf numFmtId="0" fontId="49" fillId="0" borderId="0" xfId="36" applyFont="1"/>
    <xf numFmtId="0" fontId="49" fillId="0" borderId="0" xfId="36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Fill="1" applyAlignment="1">
      <alignment vertical="center"/>
    </xf>
    <xf numFmtId="4" fontId="48" fillId="0" borderId="0" xfId="0" applyNumberFormat="1" applyFont="1" applyAlignment="1">
      <alignment vertical="center" wrapText="1"/>
    </xf>
    <xf numFmtId="4" fontId="48" fillId="0" borderId="0" xfId="0" applyNumberFormat="1" applyFont="1"/>
    <xf numFmtId="0" fontId="48" fillId="0" borderId="0" xfId="0" applyFont="1" applyFill="1"/>
    <xf numFmtId="0" fontId="51" fillId="0" borderId="0" xfId="0" applyFont="1" applyAlignment="1">
      <alignment vertical="center" wrapText="1"/>
    </xf>
    <xf numFmtId="0" fontId="47" fillId="0" borderId="0" xfId="0" quotePrefix="1" applyFont="1" applyAlignment="1">
      <alignment vertical="center"/>
    </xf>
    <xf numFmtId="4" fontId="52" fillId="28" borderId="37" xfId="36" applyNumberFormat="1" applyFont="1" applyFill="1" applyBorder="1" applyAlignment="1">
      <alignment horizontal="center" vertical="center" wrapText="1"/>
    </xf>
    <xf numFmtId="4" fontId="52" fillId="28" borderId="31" xfId="36" applyNumberFormat="1" applyFont="1" applyFill="1" applyBorder="1" applyAlignment="1">
      <alignment horizontal="right" vertical="center" wrapText="1"/>
    </xf>
    <xf numFmtId="0" fontId="53" fillId="28" borderId="0" xfId="0" applyFont="1" applyFill="1" applyAlignment="1">
      <alignment vertical="center" wrapText="1"/>
    </xf>
    <xf numFmtId="0" fontId="22" fillId="29" borderId="19" xfId="53" applyFont="1" applyFill="1" applyBorder="1" applyAlignment="1">
      <alignment horizontal="center"/>
    </xf>
    <xf numFmtId="0" fontId="55" fillId="29" borderId="19" xfId="53" applyFont="1" applyFill="1" applyBorder="1" applyAlignment="1">
      <alignment horizontal="center"/>
    </xf>
    <xf numFmtId="4" fontId="21" fillId="29" borderId="31" xfId="0" applyNumberFormat="1" applyFont="1" applyFill="1" applyBorder="1"/>
    <xf numFmtId="4" fontId="22" fillId="29" borderId="31" xfId="0" applyNumberFormat="1" applyFont="1" applyFill="1" applyBorder="1"/>
    <xf numFmtId="49" fontId="21" fillId="29" borderId="20" xfId="37" applyNumberFormat="1" applyFont="1" applyFill="1" applyBorder="1" applyAlignment="1">
      <alignment horizontal="center" wrapText="1"/>
    </xf>
    <xf numFmtId="49" fontId="21" fillId="29" borderId="88" xfId="37" applyNumberFormat="1" applyFont="1" applyFill="1" applyBorder="1" applyAlignment="1">
      <alignment horizontal="center" wrapText="1"/>
    </xf>
    <xf numFmtId="49" fontId="22" fillId="29" borderId="38" xfId="37" applyNumberFormat="1" applyFont="1" applyFill="1" applyBorder="1" applyAlignment="1">
      <alignment horizontal="center" wrapText="1"/>
    </xf>
    <xf numFmtId="49" fontId="22" fillId="29" borderId="20" xfId="37" applyNumberFormat="1" applyFont="1" applyFill="1" applyBorder="1" applyAlignment="1">
      <alignment horizontal="center" wrapText="1"/>
    </xf>
    <xf numFmtId="0" fontId="22" fillId="29" borderId="19" xfId="33" applyFont="1" applyFill="1" applyBorder="1" applyAlignment="1">
      <alignment horizontal="center" wrapText="1"/>
    </xf>
    <xf numFmtId="0" fontId="4" fillId="0" borderId="0" xfId="54"/>
    <xf numFmtId="0" fontId="56" fillId="0" borderId="0" xfId="56"/>
    <xf numFmtId="0" fontId="4" fillId="0" borderId="0" xfId="30"/>
    <xf numFmtId="0" fontId="22" fillId="29" borderId="32" xfId="53" applyFont="1" applyFill="1" applyBorder="1" applyAlignment="1">
      <alignment horizontal="center" vertical="center"/>
    </xf>
    <xf numFmtId="49" fontId="22" fillId="29" borderId="92" xfId="53" applyNumberFormat="1" applyFont="1" applyFill="1" applyBorder="1" applyAlignment="1">
      <alignment horizontal="center" vertical="center"/>
    </xf>
    <xf numFmtId="0" fontId="22" fillId="29" borderId="33" xfId="53" applyFont="1" applyFill="1" applyBorder="1" applyAlignment="1">
      <alignment horizontal="center" vertical="center"/>
    </xf>
    <xf numFmtId="0" fontId="22" fillId="29" borderId="19" xfId="53" applyFont="1" applyFill="1" applyBorder="1" applyAlignment="1">
      <alignment horizontal="center" vertical="center"/>
    </xf>
    <xf numFmtId="49" fontId="22" fillId="29" borderId="93" xfId="53" applyNumberFormat="1" applyFont="1" applyFill="1" applyBorder="1" applyAlignment="1">
      <alignment horizontal="center" vertical="center"/>
    </xf>
    <xf numFmtId="0" fontId="21" fillId="29" borderId="20" xfId="53" applyFont="1" applyFill="1" applyBorder="1" applyAlignment="1">
      <alignment horizontal="center" vertical="center"/>
    </xf>
    <xf numFmtId="0" fontId="21" fillId="29" borderId="38" xfId="53" applyFont="1" applyFill="1" applyBorder="1" applyAlignment="1">
      <alignment horizontal="center" vertical="center"/>
    </xf>
    <xf numFmtId="0" fontId="55" fillId="29" borderId="19" xfId="53" applyFont="1" applyFill="1" applyBorder="1" applyAlignment="1">
      <alignment horizontal="center" vertical="center"/>
    </xf>
    <xf numFmtId="49" fontId="55" fillId="29" borderId="93" xfId="53" applyNumberFormat="1" applyFont="1" applyFill="1" applyBorder="1" applyAlignment="1">
      <alignment horizontal="center" vertical="center"/>
    </xf>
    <xf numFmtId="0" fontId="22" fillId="29" borderId="20" xfId="53" applyFont="1" applyFill="1" applyBorder="1" applyAlignment="1">
      <alignment horizontal="center" vertical="center"/>
    </xf>
    <xf numFmtId="0" fontId="22" fillId="29" borderId="38" xfId="53" applyFont="1" applyFill="1" applyBorder="1" applyAlignment="1">
      <alignment horizontal="center" vertical="center"/>
    </xf>
    <xf numFmtId="0" fontId="55" fillId="29" borderId="20" xfId="53" applyFont="1" applyFill="1" applyBorder="1" applyAlignment="1">
      <alignment horizontal="center" vertical="center"/>
    </xf>
    <xf numFmtId="0" fontId="4" fillId="0" borderId="0" xfId="54" applyBorder="1"/>
    <xf numFmtId="0" fontId="21" fillId="0" borderId="0" xfId="54" applyFont="1" applyFill="1" applyBorder="1"/>
    <xf numFmtId="0" fontId="4" fillId="0" borderId="0" xfId="54" applyFill="1" applyBorder="1"/>
    <xf numFmtId="0" fontId="22" fillId="0" borderId="0" xfId="53" applyFont="1" applyFill="1" applyBorder="1" applyAlignment="1">
      <alignment horizontal="center"/>
    </xf>
    <xf numFmtId="49" fontId="22" fillId="0" borderId="0" xfId="53" applyNumberFormat="1" applyFont="1" applyFill="1" applyBorder="1" applyAlignment="1">
      <alignment horizontal="center"/>
    </xf>
    <xf numFmtId="0" fontId="21" fillId="0" borderId="0" xfId="53" applyFont="1" applyFill="1" applyBorder="1" applyAlignment="1">
      <alignment horizontal="center"/>
    </xf>
    <xf numFmtId="0" fontId="21" fillId="0" borderId="0" xfId="53" applyFont="1" applyFill="1" applyBorder="1"/>
    <xf numFmtId="164" fontId="21" fillId="0" borderId="0" xfId="53" applyNumberFormat="1" applyFont="1" applyFill="1" applyBorder="1"/>
    <xf numFmtId="0" fontId="55" fillId="29" borderId="38" xfId="53" applyFont="1" applyFill="1" applyBorder="1" applyAlignment="1">
      <alignment horizontal="center" vertical="center"/>
    </xf>
    <xf numFmtId="0" fontId="55" fillId="29" borderId="89" xfId="53" applyFont="1" applyFill="1" applyBorder="1" applyAlignment="1">
      <alignment horizontal="center" vertical="center"/>
    </xf>
    <xf numFmtId="49" fontId="55" fillId="29" borderId="94" xfId="53" applyNumberFormat="1" applyFont="1" applyFill="1" applyBorder="1" applyAlignment="1">
      <alignment horizontal="center" vertical="center"/>
    </xf>
    <xf numFmtId="0" fontId="55" fillId="29" borderId="88" xfId="53" applyFont="1" applyFill="1" applyBorder="1" applyAlignment="1">
      <alignment horizontal="center" vertical="center"/>
    </xf>
    <xf numFmtId="0" fontId="21" fillId="29" borderId="86" xfId="53" applyFont="1" applyFill="1" applyBorder="1" applyAlignment="1">
      <alignment horizontal="center" vertical="center"/>
    </xf>
    <xf numFmtId="0" fontId="21" fillId="0" borderId="0" xfId="54" applyFont="1" applyBorder="1"/>
    <xf numFmtId="0" fontId="22" fillId="29" borderId="38" xfId="53" applyFont="1" applyFill="1" applyBorder="1" applyAlignment="1">
      <alignment vertical="center" wrapText="1"/>
    </xf>
    <xf numFmtId="0" fontId="21" fillId="29" borderId="38" xfId="53" applyFont="1" applyFill="1" applyBorder="1" applyAlignment="1">
      <alignment vertical="center"/>
    </xf>
    <xf numFmtId="0" fontId="21" fillId="29" borderId="86" xfId="53" applyFont="1" applyFill="1" applyBorder="1" applyAlignment="1">
      <alignment vertical="center"/>
    </xf>
    <xf numFmtId="0" fontId="22" fillId="29" borderId="82" xfId="53" applyFont="1" applyFill="1" applyBorder="1" applyAlignment="1">
      <alignment vertical="center" wrapText="1"/>
    </xf>
    <xf numFmtId="0" fontId="22" fillId="29" borderId="38" xfId="53" applyFont="1" applyFill="1" applyBorder="1" applyAlignment="1">
      <alignment vertical="center"/>
    </xf>
    <xf numFmtId="49" fontId="55" fillId="29" borderId="30" xfId="53" applyNumberFormat="1" applyFont="1" applyFill="1" applyBorder="1" applyAlignment="1">
      <alignment horizontal="center" vertical="center"/>
    </xf>
    <xf numFmtId="4" fontId="4" fillId="29" borderId="0" xfId="54" applyNumberFormat="1" applyFill="1"/>
    <xf numFmtId="0" fontId="56" fillId="29" borderId="0" xfId="56" applyFill="1"/>
    <xf numFmtId="4" fontId="21" fillId="29" borderId="0" xfId="53" applyNumberFormat="1" applyFont="1" applyFill="1" applyBorder="1"/>
    <xf numFmtId="4" fontId="4" fillId="29" borderId="0" xfId="53" applyNumberFormat="1" applyFill="1"/>
    <xf numFmtId="0" fontId="4" fillId="29" borderId="0" xfId="54" applyFill="1"/>
    <xf numFmtId="0" fontId="4" fillId="29" borderId="0" xfId="54" applyFill="1" applyBorder="1"/>
    <xf numFmtId="49" fontId="22" fillId="29" borderId="20" xfId="53" applyNumberFormat="1" applyFont="1" applyFill="1" applyBorder="1" applyAlignment="1">
      <alignment horizontal="center" vertical="center"/>
    </xf>
    <xf numFmtId="0" fontId="21" fillId="29" borderId="82" xfId="53" applyFont="1" applyFill="1" applyBorder="1" applyAlignment="1">
      <alignment horizontal="center" vertical="center"/>
    </xf>
    <xf numFmtId="4" fontId="22" fillId="29" borderId="31" xfId="0" applyNumberFormat="1" applyFont="1" applyFill="1" applyBorder="1" applyAlignment="1">
      <alignment horizontal="right" wrapText="1"/>
    </xf>
    <xf numFmtId="4" fontId="21" fillId="29" borderId="31" xfId="0" applyNumberFormat="1" applyFont="1" applyFill="1" applyBorder="1" applyAlignment="1">
      <alignment horizontal="right" wrapText="1"/>
    </xf>
    <xf numFmtId="4" fontId="22" fillId="29" borderId="31" xfId="53" applyNumberFormat="1" applyFont="1" applyFill="1" applyBorder="1" applyAlignment="1">
      <alignment horizontal="right"/>
    </xf>
    <xf numFmtId="4" fontId="21" fillId="29" borderId="81" xfId="53" applyNumberFormat="1" applyFont="1" applyFill="1" applyBorder="1" applyAlignment="1">
      <alignment horizontal="right"/>
    </xf>
    <xf numFmtId="4" fontId="22" fillId="29" borderId="81" xfId="37" applyNumberFormat="1" applyFont="1" applyFill="1" applyBorder="1" applyAlignment="1">
      <alignment horizontal="right" wrapText="1"/>
    </xf>
    <xf numFmtId="4" fontId="21" fillId="29" borderId="81" xfId="37" applyNumberFormat="1" applyFont="1" applyFill="1" applyBorder="1" applyAlignment="1">
      <alignment horizontal="right" wrapText="1"/>
    </xf>
    <xf numFmtId="4" fontId="22" fillId="29" borderId="31" xfId="37" applyNumberFormat="1" applyFont="1" applyFill="1" applyBorder="1" applyAlignment="1">
      <alignment horizontal="right" wrapText="1"/>
    </xf>
    <xf numFmtId="4" fontId="21" fillId="29" borderId="31" xfId="37" applyNumberFormat="1" applyFont="1" applyFill="1" applyBorder="1" applyAlignment="1">
      <alignment horizontal="right" wrapText="1"/>
    </xf>
    <xf numFmtId="4" fontId="22" fillId="29" borderId="36" xfId="37" applyNumberFormat="1" applyFont="1" applyFill="1" applyBorder="1" applyAlignment="1">
      <alignment horizontal="right" wrapText="1"/>
    </xf>
    <xf numFmtId="4" fontId="21" fillId="29" borderId="31" xfId="0" applyNumberFormat="1" applyFont="1" applyFill="1" applyBorder="1" applyAlignment="1">
      <alignment horizontal="right"/>
    </xf>
    <xf numFmtId="4" fontId="21" fillId="29" borderId="51" xfId="0" applyNumberFormat="1" applyFont="1" applyFill="1" applyBorder="1" applyAlignment="1">
      <alignment horizontal="right"/>
    </xf>
    <xf numFmtId="4" fontId="22" fillId="29" borderId="36" xfId="53" applyNumberFormat="1" applyFont="1" applyFill="1" applyBorder="1" applyAlignment="1">
      <alignment horizontal="right"/>
    </xf>
    <xf numFmtId="4" fontId="21" fillId="29" borderId="31" xfId="53" applyNumberFormat="1" applyFont="1" applyFill="1" applyBorder="1" applyAlignment="1">
      <alignment horizontal="right"/>
    </xf>
    <xf numFmtId="0" fontId="4" fillId="29" borderId="0" xfId="53" applyFill="1"/>
    <xf numFmtId="0" fontId="59" fillId="29" borderId="47" xfId="57" applyFont="1" applyFill="1" applyBorder="1" applyAlignment="1">
      <alignment horizontal="center" vertical="center"/>
    </xf>
    <xf numFmtId="0" fontId="59" fillId="29" borderId="80" xfId="57" applyFont="1" applyFill="1" applyBorder="1" applyAlignment="1">
      <alignment horizontal="center" vertical="center"/>
    </xf>
    <xf numFmtId="0" fontId="22" fillId="29" borderId="82" xfId="53" applyFont="1" applyFill="1" applyBorder="1" applyAlignment="1">
      <alignment horizontal="center" vertical="center"/>
    </xf>
    <xf numFmtId="0" fontId="21" fillId="29" borderId="82" xfId="53" applyFont="1" applyFill="1" applyBorder="1" applyAlignment="1">
      <alignment vertical="center"/>
    </xf>
    <xf numFmtId="49" fontId="22" fillId="29" borderId="20" xfId="53" applyNumberFormat="1" applyFont="1" applyFill="1" applyBorder="1" applyAlignment="1">
      <alignment horizontal="center"/>
    </xf>
    <xf numFmtId="0" fontId="22" fillId="29" borderId="20" xfId="53" applyFont="1" applyFill="1" applyBorder="1" applyAlignment="1">
      <alignment horizontal="center"/>
    </xf>
    <xf numFmtId="0" fontId="22" fillId="29" borderId="38" xfId="53" applyFont="1" applyFill="1" applyBorder="1" applyAlignment="1">
      <alignment wrapText="1"/>
    </xf>
    <xf numFmtId="4" fontId="22" fillId="29" borderId="31" xfId="0" applyNumberFormat="1" applyFont="1" applyFill="1" applyBorder="1" applyAlignment="1">
      <alignment horizontal="right"/>
    </xf>
    <xf numFmtId="49" fontId="21" fillId="29" borderId="20" xfId="53" applyNumberFormat="1" applyFont="1" applyFill="1" applyBorder="1" applyAlignment="1">
      <alignment horizontal="center"/>
    </xf>
    <xf numFmtId="0" fontId="55" fillId="29" borderId="20" xfId="53" applyFont="1" applyFill="1" applyBorder="1" applyAlignment="1">
      <alignment horizontal="center"/>
    </xf>
    <xf numFmtId="0" fontId="21" fillId="29" borderId="20" xfId="53" applyFont="1" applyFill="1" applyBorder="1" applyAlignment="1">
      <alignment horizontal="center"/>
    </xf>
    <xf numFmtId="0" fontId="21" fillId="29" borderId="38" xfId="53" applyFont="1" applyFill="1" applyBorder="1" applyAlignment="1">
      <alignment wrapText="1"/>
    </xf>
    <xf numFmtId="49" fontId="55" fillId="29" borderId="20" xfId="53" applyNumberFormat="1" applyFont="1" applyFill="1" applyBorder="1" applyAlignment="1">
      <alignment horizontal="center"/>
    </xf>
    <xf numFmtId="49" fontId="22" fillId="29" borderId="38" xfId="36" applyNumberFormat="1" applyFont="1" applyFill="1" applyBorder="1" applyAlignment="1">
      <alignment horizontal="center" vertical="center" wrapText="1"/>
    </xf>
    <xf numFmtId="0" fontId="22" fillId="29" borderId="38" xfId="36" applyFont="1" applyFill="1" applyBorder="1" applyAlignment="1">
      <alignment vertical="center" wrapText="1"/>
    </xf>
    <xf numFmtId="49" fontId="21" fillId="29" borderId="38" xfId="36" applyNumberFormat="1" applyFont="1" applyFill="1" applyBorder="1" applyAlignment="1">
      <alignment horizontal="center" vertical="center" wrapText="1"/>
    </xf>
    <xf numFmtId="49" fontId="22" fillId="29" borderId="20" xfId="36" applyNumberFormat="1" applyFont="1" applyFill="1" applyBorder="1" applyAlignment="1">
      <alignment horizontal="center" vertical="center" wrapText="1"/>
    </xf>
    <xf numFmtId="0" fontId="22" fillId="29" borderId="30" xfId="36" applyFont="1" applyFill="1" applyBorder="1" applyAlignment="1">
      <alignment vertical="center" wrapText="1"/>
    </xf>
    <xf numFmtId="49" fontId="21" fillId="29" borderId="20" xfId="36" applyNumberFormat="1" applyFont="1" applyFill="1" applyBorder="1" applyAlignment="1">
      <alignment horizontal="center" vertical="center" wrapText="1"/>
    </xf>
    <xf numFmtId="0" fontId="21" fillId="29" borderId="30" xfId="53" applyFont="1" applyFill="1" applyBorder="1" applyAlignment="1">
      <alignment wrapText="1"/>
    </xf>
    <xf numFmtId="49" fontId="55" fillId="29" borderId="84" xfId="53" applyNumberFormat="1" applyFont="1" applyFill="1" applyBorder="1" applyAlignment="1">
      <alignment horizontal="center" vertical="center"/>
    </xf>
    <xf numFmtId="0" fontId="21" fillId="29" borderId="88" xfId="53" applyFont="1" applyFill="1" applyBorder="1" applyAlignment="1">
      <alignment horizontal="center" vertical="center"/>
    </xf>
    <xf numFmtId="0" fontId="21" fillId="29" borderId="84" xfId="53" applyFont="1" applyFill="1" applyBorder="1" applyAlignment="1">
      <alignment vertical="center"/>
    </xf>
    <xf numFmtId="4" fontId="22" fillId="29" borderId="36" xfId="0" applyNumberFormat="1" applyFont="1" applyFill="1" applyBorder="1" applyAlignment="1">
      <alignment horizontal="right"/>
    </xf>
    <xf numFmtId="49" fontId="22" fillId="29" borderId="86" xfId="37" applyNumberFormat="1" applyFont="1" applyFill="1" applyBorder="1" applyAlignment="1">
      <alignment horizontal="center" wrapText="1"/>
    </xf>
    <xf numFmtId="49" fontId="22" fillId="29" borderId="88" xfId="37" applyNumberFormat="1" applyFont="1" applyFill="1" applyBorder="1" applyAlignment="1">
      <alignment horizontal="center" wrapText="1"/>
    </xf>
    <xf numFmtId="0" fontId="22" fillId="29" borderId="86" xfId="37" applyFont="1" applyFill="1" applyBorder="1" applyAlignment="1">
      <alignment wrapText="1"/>
    </xf>
    <xf numFmtId="49" fontId="54" fillId="29" borderId="86" xfId="37" applyNumberFormat="1" applyFont="1" applyFill="1" applyBorder="1" applyAlignment="1">
      <alignment horizontal="center" wrapText="1"/>
    </xf>
    <xf numFmtId="0" fontId="21" fillId="29" borderId="86" xfId="37" applyFont="1" applyFill="1" applyBorder="1" applyAlignment="1">
      <alignment wrapText="1"/>
    </xf>
    <xf numFmtId="0" fontId="22" fillId="29" borderId="38" xfId="37" applyFont="1" applyFill="1" applyBorder="1" applyAlignment="1">
      <alignment wrapText="1"/>
    </xf>
    <xf numFmtId="49" fontId="54" fillId="29" borderId="38" xfId="37" applyNumberFormat="1" applyFont="1" applyFill="1" applyBorder="1" applyAlignment="1">
      <alignment horizontal="center" wrapText="1"/>
    </xf>
    <xf numFmtId="0" fontId="21" fillId="29" borderId="38" xfId="37" applyFont="1" applyFill="1" applyBorder="1" applyAlignment="1">
      <alignment wrapText="1"/>
    </xf>
    <xf numFmtId="49" fontId="22" fillId="29" borderId="82" xfId="37" applyNumberFormat="1" applyFont="1" applyFill="1" applyBorder="1" applyAlignment="1">
      <alignment horizontal="center" wrapText="1"/>
    </xf>
    <xf numFmtId="49" fontId="22" fillId="29" borderId="33" xfId="37" applyNumberFormat="1" applyFont="1" applyFill="1" applyBorder="1" applyAlignment="1">
      <alignment horizontal="center" wrapText="1"/>
    </xf>
    <xf numFmtId="0" fontId="22" fillId="29" borderId="82" xfId="37" applyFont="1" applyFill="1" applyBorder="1" applyAlignment="1">
      <alignment wrapText="1"/>
    </xf>
    <xf numFmtId="0" fontId="21" fillId="29" borderId="30" xfId="0" applyFont="1" applyFill="1" applyBorder="1" applyAlignment="1"/>
    <xf numFmtId="0" fontId="21" fillId="29" borderId="83" xfId="0" applyFont="1" applyFill="1" applyBorder="1" applyAlignment="1"/>
    <xf numFmtId="49" fontId="21" fillId="29" borderId="53" xfId="37" applyNumberFormat="1" applyFont="1" applyFill="1" applyBorder="1" applyAlignment="1">
      <alignment horizontal="center" wrapText="1"/>
    </xf>
    <xf numFmtId="0" fontId="21" fillId="29" borderId="83" xfId="37" applyFont="1" applyFill="1" applyBorder="1" applyAlignment="1">
      <alignment wrapText="1"/>
    </xf>
    <xf numFmtId="0" fontId="45" fillId="29" borderId="45" xfId="53" applyFont="1" applyFill="1" applyBorder="1" applyAlignment="1">
      <alignment horizontal="center" vertical="center"/>
    </xf>
    <xf numFmtId="0" fontId="21" fillId="29" borderId="19" xfId="36" applyFont="1" applyFill="1" applyBorder="1" applyAlignment="1">
      <alignment horizontal="center" vertical="center" wrapText="1"/>
    </xf>
    <xf numFmtId="0" fontId="22" fillId="29" borderId="29" xfId="36" applyFont="1" applyFill="1" applyBorder="1" applyAlignment="1">
      <alignment horizontal="center" vertical="center" wrapText="1"/>
    </xf>
    <xf numFmtId="0" fontId="21" fillId="29" borderId="29" xfId="36" applyFont="1" applyFill="1" applyBorder="1" applyAlignment="1">
      <alignment horizontal="center" vertical="center" wrapText="1"/>
    </xf>
    <xf numFmtId="0" fontId="55" fillId="29" borderId="85" xfId="53" applyFont="1" applyFill="1" applyBorder="1" applyAlignment="1">
      <alignment horizontal="center" vertical="center"/>
    </xf>
    <xf numFmtId="0" fontId="22" fillId="29" borderId="89" xfId="33" applyFont="1" applyFill="1" applyBorder="1" applyAlignment="1">
      <alignment horizontal="center" wrapText="1"/>
    </xf>
    <xf numFmtId="0" fontId="54" fillId="29" borderId="89" xfId="33" applyFont="1" applyFill="1" applyBorder="1" applyAlignment="1">
      <alignment horizontal="center" wrapText="1"/>
    </xf>
    <xf numFmtId="0" fontId="54" fillId="29" borderId="19" xfId="33" applyFont="1" applyFill="1" applyBorder="1" applyAlignment="1">
      <alignment horizontal="center" wrapText="1"/>
    </xf>
    <xf numFmtId="0" fontId="22" fillId="29" borderId="32" xfId="33" applyFont="1" applyFill="1" applyBorder="1" applyAlignment="1">
      <alignment horizontal="center" wrapText="1"/>
    </xf>
    <xf numFmtId="0" fontId="54" fillId="29" borderId="52" xfId="33" applyFont="1" applyFill="1" applyBorder="1" applyAlignment="1">
      <alignment horizontal="center" wrapText="1"/>
    </xf>
    <xf numFmtId="4" fontId="21" fillId="29" borderId="31" xfId="54" applyNumberFormat="1" applyFont="1" applyFill="1" applyBorder="1"/>
    <xf numFmtId="4" fontId="21" fillId="29" borderId="51" xfId="54" applyNumberFormat="1" applyFont="1" applyFill="1" applyBorder="1"/>
    <xf numFmtId="0" fontId="21" fillId="0" borderId="0" xfId="54" applyFont="1" applyAlignment="1">
      <alignment horizontal="right"/>
    </xf>
    <xf numFmtId="4" fontId="22" fillId="29" borderId="31" xfId="54" applyNumberFormat="1" applyFont="1" applyFill="1" applyBorder="1"/>
    <xf numFmtId="0" fontId="54" fillId="29" borderId="95" xfId="53" applyFont="1" applyFill="1" applyBorder="1" applyAlignment="1">
      <alignment horizontal="center" vertical="center"/>
    </xf>
    <xf numFmtId="0" fontId="60" fillId="29" borderId="90" xfId="57" applyFont="1" applyFill="1" applyBorder="1" applyAlignment="1">
      <alignment horizontal="center" vertical="center"/>
    </xf>
    <xf numFmtId="0" fontId="54" fillId="29" borderId="80" xfId="53" applyFont="1" applyFill="1" applyBorder="1" applyAlignment="1">
      <alignment horizontal="center" vertical="center"/>
    </xf>
    <xf numFmtId="0" fontId="54" fillId="29" borderId="56" xfId="53" applyFont="1" applyFill="1" applyBorder="1" applyAlignment="1">
      <alignment horizontal="center" vertical="center"/>
    </xf>
    <xf numFmtId="0" fontId="54" fillId="29" borderId="56" xfId="53" applyFont="1" applyFill="1" applyBorder="1" applyAlignment="1">
      <alignment vertical="center"/>
    </xf>
    <xf numFmtId="4" fontId="54" fillId="29" borderId="57" xfId="53" applyNumberFormat="1" applyFont="1" applyFill="1" applyBorder="1" applyAlignment="1">
      <alignment horizontal="right"/>
    </xf>
    <xf numFmtId="49" fontId="54" fillId="29" borderId="90" xfId="53" applyNumberFormat="1" applyFont="1" applyFill="1" applyBorder="1" applyAlignment="1">
      <alignment horizontal="center" vertical="center"/>
    </xf>
    <xf numFmtId="4" fontId="22" fillId="29" borderId="48" xfId="54" applyNumberFormat="1" applyFont="1" applyFill="1" applyBorder="1"/>
    <xf numFmtId="4" fontId="22" fillId="29" borderId="36" xfId="54" applyNumberFormat="1" applyFont="1" applyFill="1" applyBorder="1"/>
    <xf numFmtId="4" fontId="54" fillId="29" borderId="57" xfId="54" applyNumberFormat="1" applyFont="1" applyFill="1" applyBorder="1"/>
    <xf numFmtId="4" fontId="21" fillId="29" borderId="81" xfId="54" applyNumberFormat="1" applyFont="1" applyFill="1" applyBorder="1"/>
    <xf numFmtId="0" fontId="22" fillId="29" borderId="0" xfId="53" applyFont="1" applyFill="1" applyAlignment="1">
      <alignment horizontal="center"/>
    </xf>
    <xf numFmtId="0" fontId="22" fillId="29" borderId="91" xfId="31" applyFont="1" applyFill="1" applyBorder="1" applyAlignment="1">
      <alignment horizontal="center" vertical="center"/>
    </xf>
    <xf numFmtId="4" fontId="21" fillId="29" borderId="51" xfId="53" applyNumberFormat="1" applyFont="1" applyFill="1" applyBorder="1" applyAlignment="1">
      <alignment horizontal="right"/>
    </xf>
    <xf numFmtId="0" fontId="21" fillId="0" borderId="0" xfId="54" applyFont="1"/>
    <xf numFmtId="4" fontId="21" fillId="29" borderId="51" xfId="0" applyNumberFormat="1" applyFont="1" applyFill="1" applyBorder="1"/>
    <xf numFmtId="0" fontId="45" fillId="29" borderId="96" xfId="53" applyFont="1" applyFill="1" applyBorder="1" applyAlignment="1">
      <alignment horizontal="center" vertical="center"/>
    </xf>
    <xf numFmtId="0" fontId="45" fillId="29" borderId="47" xfId="53" applyFont="1" applyFill="1" applyBorder="1" applyAlignment="1">
      <alignment horizontal="center" vertical="center"/>
    </xf>
    <xf numFmtId="0" fontId="45" fillId="29" borderId="47" xfId="53" applyFont="1" applyFill="1" applyBorder="1" applyAlignment="1">
      <alignment horizontal="left" vertical="center"/>
    </xf>
    <xf numFmtId="4" fontId="45" fillId="29" borderId="48" xfId="53" applyNumberFormat="1" applyFont="1" applyFill="1" applyBorder="1" applyAlignment="1">
      <alignment horizontal="right"/>
    </xf>
    <xf numFmtId="4" fontId="22" fillId="29" borderId="48" xfId="53" applyNumberFormat="1" applyFont="1" applyFill="1" applyBorder="1" applyAlignment="1">
      <alignment horizontal="right"/>
    </xf>
    <xf numFmtId="4" fontId="21" fillId="29" borderId="81" xfId="0" applyNumberFormat="1" applyFont="1" applyFill="1" applyBorder="1"/>
    <xf numFmtId="4" fontId="22" fillId="29" borderId="36" xfId="0" applyNumberFormat="1" applyFont="1" applyFill="1" applyBorder="1"/>
    <xf numFmtId="4" fontId="54" fillId="29" borderId="57" xfId="0" applyNumberFormat="1" applyFont="1" applyFill="1" applyBorder="1"/>
    <xf numFmtId="0" fontId="22" fillId="29" borderId="57" xfId="31" applyFont="1" applyFill="1" applyBorder="1" applyAlignment="1">
      <alignment horizontal="center" vertical="center"/>
    </xf>
    <xf numFmtId="14" fontId="21" fillId="0" borderId="0" xfId="54" applyNumberFormat="1" applyFont="1" applyAlignment="1">
      <alignment horizontal="left"/>
    </xf>
    <xf numFmtId="0" fontId="26" fillId="26" borderId="0" xfId="34" applyFont="1" applyFill="1" applyAlignment="1">
      <alignment horizontal="center"/>
    </xf>
    <xf numFmtId="49" fontId="23" fillId="27" borderId="0" xfId="36" applyNumberFormat="1" applyFont="1" applyFill="1" applyBorder="1" applyAlignment="1">
      <alignment horizontal="center"/>
    </xf>
    <xf numFmtId="49" fontId="23" fillId="0" borderId="0" xfId="36" applyNumberFormat="1" applyFont="1" applyFill="1" applyAlignment="1">
      <alignment horizontal="center" vertical="center" wrapText="1"/>
    </xf>
    <xf numFmtId="4" fontId="22" fillId="0" borderId="0" xfId="38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/>
    </xf>
    <xf numFmtId="0" fontId="22" fillId="0" borderId="62" xfId="36" applyFont="1" applyBorder="1" applyAlignment="1">
      <alignment horizontal="center" vertical="center"/>
    </xf>
    <xf numFmtId="0" fontId="22" fillId="24" borderId="22" xfId="38" applyFont="1" applyFill="1" applyBorder="1" applyAlignment="1">
      <alignment horizontal="center" vertical="center" wrapText="1"/>
    </xf>
    <xf numFmtId="0" fontId="22" fillId="24" borderId="81" xfId="38" applyFont="1" applyFill="1" applyBorder="1" applyAlignment="1">
      <alignment horizontal="center" vertical="center" wrapText="1"/>
    </xf>
    <xf numFmtId="4" fontId="22" fillId="0" borderId="43" xfId="38" applyNumberFormat="1" applyFont="1" applyFill="1" applyBorder="1" applyAlignment="1">
      <alignment horizontal="center" vertical="center" wrapText="1"/>
    </xf>
    <xf numFmtId="4" fontId="22" fillId="0" borderId="87" xfId="38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4" fontId="22" fillId="0" borderId="44" xfId="38" applyNumberFormat="1" applyFont="1" applyFill="1" applyBorder="1" applyAlignment="1">
      <alignment horizontal="center" vertical="center" wrapText="1"/>
    </xf>
    <xf numFmtId="4" fontId="22" fillId="0" borderId="63" xfId="38" applyNumberFormat="1" applyFont="1" applyFill="1" applyBorder="1" applyAlignment="1">
      <alignment horizontal="center" vertical="center" wrapText="1"/>
    </xf>
    <xf numFmtId="0" fontId="22" fillId="0" borderId="44" xfId="36" applyFont="1" applyBorder="1" applyAlignment="1">
      <alignment horizontal="center" vertical="center"/>
    </xf>
    <xf numFmtId="0" fontId="22" fillId="0" borderId="63" xfId="36" applyFont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0" fontId="22" fillId="0" borderId="45" xfId="36" applyFont="1" applyBorder="1" applyAlignment="1">
      <alignment horizontal="center" vertical="center"/>
    </xf>
    <xf numFmtId="0" fontId="22" fillId="0" borderId="61" xfId="36" applyFont="1" applyBorder="1" applyAlignment="1">
      <alignment horizontal="center" vertical="center"/>
    </xf>
    <xf numFmtId="0" fontId="22" fillId="0" borderId="46" xfId="36" applyFont="1" applyBorder="1" applyAlignment="1">
      <alignment horizontal="center" vertical="center"/>
    </xf>
    <xf numFmtId="0" fontId="22" fillId="0" borderId="74" xfId="36" applyFont="1" applyBorder="1" applyAlignment="1">
      <alignment horizontal="center" vertical="center"/>
    </xf>
    <xf numFmtId="0" fontId="26" fillId="26" borderId="0" xfId="34" applyFont="1" applyFill="1" applyAlignment="1">
      <alignment horizontal="center" wrapText="1"/>
    </xf>
    <xf numFmtId="49" fontId="37" fillId="27" borderId="0" xfId="36" applyNumberFormat="1" applyFont="1" applyFill="1" applyBorder="1" applyAlignment="1">
      <alignment horizontal="center" wrapText="1"/>
    </xf>
    <xf numFmtId="49" fontId="37" fillId="0" borderId="0" xfId="36" applyNumberFormat="1" applyFont="1" applyFill="1" applyAlignment="1">
      <alignment horizontal="center" vertical="center" wrapText="1"/>
    </xf>
    <xf numFmtId="4" fontId="37" fillId="0" borderId="0" xfId="38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0" fontId="37" fillId="0" borderId="47" xfId="36" applyFont="1" applyBorder="1" applyAlignment="1">
      <alignment horizontal="center" vertical="center" wrapText="1"/>
    </xf>
    <xf numFmtId="0" fontId="37" fillId="0" borderId="62" xfId="36" applyFont="1" applyBorder="1" applyAlignment="1">
      <alignment horizontal="center" vertical="center" wrapText="1"/>
    </xf>
    <xf numFmtId="0" fontId="37" fillId="24" borderId="22" xfId="38" applyFont="1" applyFill="1" applyBorder="1" applyAlignment="1">
      <alignment horizontal="center" vertical="center" wrapText="1"/>
    </xf>
    <xf numFmtId="0" fontId="37" fillId="24" borderId="81" xfId="38" applyFont="1" applyFill="1" applyBorder="1" applyAlignment="1">
      <alignment horizontal="center" vertical="center" wrapText="1"/>
    </xf>
    <xf numFmtId="4" fontId="37" fillId="0" borderId="43" xfId="38" applyNumberFormat="1" applyFont="1" applyFill="1" applyBorder="1" applyAlignment="1">
      <alignment horizontal="center" vertical="center" wrapText="1"/>
    </xf>
    <xf numFmtId="4" fontId="37" fillId="0" borderId="87" xfId="38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4" fontId="37" fillId="0" borderId="44" xfId="38" applyNumberFormat="1" applyFont="1" applyFill="1" applyBorder="1" applyAlignment="1">
      <alignment horizontal="center" vertical="center" wrapText="1"/>
    </xf>
    <xf numFmtId="4" fontId="37" fillId="0" borderId="63" xfId="38" applyNumberFormat="1" applyFont="1" applyFill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0" fontId="37" fillId="0" borderId="63" xfId="36" applyFont="1" applyBorder="1" applyAlignment="1">
      <alignment horizontal="center" vertical="center" wrapText="1"/>
    </xf>
    <xf numFmtId="49" fontId="37" fillId="0" borderId="46" xfId="0" applyNumberFormat="1" applyFont="1" applyFill="1" applyBorder="1" applyAlignment="1">
      <alignment horizontal="center" vertical="center" wrapText="1"/>
    </xf>
    <xf numFmtId="49" fontId="37" fillId="0" borderId="74" xfId="0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45" xfId="36" applyFont="1" applyBorder="1" applyAlignment="1">
      <alignment horizontal="center" vertical="center" wrapText="1"/>
    </xf>
    <xf numFmtId="0" fontId="37" fillId="0" borderId="61" xfId="36" applyFont="1" applyBorder="1" applyAlignment="1">
      <alignment horizontal="center" vertical="center" wrapText="1"/>
    </xf>
    <xf numFmtId="0" fontId="37" fillId="0" borderId="46" xfId="36" applyFont="1" applyBorder="1" applyAlignment="1">
      <alignment horizontal="center" vertical="center" wrapText="1"/>
    </xf>
    <xf numFmtId="0" fontId="37" fillId="0" borderId="74" xfId="36" applyFont="1" applyBorder="1" applyAlignment="1">
      <alignment horizontal="center" vertical="center" wrapText="1"/>
    </xf>
    <xf numFmtId="0" fontId="22" fillId="29" borderId="48" xfId="31" applyFont="1" applyFill="1" applyBorder="1" applyAlignment="1">
      <alignment horizontal="center" vertical="center" wrapText="1"/>
    </xf>
    <xf numFmtId="0" fontId="0" fillId="29" borderId="60" xfId="0" applyFill="1" applyBorder="1" applyAlignment="1">
      <alignment wrapText="1"/>
    </xf>
    <xf numFmtId="0" fontId="57" fillId="0" borderId="0" xfId="55" applyFont="1" applyAlignment="1">
      <alignment horizontal="right"/>
    </xf>
    <xf numFmtId="0" fontId="58" fillId="0" borderId="0" xfId="56" applyFont="1" applyAlignment="1">
      <alignment horizontal="center"/>
    </xf>
    <xf numFmtId="0" fontId="23" fillId="0" borderId="0" xfId="30" applyFont="1" applyFill="1" applyAlignment="1">
      <alignment horizontal="center"/>
    </xf>
    <xf numFmtId="0" fontId="23" fillId="0" borderId="0" xfId="31" applyFont="1" applyAlignment="1">
      <alignment horizontal="center"/>
    </xf>
  </cellXfs>
  <cellStyles count="5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3" xfId="31"/>
    <cellStyle name="Normální 4" xfId="32"/>
    <cellStyle name="normální_03. Ekonomický" xfId="33"/>
    <cellStyle name="normální_04 - OSMTVS" xfId="57"/>
    <cellStyle name="normální_05. Návrh rozpočtu 2009 - rozpis příjmů" xfId="34"/>
    <cellStyle name="normální_2. čtení rozpočtu 2006 - příjmy" xfId="35"/>
    <cellStyle name="normální_2. Rozpočet 2007 - tabulky" xfId="56"/>
    <cellStyle name="normální_Rozpis výdajů 03 bez PO" xfId="36"/>
    <cellStyle name="normální_Rozpis výdajů 03 bez PO 2 2" xfId="54"/>
    <cellStyle name="normální_Rozpis výdajů 03 bez PO_03. Ekonomický" xfId="37"/>
    <cellStyle name="normální_Rozpis výdajů 03 bez PO_04 - OSMTVS" xfId="53"/>
    <cellStyle name="normální_Rozpis výdajů 03 bez PO_07  Návrh rozpočtu 2010 - výdaje peněžních fondů" xfId="38"/>
    <cellStyle name="normální_Rozpočet 2004 (ZK)" xfId="55"/>
    <cellStyle name="Poznámka" xfId="39" builtinId="10" customBuiltin="1"/>
    <cellStyle name="Propojená buňka" xfId="40" builtinId="24" customBuiltin="1"/>
    <cellStyle name="Správně" xfId="41" builtinId="26" customBuiltin="1"/>
    <cellStyle name="Text upozornění" xfId="42" builtinId="11" customBuiltin="1"/>
    <cellStyle name="Vstup" xfId="43" builtinId="20" customBuiltin="1"/>
    <cellStyle name="Výpočet" xfId="44" builtinId="22" customBuiltin="1"/>
    <cellStyle name="Výstup" xfId="45" builtinId="21" customBuiltin="1"/>
    <cellStyle name="Vysvětlující text" xfId="46" builtinId="53" customBuiltin="1"/>
    <cellStyle name="Zvýraznění 1" xfId="47" builtinId="29" customBuiltin="1"/>
    <cellStyle name="Zvýraznění 2" xfId="48" builtinId="33" customBuiltin="1"/>
    <cellStyle name="Zvýraznění 3" xfId="49" builtinId="37" customBuiltin="1"/>
    <cellStyle name="Zvýraznění 4" xfId="50" builtinId="41" customBuiltin="1"/>
    <cellStyle name="Zvýraznění 5" xfId="51" builtinId="45" customBuiltin="1"/>
    <cellStyle name="Zvýraznění 6" xfId="52" builtinId="49" customBuiltin="1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FF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59" name="Text Box 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0" name="Text Box 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1" name="Text Box 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2" name="Text Box 4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3" name="Text Box 5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52864" name="Text Box 6"/>
        <xdr:cNvSpPr txBox="1">
          <a:spLocks noChangeArrowheads="1"/>
        </xdr:cNvSpPr>
      </xdr:nvSpPr>
      <xdr:spPr bwMode="auto">
        <a:xfrm>
          <a:off x="850900" y="33591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5" name="Text Box 7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6" name="Text Box 8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7" name="Text Box 9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8" name="Text Box 10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9" name="Text Box 1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0" name="Text Box 1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1" name="Text Box 1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52872" name="Text Box 6"/>
        <xdr:cNvSpPr txBox="1">
          <a:spLocks noChangeArrowheads="1"/>
        </xdr:cNvSpPr>
      </xdr:nvSpPr>
      <xdr:spPr bwMode="auto">
        <a:xfrm>
          <a:off x="850900" y="1752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139700</xdr:colOff>
      <xdr:row>43</xdr:row>
      <xdr:rowOff>0</xdr:rowOff>
    </xdr:to>
    <xdr:sp macro="" textlink="">
      <xdr:nvSpPr>
        <xdr:cNvPr id="152873" name="Text Box 6"/>
        <xdr:cNvSpPr txBox="1">
          <a:spLocks noChangeArrowheads="1"/>
        </xdr:cNvSpPr>
      </xdr:nvSpPr>
      <xdr:spPr bwMode="auto">
        <a:xfrm>
          <a:off x="850900" y="702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139700</xdr:colOff>
      <xdr:row>87</xdr:row>
      <xdr:rowOff>0</xdr:rowOff>
    </xdr:to>
    <xdr:sp macro="" textlink="">
      <xdr:nvSpPr>
        <xdr:cNvPr id="152874" name="Text Box 6"/>
        <xdr:cNvSpPr txBox="1">
          <a:spLocks noChangeArrowheads="1"/>
        </xdr:cNvSpPr>
      </xdr:nvSpPr>
      <xdr:spPr bwMode="auto">
        <a:xfrm>
          <a:off x="850900" y="132334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139700</xdr:colOff>
      <xdr:row>103</xdr:row>
      <xdr:rowOff>0</xdr:rowOff>
    </xdr:to>
    <xdr:sp macro="" textlink="">
      <xdr:nvSpPr>
        <xdr:cNvPr id="152875" name="Text Box 6"/>
        <xdr:cNvSpPr txBox="1">
          <a:spLocks noChangeArrowheads="1"/>
        </xdr:cNvSpPr>
      </xdr:nvSpPr>
      <xdr:spPr bwMode="auto">
        <a:xfrm>
          <a:off x="850900" y="159956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6" name="Text Box 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7" name="Text Box 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8" name="Text Box 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9" name="Text Box 4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0" name="Text Box 5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49431" name="Text Box 6"/>
        <xdr:cNvSpPr txBox="1">
          <a:spLocks noChangeArrowheads="1"/>
        </xdr:cNvSpPr>
      </xdr:nvSpPr>
      <xdr:spPr bwMode="auto">
        <a:xfrm>
          <a:off x="1219200" y="3651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2" name="Text Box 7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3" name="Text Box 8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4" name="Text Box 9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5" name="Text Box 10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6" name="Text Box 1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7" name="Text Box 1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8" name="Text Box 1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49439" name="Text Box 6"/>
        <xdr:cNvSpPr txBox="1">
          <a:spLocks noChangeArrowheads="1"/>
        </xdr:cNvSpPr>
      </xdr:nvSpPr>
      <xdr:spPr bwMode="auto">
        <a:xfrm>
          <a:off x="1219200" y="18478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139700</xdr:colOff>
      <xdr:row>45</xdr:row>
      <xdr:rowOff>0</xdr:rowOff>
    </xdr:to>
    <xdr:sp macro="" textlink="">
      <xdr:nvSpPr>
        <xdr:cNvPr id="149440" name="Text Box 6"/>
        <xdr:cNvSpPr txBox="1">
          <a:spLocks noChangeArrowheads="1"/>
        </xdr:cNvSpPr>
      </xdr:nvSpPr>
      <xdr:spPr bwMode="auto">
        <a:xfrm>
          <a:off x="1219200" y="829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139700</xdr:colOff>
      <xdr:row>88</xdr:row>
      <xdr:rowOff>0</xdr:rowOff>
    </xdr:to>
    <xdr:sp macro="" textlink="">
      <xdr:nvSpPr>
        <xdr:cNvPr id="149441" name="Text Box 6"/>
        <xdr:cNvSpPr txBox="1">
          <a:spLocks noChangeArrowheads="1"/>
        </xdr:cNvSpPr>
      </xdr:nvSpPr>
      <xdr:spPr bwMode="auto">
        <a:xfrm>
          <a:off x="1219200" y="16859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102</xdr:row>
      <xdr:rowOff>0</xdr:rowOff>
    </xdr:from>
    <xdr:to>
      <xdr:col>2</xdr:col>
      <xdr:colOff>139700</xdr:colOff>
      <xdr:row>102</xdr:row>
      <xdr:rowOff>0</xdr:rowOff>
    </xdr:to>
    <xdr:sp macro="" textlink="">
      <xdr:nvSpPr>
        <xdr:cNvPr id="149442" name="Text Box 6"/>
        <xdr:cNvSpPr txBox="1">
          <a:spLocks noChangeArrowheads="1"/>
        </xdr:cNvSpPr>
      </xdr:nvSpPr>
      <xdr:spPr bwMode="auto">
        <a:xfrm>
          <a:off x="1219200" y="200850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L133"/>
  <sheetViews>
    <sheetView topLeftCell="A67" zoomScale="140" zoomScaleNormal="140" zoomScaleSheetLayoutView="75" workbookViewId="0">
      <selection activeCell="A75" sqref="A75"/>
    </sheetView>
  </sheetViews>
  <sheetFormatPr defaultColWidth="9.140625" defaultRowHeight="11.25" x14ac:dyDescent="0.2"/>
  <cols>
    <col min="1" max="1" width="7.85546875" style="11" bestFit="1" customWidth="1"/>
    <col min="2" max="2" width="3.5703125" style="12" customWidth="1"/>
    <col min="3" max="3" width="10" style="11" customWidth="1"/>
    <col min="4" max="4" width="52.42578125" style="11" customWidth="1"/>
    <col min="5" max="5" width="10.140625" style="11" customWidth="1"/>
    <col min="6" max="6" width="19.7109375" style="12" customWidth="1"/>
    <col min="7" max="7" width="9.140625" style="11"/>
    <col min="8" max="9" width="9.140625" style="359"/>
    <col min="10" max="16384" width="9.140625" style="11"/>
  </cols>
  <sheetData>
    <row r="1" spans="1:11" ht="12.75" customHeight="1" x14ac:dyDescent="0.2"/>
    <row r="2" spans="1:11" ht="18" customHeight="1" x14ac:dyDescent="0.25">
      <c r="A2" s="520" t="s">
        <v>123</v>
      </c>
      <c r="B2" s="520"/>
      <c r="C2" s="520"/>
      <c r="D2" s="520"/>
      <c r="E2" s="520"/>
      <c r="F2" s="520"/>
      <c r="G2" s="86"/>
    </row>
    <row r="3" spans="1:11" ht="12.75" customHeight="1" x14ac:dyDescent="0.2"/>
    <row r="4" spans="1:11" s="1" customFormat="1" ht="15.75" x14ac:dyDescent="0.25">
      <c r="A4" s="521" t="s">
        <v>1</v>
      </c>
      <c r="B4" s="521"/>
      <c r="C4" s="521"/>
      <c r="D4" s="521"/>
      <c r="E4" s="521"/>
      <c r="F4" s="521"/>
      <c r="H4" s="360"/>
      <c r="I4" s="360"/>
    </row>
    <row r="5" spans="1:11" s="1" customFormat="1" ht="15.75" x14ac:dyDescent="0.25">
      <c r="A5" s="327"/>
      <c r="B5" s="327"/>
      <c r="C5" s="327"/>
      <c r="D5" s="327"/>
      <c r="E5" s="327"/>
      <c r="F5" s="327"/>
      <c r="H5" s="360"/>
      <c r="I5" s="360"/>
    </row>
    <row r="6" spans="1:11" s="3" customFormat="1" ht="15.75" customHeight="1" x14ac:dyDescent="0.2">
      <c r="A6" s="328"/>
      <c r="B6" s="56"/>
      <c r="C6" s="522" t="s">
        <v>2</v>
      </c>
      <c r="D6" s="522"/>
      <c r="E6" s="522"/>
      <c r="F6" s="111"/>
      <c r="H6" s="361"/>
      <c r="I6" s="361"/>
    </row>
    <row r="7" spans="1:11" s="5" customFormat="1" ht="12" thickBot="1" x14ac:dyDescent="0.25">
      <c r="A7" s="4"/>
      <c r="B7" s="4"/>
      <c r="C7" s="4"/>
      <c r="D7" s="4"/>
      <c r="E7" s="7" t="s">
        <v>98</v>
      </c>
      <c r="F7" s="10"/>
      <c r="H7" s="362"/>
      <c r="I7" s="362"/>
    </row>
    <row r="8" spans="1:11" s="9" customFormat="1" ht="12.75" customHeight="1" x14ac:dyDescent="0.2">
      <c r="A8" s="523"/>
      <c r="B8" s="524"/>
      <c r="C8" s="525" t="s">
        <v>3</v>
      </c>
      <c r="D8" s="527" t="s">
        <v>4</v>
      </c>
      <c r="E8" s="529" t="s">
        <v>5</v>
      </c>
      <c r="F8" s="329"/>
      <c r="G8" s="8"/>
      <c r="H8" s="363"/>
      <c r="I8" s="363"/>
      <c r="J8" s="8"/>
      <c r="K8" s="8"/>
    </row>
    <row r="9" spans="1:11" s="5" customFormat="1" ht="12.75" customHeight="1" thickBot="1" x14ac:dyDescent="0.25">
      <c r="A9" s="523"/>
      <c r="B9" s="524"/>
      <c r="C9" s="526"/>
      <c r="D9" s="528"/>
      <c r="E9" s="530"/>
      <c r="H9" s="362"/>
      <c r="I9" s="362"/>
    </row>
    <row r="10" spans="1:11" s="5" customFormat="1" ht="12.75" customHeight="1" thickBot="1" x14ac:dyDescent="0.25">
      <c r="A10" s="127"/>
      <c r="B10" s="134"/>
      <c r="C10" s="110" t="s">
        <v>6</v>
      </c>
      <c r="D10" s="105" t="s">
        <v>14</v>
      </c>
      <c r="E10" s="107">
        <f>SUM(E11:E14)</f>
        <v>26752.400000000001</v>
      </c>
      <c r="H10" s="362"/>
      <c r="I10" s="362"/>
    </row>
    <row r="11" spans="1:11" s="14" customFormat="1" ht="12.75" customHeight="1" x14ac:dyDescent="0.2">
      <c r="A11" s="131"/>
      <c r="B11" s="132"/>
      <c r="C11" s="135" t="s">
        <v>7</v>
      </c>
      <c r="D11" s="39" t="s">
        <v>11</v>
      </c>
      <c r="E11" s="137">
        <v>5750</v>
      </c>
      <c r="H11" s="364"/>
      <c r="I11" s="364"/>
    </row>
    <row r="12" spans="1:11" s="14" customFormat="1" ht="12.75" customHeight="1" x14ac:dyDescent="0.2">
      <c r="A12" s="131"/>
      <c r="B12" s="132"/>
      <c r="C12" s="136" t="s">
        <v>8</v>
      </c>
      <c r="D12" s="38" t="s">
        <v>12</v>
      </c>
      <c r="E12" s="73">
        <v>11765</v>
      </c>
      <c r="F12" s="67"/>
      <c r="H12" s="364"/>
      <c r="I12" s="364"/>
    </row>
    <row r="13" spans="1:11" s="14" customFormat="1" ht="12.75" customHeight="1" x14ac:dyDescent="0.2">
      <c r="A13" s="131"/>
      <c r="B13" s="132"/>
      <c r="C13" s="136" t="s">
        <v>9</v>
      </c>
      <c r="D13" s="38" t="s">
        <v>13</v>
      </c>
      <c r="E13" s="62">
        <v>2900</v>
      </c>
      <c r="H13" s="364"/>
      <c r="I13" s="364"/>
    </row>
    <row r="14" spans="1:11" s="14" customFormat="1" ht="12.75" customHeight="1" thickBot="1" x14ac:dyDescent="0.25">
      <c r="A14" s="131"/>
      <c r="B14" s="132"/>
      <c r="C14" s="330" t="s">
        <v>10</v>
      </c>
      <c r="D14" s="331" t="s">
        <v>15</v>
      </c>
      <c r="E14" s="332">
        <v>6337.4</v>
      </c>
      <c r="H14" s="364"/>
      <c r="I14" s="364"/>
    </row>
    <row r="15" spans="1:11" s="1" customFormat="1" ht="12.75" customHeight="1" x14ac:dyDescent="0.25">
      <c r="A15" s="333"/>
      <c r="B15" s="334"/>
      <c r="C15" s="333"/>
      <c r="D15" s="333"/>
      <c r="E15" s="333"/>
      <c r="F15" s="335"/>
      <c r="H15" s="360"/>
      <c r="I15" s="360"/>
    </row>
    <row r="16" spans="1:11" s="3" customFormat="1" ht="15.75" customHeight="1" x14ac:dyDescent="0.2">
      <c r="A16" s="522" t="s">
        <v>137</v>
      </c>
      <c r="B16" s="522"/>
      <c r="C16" s="522"/>
      <c r="D16" s="522"/>
      <c r="E16" s="522"/>
      <c r="F16" s="111"/>
      <c r="H16" s="361"/>
      <c r="I16" s="361"/>
    </row>
    <row r="17" spans="1:12" s="5" customFormat="1" ht="12" thickBot="1" x14ac:dyDescent="0.25">
      <c r="A17" s="4"/>
      <c r="B17" s="4"/>
      <c r="C17" s="4"/>
      <c r="D17" s="4"/>
      <c r="E17" s="7" t="s">
        <v>98</v>
      </c>
      <c r="F17" s="10"/>
      <c r="H17" s="362"/>
      <c r="I17" s="362"/>
    </row>
    <row r="18" spans="1:12" s="9" customFormat="1" ht="12.75" customHeight="1" x14ac:dyDescent="0.2">
      <c r="A18" s="531" t="s">
        <v>124</v>
      </c>
      <c r="B18" s="525" t="s">
        <v>105</v>
      </c>
      <c r="C18" s="533">
        <v>91001</v>
      </c>
      <c r="D18" s="527" t="s">
        <v>121</v>
      </c>
      <c r="E18" s="529" t="s">
        <v>125</v>
      </c>
      <c r="F18" s="535" t="s">
        <v>127</v>
      </c>
      <c r="G18" s="8"/>
      <c r="H18" s="365"/>
      <c r="I18" s="363"/>
      <c r="J18" s="8"/>
      <c r="K18" s="8"/>
      <c r="L18" s="8"/>
    </row>
    <row r="19" spans="1:12" s="5" customFormat="1" ht="12.75" customHeight="1" thickBot="1" x14ac:dyDescent="0.25">
      <c r="A19" s="532"/>
      <c r="B19" s="526"/>
      <c r="C19" s="534"/>
      <c r="D19" s="528"/>
      <c r="E19" s="530"/>
      <c r="F19" s="536"/>
      <c r="H19" s="366" t="s">
        <v>148</v>
      </c>
      <c r="I19" s="362"/>
    </row>
    <row r="20" spans="1:12" s="5" customFormat="1" ht="12.75" customHeight="1" thickBot="1" x14ac:dyDescent="0.25">
      <c r="A20" s="103">
        <v>6700</v>
      </c>
      <c r="B20" s="105" t="s">
        <v>106</v>
      </c>
      <c r="C20" s="106" t="s">
        <v>102</v>
      </c>
      <c r="D20" s="105" t="s">
        <v>108</v>
      </c>
      <c r="E20" s="107">
        <f>E21+E28</f>
        <v>5750</v>
      </c>
      <c r="F20" s="104" t="s">
        <v>100</v>
      </c>
      <c r="H20" s="367">
        <f>E11-E20</f>
        <v>0</v>
      </c>
      <c r="I20" s="362"/>
    </row>
    <row r="21" spans="1:12" s="5" customFormat="1" ht="12.75" customHeight="1" x14ac:dyDescent="0.2">
      <c r="A21" s="41">
        <f>SUM(A22:A27)</f>
        <v>5200</v>
      </c>
      <c r="B21" s="42" t="s">
        <v>107</v>
      </c>
      <c r="C21" s="43" t="s">
        <v>100</v>
      </c>
      <c r="D21" s="40" t="s">
        <v>55</v>
      </c>
      <c r="E21" s="60">
        <f>SUM(E22:E27)</f>
        <v>4200</v>
      </c>
      <c r="F21" s="80" t="s">
        <v>100</v>
      </c>
      <c r="H21" s="362"/>
      <c r="I21" s="362"/>
    </row>
    <row r="22" spans="1:12" s="14" customFormat="1" ht="12.75" customHeight="1" x14ac:dyDescent="0.2">
      <c r="A22" s="113">
        <v>400</v>
      </c>
      <c r="B22" s="25" t="s">
        <v>107</v>
      </c>
      <c r="C22" s="26" t="s">
        <v>16</v>
      </c>
      <c r="D22" s="39" t="s">
        <v>179</v>
      </c>
      <c r="E22" s="61">
        <v>400</v>
      </c>
      <c r="F22" s="81"/>
      <c r="H22" s="364"/>
      <c r="I22" s="364"/>
    </row>
    <row r="23" spans="1:12" s="14" customFormat="1" ht="12.75" customHeight="1" x14ac:dyDescent="0.2">
      <c r="A23" s="114">
        <v>1600</v>
      </c>
      <c r="B23" s="36" t="s">
        <v>107</v>
      </c>
      <c r="C23" s="37" t="s">
        <v>16</v>
      </c>
      <c r="D23" s="38" t="s">
        <v>180</v>
      </c>
      <c r="E23" s="62">
        <v>1600</v>
      </c>
      <c r="F23" s="82"/>
      <c r="H23" s="364"/>
      <c r="I23" s="364"/>
    </row>
    <row r="24" spans="1:12" s="14" customFormat="1" ht="12.75" customHeight="1" x14ac:dyDescent="0.2">
      <c r="A24" s="114">
        <v>1500</v>
      </c>
      <c r="B24" s="25" t="s">
        <v>107</v>
      </c>
      <c r="C24" s="26" t="s">
        <v>16</v>
      </c>
      <c r="D24" s="39" t="s">
        <v>181</v>
      </c>
      <c r="E24" s="62">
        <v>1500</v>
      </c>
      <c r="F24" s="81"/>
      <c r="H24" s="364"/>
      <c r="I24" s="364"/>
    </row>
    <row r="25" spans="1:12" s="14" customFormat="1" ht="12.75" customHeight="1" x14ac:dyDescent="0.2">
      <c r="A25" s="115">
        <v>500</v>
      </c>
      <c r="B25" s="36" t="s">
        <v>107</v>
      </c>
      <c r="C25" s="37" t="s">
        <v>16</v>
      </c>
      <c r="D25" s="38" t="s">
        <v>182</v>
      </c>
      <c r="E25" s="73">
        <v>500</v>
      </c>
      <c r="F25" s="82"/>
      <c r="G25" s="67"/>
      <c r="H25" s="364"/>
      <c r="I25" s="364"/>
    </row>
    <row r="26" spans="1:12" s="14" customFormat="1" ht="12.75" customHeight="1" x14ac:dyDescent="0.2">
      <c r="A26" s="113">
        <v>1000</v>
      </c>
      <c r="B26" s="25" t="s">
        <v>107</v>
      </c>
      <c r="C26" s="26" t="s">
        <v>17</v>
      </c>
      <c r="D26" s="39" t="s">
        <v>36</v>
      </c>
      <c r="E26" s="61">
        <v>0</v>
      </c>
      <c r="F26" s="74" t="s">
        <v>128</v>
      </c>
      <c r="H26" s="364"/>
      <c r="I26" s="364"/>
    </row>
    <row r="27" spans="1:12" s="14" customFormat="1" ht="12.75" customHeight="1" x14ac:dyDescent="0.2">
      <c r="A27" s="114">
        <v>200</v>
      </c>
      <c r="B27" s="36" t="s">
        <v>107</v>
      </c>
      <c r="C27" s="37" t="s">
        <v>16</v>
      </c>
      <c r="D27" s="38" t="s">
        <v>183</v>
      </c>
      <c r="E27" s="62">
        <v>200</v>
      </c>
      <c r="F27" s="82"/>
      <c r="H27" s="364"/>
      <c r="I27" s="364"/>
    </row>
    <row r="28" spans="1:12" s="14" customFormat="1" ht="12.75" customHeight="1" x14ac:dyDescent="0.2">
      <c r="A28" s="116">
        <f>SUM(A29:A36)</f>
        <v>1500</v>
      </c>
      <c r="B28" s="59" t="s">
        <v>107</v>
      </c>
      <c r="C28" s="37" t="s">
        <v>100</v>
      </c>
      <c r="D28" s="34" t="s">
        <v>56</v>
      </c>
      <c r="E28" s="63">
        <f>SUM(E29:E36)</f>
        <v>1550</v>
      </c>
      <c r="F28" s="83" t="s">
        <v>100</v>
      </c>
      <c r="H28" s="364"/>
      <c r="I28" s="364"/>
    </row>
    <row r="29" spans="1:12" s="15" customFormat="1" ht="12.75" customHeight="1" x14ac:dyDescent="0.2">
      <c r="A29" s="114">
        <v>250</v>
      </c>
      <c r="B29" s="25" t="s">
        <v>122</v>
      </c>
      <c r="C29" s="26" t="s">
        <v>16</v>
      </c>
      <c r="D29" s="27" t="s">
        <v>184</v>
      </c>
      <c r="E29" s="62">
        <v>250</v>
      </c>
      <c r="F29" s="81"/>
      <c r="H29" s="364"/>
      <c r="I29" s="364"/>
    </row>
    <row r="30" spans="1:12" s="14" customFormat="1" ht="12.75" customHeight="1" x14ac:dyDescent="0.2">
      <c r="A30" s="113">
        <v>600</v>
      </c>
      <c r="B30" s="36" t="s">
        <v>107</v>
      </c>
      <c r="C30" s="37" t="s">
        <v>77</v>
      </c>
      <c r="D30" s="38" t="s">
        <v>185</v>
      </c>
      <c r="E30" s="61">
        <v>600</v>
      </c>
      <c r="F30" s="82"/>
      <c r="G30" s="67"/>
      <c r="H30" s="364"/>
      <c r="I30" s="364"/>
    </row>
    <row r="31" spans="1:12" s="15" customFormat="1" ht="12.75" customHeight="1" x14ac:dyDescent="0.2">
      <c r="A31" s="117">
        <v>100</v>
      </c>
      <c r="B31" s="28" t="s">
        <v>122</v>
      </c>
      <c r="C31" s="29" t="s">
        <v>19</v>
      </c>
      <c r="D31" s="30" t="s">
        <v>186</v>
      </c>
      <c r="E31" s="64">
        <v>100</v>
      </c>
      <c r="F31" s="84"/>
      <c r="H31" s="364"/>
      <c r="I31" s="364"/>
    </row>
    <row r="32" spans="1:12" s="15" customFormat="1" ht="12.75" customHeight="1" x14ac:dyDescent="0.2">
      <c r="A32" s="117">
        <v>200</v>
      </c>
      <c r="B32" s="28" t="s">
        <v>122</v>
      </c>
      <c r="C32" s="29" t="s">
        <v>21</v>
      </c>
      <c r="D32" s="30" t="s">
        <v>187</v>
      </c>
      <c r="E32" s="64">
        <v>200</v>
      </c>
      <c r="F32" s="84"/>
      <c r="H32" s="364"/>
      <c r="I32" s="364"/>
    </row>
    <row r="33" spans="1:12" s="15" customFormat="1" ht="12.75" customHeight="1" x14ac:dyDescent="0.2">
      <c r="A33" s="117">
        <v>250</v>
      </c>
      <c r="B33" s="28" t="s">
        <v>122</v>
      </c>
      <c r="C33" s="29" t="s">
        <v>23</v>
      </c>
      <c r="D33" s="30" t="s">
        <v>188</v>
      </c>
      <c r="E33" s="64">
        <v>250</v>
      </c>
      <c r="F33" s="84"/>
      <c r="H33" s="364"/>
      <c r="I33" s="364"/>
    </row>
    <row r="34" spans="1:12" s="15" customFormat="1" ht="12.75" customHeight="1" x14ac:dyDescent="0.2">
      <c r="A34" s="117">
        <v>0</v>
      </c>
      <c r="B34" s="28" t="s">
        <v>122</v>
      </c>
      <c r="C34" s="29" t="s">
        <v>25</v>
      </c>
      <c r="D34" s="30" t="s">
        <v>189</v>
      </c>
      <c r="E34" s="64">
        <v>20</v>
      </c>
      <c r="F34" s="84"/>
      <c r="H34" s="364"/>
      <c r="I34" s="364"/>
    </row>
    <row r="35" spans="1:12" s="15" customFormat="1" ht="12.75" customHeight="1" x14ac:dyDescent="0.2">
      <c r="A35" s="117">
        <v>0</v>
      </c>
      <c r="B35" s="28" t="s">
        <v>122</v>
      </c>
      <c r="C35" s="29" t="s">
        <v>27</v>
      </c>
      <c r="D35" s="30" t="s">
        <v>190</v>
      </c>
      <c r="E35" s="64">
        <v>30</v>
      </c>
      <c r="F35" s="84"/>
      <c r="H35" s="364"/>
      <c r="I35" s="364"/>
    </row>
    <row r="36" spans="1:12" s="15" customFormat="1" ht="12.75" customHeight="1" thickBot="1" x14ac:dyDescent="0.25">
      <c r="A36" s="323">
        <v>100</v>
      </c>
      <c r="B36" s="324" t="s">
        <v>122</v>
      </c>
      <c r="C36" s="325" t="s">
        <v>29</v>
      </c>
      <c r="D36" s="336" t="s">
        <v>191</v>
      </c>
      <c r="E36" s="337">
        <v>100</v>
      </c>
      <c r="F36" s="326"/>
      <c r="H36" s="364"/>
      <c r="I36" s="364"/>
    </row>
    <row r="37" spans="1:12" s="23" customFormat="1" ht="12.75" customHeight="1" x14ac:dyDescent="0.2">
      <c r="A37" s="24"/>
      <c r="B37" s="19"/>
      <c r="C37" s="20"/>
      <c r="D37" s="21"/>
      <c r="E37" s="22"/>
      <c r="F37" s="75"/>
      <c r="H37" s="366"/>
      <c r="I37" s="366"/>
    </row>
    <row r="38" spans="1:12" s="5" customFormat="1" ht="12.75" customHeight="1" x14ac:dyDescent="0.2">
      <c r="B38" s="10"/>
      <c r="F38" s="10"/>
      <c r="H38" s="362"/>
      <c r="I38" s="362"/>
    </row>
    <row r="39" spans="1:12" s="3" customFormat="1" ht="15.75" customHeight="1" x14ac:dyDescent="0.2">
      <c r="A39" s="522" t="s">
        <v>138</v>
      </c>
      <c r="B39" s="522"/>
      <c r="C39" s="522"/>
      <c r="D39" s="522"/>
      <c r="E39" s="522"/>
      <c r="F39" s="124"/>
      <c r="H39" s="361"/>
      <c r="I39" s="361"/>
    </row>
    <row r="40" spans="1:12" s="5" customFormat="1" ht="12" thickBot="1" x14ac:dyDescent="0.25">
      <c r="A40" s="4"/>
      <c r="B40" s="4"/>
      <c r="C40" s="4"/>
      <c r="D40" s="4"/>
      <c r="E40" s="358" t="s">
        <v>98</v>
      </c>
      <c r="F40" s="79"/>
      <c r="H40" s="362"/>
      <c r="I40" s="362"/>
    </row>
    <row r="41" spans="1:12" s="9" customFormat="1" ht="12.75" customHeight="1" x14ac:dyDescent="0.2">
      <c r="A41" s="531" t="s">
        <v>124</v>
      </c>
      <c r="B41" s="525" t="s">
        <v>105</v>
      </c>
      <c r="C41" s="533">
        <v>91401</v>
      </c>
      <c r="D41" s="537" t="s">
        <v>120</v>
      </c>
      <c r="E41" s="529" t="s">
        <v>125</v>
      </c>
      <c r="F41" s="535" t="s">
        <v>127</v>
      </c>
      <c r="G41" s="8"/>
      <c r="H41" s="363"/>
      <c r="I41" s="363"/>
      <c r="J41" s="8"/>
      <c r="K41" s="8"/>
      <c r="L41" s="8"/>
    </row>
    <row r="42" spans="1:12" s="5" customFormat="1" ht="12.75" customHeight="1" thickBot="1" x14ac:dyDescent="0.25">
      <c r="A42" s="532"/>
      <c r="B42" s="526"/>
      <c r="C42" s="534"/>
      <c r="D42" s="538"/>
      <c r="E42" s="530"/>
      <c r="F42" s="536"/>
      <c r="H42" s="366" t="s">
        <v>148</v>
      </c>
      <c r="I42" s="362"/>
    </row>
    <row r="43" spans="1:12" s="5" customFormat="1" ht="12.75" customHeight="1" thickBot="1" x14ac:dyDescent="0.25">
      <c r="A43" s="107">
        <f>A44+A48+A60</f>
        <v>14462</v>
      </c>
      <c r="B43" s="108" t="s">
        <v>106</v>
      </c>
      <c r="C43" s="109" t="s">
        <v>102</v>
      </c>
      <c r="D43" s="105" t="s">
        <v>108</v>
      </c>
      <c r="E43" s="107">
        <f>E44+E48+E60</f>
        <v>11765</v>
      </c>
      <c r="F43" s="125" t="s">
        <v>100</v>
      </c>
      <c r="H43" s="367">
        <f>E12-E43</f>
        <v>0</v>
      </c>
      <c r="I43" s="362"/>
    </row>
    <row r="44" spans="1:12" s="13" customFormat="1" ht="12.75" customHeight="1" x14ac:dyDescent="0.2">
      <c r="A44" s="35">
        <f>SUM(A45:A47)</f>
        <v>1400</v>
      </c>
      <c r="B44" s="16" t="s">
        <v>107</v>
      </c>
      <c r="C44" s="17" t="s">
        <v>100</v>
      </c>
      <c r="D44" s="18" t="s">
        <v>96</v>
      </c>
      <c r="E44" s="35">
        <f>SUM(E45:E47)</f>
        <v>0</v>
      </c>
      <c r="F44" s="126" t="s">
        <v>100</v>
      </c>
      <c r="H44" s="363"/>
      <c r="I44" s="363"/>
    </row>
    <row r="45" spans="1:12" s="15" customFormat="1" ht="12.75" customHeight="1" x14ac:dyDescent="0.2">
      <c r="A45" s="93">
        <v>700</v>
      </c>
      <c r="B45" s="44" t="s">
        <v>106</v>
      </c>
      <c r="C45" s="45" t="s">
        <v>110</v>
      </c>
      <c r="D45" s="46" t="s">
        <v>37</v>
      </c>
      <c r="E45" s="65">
        <v>0</v>
      </c>
      <c r="F45" s="74" t="s">
        <v>128</v>
      </c>
      <c r="H45" s="364"/>
      <c r="I45" s="364"/>
    </row>
    <row r="46" spans="1:12" s="15" customFormat="1" ht="12.75" customHeight="1" x14ac:dyDescent="0.2">
      <c r="A46" s="93">
        <v>300</v>
      </c>
      <c r="B46" s="47" t="s">
        <v>106</v>
      </c>
      <c r="C46" s="45" t="s">
        <v>38</v>
      </c>
      <c r="D46" s="48" t="s">
        <v>39</v>
      </c>
      <c r="E46" s="65">
        <v>0</v>
      </c>
      <c r="F46" s="74" t="s">
        <v>128</v>
      </c>
      <c r="H46" s="364"/>
      <c r="I46" s="364"/>
    </row>
    <row r="47" spans="1:12" s="13" customFormat="1" ht="12.75" customHeight="1" x14ac:dyDescent="0.2">
      <c r="A47" s="93">
        <v>400</v>
      </c>
      <c r="B47" s="47" t="s">
        <v>106</v>
      </c>
      <c r="C47" s="45" t="s">
        <v>109</v>
      </c>
      <c r="D47" s="48" t="s">
        <v>40</v>
      </c>
      <c r="E47" s="65">
        <v>0</v>
      </c>
      <c r="F47" s="74" t="s">
        <v>128</v>
      </c>
      <c r="H47" s="363"/>
      <c r="I47" s="363"/>
    </row>
    <row r="48" spans="1:12" s="15" customFormat="1" ht="12.75" customHeight="1" x14ac:dyDescent="0.2">
      <c r="A48" s="52">
        <f>SUM(A49:A58)</f>
        <v>2204</v>
      </c>
      <c r="B48" s="49" t="s">
        <v>107</v>
      </c>
      <c r="C48" s="50" t="s">
        <v>100</v>
      </c>
      <c r="D48" s="51" t="s">
        <v>95</v>
      </c>
      <c r="E48" s="52">
        <f>SUM(E49:E59)</f>
        <v>2144</v>
      </c>
      <c r="F48" s="74"/>
      <c r="H48" s="364"/>
      <c r="I48" s="364"/>
    </row>
    <row r="49" spans="1:9" s="15" customFormat="1" ht="12.75" customHeight="1" x14ac:dyDescent="0.2">
      <c r="A49" s="94">
        <v>0</v>
      </c>
      <c r="B49" s="31" t="s">
        <v>122</v>
      </c>
      <c r="C49" s="32" t="s">
        <v>89</v>
      </c>
      <c r="D49" s="33" t="s">
        <v>139</v>
      </c>
      <c r="E49" s="58">
        <v>115</v>
      </c>
      <c r="F49" s="74"/>
      <c r="H49" s="364"/>
      <c r="I49" s="364"/>
    </row>
    <row r="50" spans="1:9" s="15" customFormat="1" ht="12.75" customHeight="1" x14ac:dyDescent="0.2">
      <c r="A50" s="94">
        <v>150</v>
      </c>
      <c r="B50" s="31" t="s">
        <v>122</v>
      </c>
      <c r="C50" s="32" t="s">
        <v>103</v>
      </c>
      <c r="D50" s="33" t="s">
        <v>140</v>
      </c>
      <c r="E50" s="58">
        <v>145</v>
      </c>
      <c r="F50" s="74"/>
      <c r="H50" s="364"/>
      <c r="I50" s="364"/>
    </row>
    <row r="51" spans="1:9" s="15" customFormat="1" ht="12.75" customHeight="1" x14ac:dyDescent="0.2">
      <c r="A51" s="94">
        <v>120</v>
      </c>
      <c r="B51" s="31" t="s">
        <v>122</v>
      </c>
      <c r="C51" s="32" t="s">
        <v>90</v>
      </c>
      <c r="D51" s="33" t="s">
        <v>141</v>
      </c>
      <c r="E51" s="58">
        <v>120</v>
      </c>
      <c r="F51" s="74"/>
      <c r="H51" s="364"/>
      <c r="I51" s="364"/>
    </row>
    <row r="52" spans="1:9" s="15" customFormat="1" ht="12.75" customHeight="1" x14ac:dyDescent="0.2">
      <c r="A52" s="94">
        <v>120</v>
      </c>
      <c r="B52" s="31" t="s">
        <v>122</v>
      </c>
      <c r="C52" s="32" t="s">
        <v>91</v>
      </c>
      <c r="D52" s="33" t="s">
        <v>144</v>
      </c>
      <c r="E52" s="58">
        <v>120</v>
      </c>
      <c r="F52" s="74"/>
      <c r="H52" s="364"/>
      <c r="I52" s="364"/>
    </row>
    <row r="53" spans="1:9" s="14" customFormat="1" ht="12.75" customHeight="1" x14ac:dyDescent="0.2">
      <c r="A53" s="94">
        <v>0</v>
      </c>
      <c r="B53" s="31" t="s">
        <v>122</v>
      </c>
      <c r="C53" s="32" t="s">
        <v>92</v>
      </c>
      <c r="D53" s="33" t="s">
        <v>142</v>
      </c>
      <c r="E53" s="58">
        <v>20</v>
      </c>
      <c r="F53" s="74"/>
      <c r="H53" s="364"/>
      <c r="I53" s="364"/>
    </row>
    <row r="54" spans="1:9" s="15" customFormat="1" ht="12.75" customHeight="1" x14ac:dyDescent="0.2">
      <c r="A54" s="94">
        <v>0</v>
      </c>
      <c r="B54" s="31" t="s">
        <v>122</v>
      </c>
      <c r="C54" s="32" t="s">
        <v>197</v>
      </c>
      <c r="D54" s="33" t="s">
        <v>200</v>
      </c>
      <c r="E54" s="58">
        <v>300</v>
      </c>
      <c r="F54" s="74"/>
      <c r="H54" s="364"/>
      <c r="I54" s="364"/>
    </row>
    <row r="55" spans="1:9" s="5" customFormat="1" ht="12.75" customHeight="1" x14ac:dyDescent="0.2">
      <c r="A55" s="94">
        <v>500</v>
      </c>
      <c r="B55" s="31" t="s">
        <v>122</v>
      </c>
      <c r="C55" s="32" t="s">
        <v>104</v>
      </c>
      <c r="D55" s="33" t="s">
        <v>116</v>
      </c>
      <c r="E55" s="58">
        <v>0</v>
      </c>
      <c r="F55" s="74" t="s">
        <v>128</v>
      </c>
      <c r="H55" s="362"/>
      <c r="I55" s="362"/>
    </row>
    <row r="56" spans="1:9" s="5" customFormat="1" ht="12.75" customHeight="1" x14ac:dyDescent="0.2">
      <c r="A56" s="94">
        <v>110</v>
      </c>
      <c r="B56" s="31" t="s">
        <v>122</v>
      </c>
      <c r="C56" s="32" t="s">
        <v>79</v>
      </c>
      <c r="D56" s="33" t="s">
        <v>143</v>
      </c>
      <c r="E56" s="58">
        <v>100</v>
      </c>
      <c r="F56" s="74"/>
      <c r="H56" s="362"/>
      <c r="I56" s="362"/>
    </row>
    <row r="57" spans="1:9" x14ac:dyDescent="0.2">
      <c r="A57" s="94">
        <v>450</v>
      </c>
      <c r="B57" s="31" t="s">
        <v>122</v>
      </c>
      <c r="C57" s="32" t="s">
        <v>93</v>
      </c>
      <c r="D57" s="33" t="s">
        <v>146</v>
      </c>
      <c r="E57" s="58">
        <v>450</v>
      </c>
      <c r="F57" s="74"/>
    </row>
    <row r="58" spans="1:9" x14ac:dyDescent="0.2">
      <c r="A58" s="94">
        <f>610+120+24</f>
        <v>754</v>
      </c>
      <c r="B58" s="31" t="s">
        <v>122</v>
      </c>
      <c r="C58" s="32" t="s">
        <v>94</v>
      </c>
      <c r="D58" s="33" t="s">
        <v>147</v>
      </c>
      <c r="E58" s="58">
        <v>754</v>
      </c>
      <c r="F58" s="74"/>
    </row>
    <row r="59" spans="1:9" s="305" customFormat="1" x14ac:dyDescent="0.2">
      <c r="A59" s="306">
        <v>0</v>
      </c>
      <c r="B59" s="307" t="s">
        <v>122</v>
      </c>
      <c r="C59" s="310"/>
      <c r="D59" s="338" t="s">
        <v>198</v>
      </c>
      <c r="E59" s="339">
        <v>20</v>
      </c>
      <c r="F59" s="311"/>
      <c r="H59" s="359"/>
      <c r="I59" s="359"/>
    </row>
    <row r="60" spans="1:9" x14ac:dyDescent="0.2">
      <c r="A60" s="357">
        <f>SUM(A61:A81)</f>
        <v>10858</v>
      </c>
      <c r="B60" s="49" t="s">
        <v>107</v>
      </c>
      <c r="C60" s="50" t="s">
        <v>100</v>
      </c>
      <c r="D60" s="51" t="s">
        <v>97</v>
      </c>
      <c r="E60" s="52">
        <f>SUM(E61:E81)</f>
        <v>9621</v>
      </c>
      <c r="F60" s="74"/>
    </row>
    <row r="61" spans="1:9" x14ac:dyDescent="0.2">
      <c r="A61" s="94">
        <v>1440</v>
      </c>
      <c r="B61" s="31" t="s">
        <v>122</v>
      </c>
      <c r="C61" s="32" t="s">
        <v>41</v>
      </c>
      <c r="D61" s="33" t="s">
        <v>153</v>
      </c>
      <c r="E61" s="58">
        <v>1440</v>
      </c>
      <c r="F61" s="68"/>
    </row>
    <row r="62" spans="1:9" x14ac:dyDescent="0.2">
      <c r="A62" s="94">
        <v>420</v>
      </c>
      <c r="B62" s="31" t="s">
        <v>122</v>
      </c>
      <c r="C62" s="32" t="s">
        <v>170</v>
      </c>
      <c r="D62" s="33" t="s">
        <v>154</v>
      </c>
      <c r="E62" s="58">
        <v>750</v>
      </c>
      <c r="F62" s="68"/>
    </row>
    <row r="63" spans="1:9" s="305" customFormat="1" x14ac:dyDescent="0.2">
      <c r="A63" s="306">
        <v>0</v>
      </c>
      <c r="B63" s="307" t="s">
        <v>122</v>
      </c>
      <c r="C63" s="308" t="s">
        <v>81</v>
      </c>
      <c r="D63" s="338" t="s">
        <v>155</v>
      </c>
      <c r="E63" s="339">
        <v>250</v>
      </c>
      <c r="F63" s="309"/>
      <c r="H63" s="359"/>
      <c r="I63" s="359"/>
    </row>
    <row r="64" spans="1:9" x14ac:dyDescent="0.2">
      <c r="A64" s="94">
        <v>450</v>
      </c>
      <c r="B64" s="31" t="s">
        <v>122</v>
      </c>
      <c r="C64" s="54" t="s">
        <v>175</v>
      </c>
      <c r="D64" s="33" t="s">
        <v>156</v>
      </c>
      <c r="E64" s="58">
        <v>250</v>
      </c>
      <c r="F64" s="74"/>
    </row>
    <row r="65" spans="1:9" x14ac:dyDescent="0.2">
      <c r="A65" s="94">
        <v>4200</v>
      </c>
      <c r="B65" s="31" t="s">
        <v>122</v>
      </c>
      <c r="C65" s="54" t="s">
        <v>52</v>
      </c>
      <c r="D65" s="33" t="s">
        <v>157</v>
      </c>
      <c r="E65" s="58">
        <v>4260</v>
      </c>
      <c r="F65" s="68"/>
    </row>
    <row r="66" spans="1:9" s="305" customFormat="1" x14ac:dyDescent="0.2">
      <c r="A66" s="312">
        <v>0</v>
      </c>
      <c r="B66" s="313" t="s">
        <v>122</v>
      </c>
      <c r="C66" s="308" t="s">
        <v>81</v>
      </c>
      <c r="D66" s="340" t="s">
        <v>158</v>
      </c>
      <c r="E66" s="341">
        <v>50</v>
      </c>
      <c r="F66" s="311"/>
      <c r="H66" s="359"/>
      <c r="I66" s="359"/>
    </row>
    <row r="67" spans="1:9" x14ac:dyDescent="0.2">
      <c r="A67" s="94">
        <v>2808</v>
      </c>
      <c r="B67" s="31" t="s">
        <v>122</v>
      </c>
      <c r="C67" s="32" t="s">
        <v>64</v>
      </c>
      <c r="D67" s="33" t="s">
        <v>159</v>
      </c>
      <c r="E67" s="58">
        <v>726</v>
      </c>
      <c r="F67" s="68"/>
    </row>
    <row r="68" spans="1:9" x14ac:dyDescent="0.2">
      <c r="A68" s="94">
        <v>0</v>
      </c>
      <c r="B68" s="31" t="s">
        <v>122</v>
      </c>
      <c r="C68" s="32" t="s">
        <v>62</v>
      </c>
      <c r="D68" s="33" t="s">
        <v>160</v>
      </c>
      <c r="E68" s="58">
        <v>100</v>
      </c>
      <c r="F68" s="68"/>
    </row>
    <row r="69" spans="1:9" s="305" customFormat="1" x14ac:dyDescent="0.2">
      <c r="A69" s="306">
        <v>0</v>
      </c>
      <c r="B69" s="307" t="s">
        <v>122</v>
      </c>
      <c r="C69" s="308" t="s">
        <v>81</v>
      </c>
      <c r="D69" s="338" t="s">
        <v>161</v>
      </c>
      <c r="E69" s="339">
        <v>50</v>
      </c>
      <c r="F69" s="314"/>
      <c r="H69" s="359"/>
      <c r="I69" s="359"/>
    </row>
    <row r="70" spans="1:9" x14ac:dyDescent="0.2">
      <c r="A70" s="95">
        <v>0</v>
      </c>
      <c r="B70" s="53" t="s">
        <v>122</v>
      </c>
      <c r="C70" s="54" t="s">
        <v>171</v>
      </c>
      <c r="D70" s="55" t="s">
        <v>162</v>
      </c>
      <c r="E70" s="66">
        <v>100</v>
      </c>
      <c r="F70" s="77"/>
    </row>
    <row r="71" spans="1:9" s="305" customFormat="1" x14ac:dyDescent="0.2">
      <c r="A71" s="306">
        <v>0</v>
      </c>
      <c r="B71" s="307" t="s">
        <v>122</v>
      </c>
      <c r="C71" s="310" t="s">
        <v>81</v>
      </c>
      <c r="D71" s="338" t="s">
        <v>192</v>
      </c>
      <c r="E71" s="339">
        <v>100</v>
      </c>
      <c r="F71" s="311"/>
      <c r="H71" s="359"/>
      <c r="I71" s="359"/>
    </row>
    <row r="72" spans="1:9" x14ac:dyDescent="0.2">
      <c r="A72" s="94">
        <v>50</v>
      </c>
      <c r="B72" s="31" t="s">
        <v>122</v>
      </c>
      <c r="C72" s="32" t="s">
        <v>68</v>
      </c>
      <c r="D72" s="33" t="s">
        <v>163</v>
      </c>
      <c r="E72" s="58">
        <v>75</v>
      </c>
      <c r="F72" s="68"/>
    </row>
    <row r="73" spans="1:9" x14ac:dyDescent="0.2">
      <c r="A73" s="94">
        <v>400</v>
      </c>
      <c r="B73" s="31" t="s">
        <v>122</v>
      </c>
      <c r="C73" s="32" t="s">
        <v>58</v>
      </c>
      <c r="D73" s="33" t="s">
        <v>164</v>
      </c>
      <c r="E73" s="58">
        <v>400</v>
      </c>
      <c r="F73" s="68"/>
      <c r="H73" s="368"/>
    </row>
    <row r="74" spans="1:9" x14ac:dyDescent="0.2">
      <c r="A74" s="94">
        <v>50</v>
      </c>
      <c r="B74" s="31" t="s">
        <v>122</v>
      </c>
      <c r="C74" s="32" t="s">
        <v>66</v>
      </c>
      <c r="D74" s="33" t="s">
        <v>165</v>
      </c>
      <c r="E74" s="58">
        <v>50</v>
      </c>
      <c r="F74" s="68"/>
      <c r="H74" s="369"/>
    </row>
    <row r="75" spans="1:9" s="305" customFormat="1" x14ac:dyDescent="0.2">
      <c r="A75" s="306">
        <f>60+200+100+200</f>
        <v>560</v>
      </c>
      <c r="B75" s="307" t="s">
        <v>122</v>
      </c>
      <c r="C75" s="308" t="s">
        <v>81</v>
      </c>
      <c r="D75" s="338" t="s">
        <v>166</v>
      </c>
      <c r="E75" s="339">
        <v>100</v>
      </c>
      <c r="F75" s="309"/>
      <c r="H75" s="359"/>
      <c r="I75" s="359" t="s">
        <v>199</v>
      </c>
    </row>
    <row r="76" spans="1:9" x14ac:dyDescent="0.2">
      <c r="A76" s="94">
        <v>300</v>
      </c>
      <c r="B76" s="53" t="s">
        <v>122</v>
      </c>
      <c r="C76" s="54" t="s">
        <v>50</v>
      </c>
      <c r="D76" s="33" t="s">
        <v>167</v>
      </c>
      <c r="E76" s="58">
        <v>300</v>
      </c>
      <c r="F76" s="77"/>
      <c r="H76" s="359">
        <v>60</v>
      </c>
      <c r="I76" s="359" t="s">
        <v>177</v>
      </c>
    </row>
    <row r="77" spans="1:9" x14ac:dyDescent="0.2">
      <c r="A77" s="94">
        <v>0</v>
      </c>
      <c r="B77" s="31" t="s">
        <v>122</v>
      </c>
      <c r="C77" s="54" t="s">
        <v>60</v>
      </c>
      <c r="D77" s="33" t="s">
        <v>168</v>
      </c>
      <c r="E77" s="58">
        <v>50</v>
      </c>
      <c r="F77" s="68"/>
      <c r="H77" s="359">
        <v>200</v>
      </c>
      <c r="I77" s="359" t="s">
        <v>176</v>
      </c>
    </row>
    <row r="78" spans="1:9" x14ac:dyDescent="0.2">
      <c r="A78" s="94">
        <v>180</v>
      </c>
      <c r="B78" s="31" t="s">
        <v>122</v>
      </c>
      <c r="C78" s="54" t="s">
        <v>172</v>
      </c>
      <c r="D78" s="33" t="s">
        <v>85</v>
      </c>
      <c r="E78" s="58">
        <v>70</v>
      </c>
      <c r="F78" s="68"/>
      <c r="H78" s="359">
        <v>100</v>
      </c>
      <c r="I78" s="359" t="s">
        <v>178</v>
      </c>
    </row>
    <row r="79" spans="1:9" x14ac:dyDescent="0.2">
      <c r="A79" s="94">
        <v>0</v>
      </c>
      <c r="B79" s="31" t="s">
        <v>122</v>
      </c>
      <c r="C79" s="54" t="s">
        <v>174</v>
      </c>
      <c r="D79" s="33" t="s">
        <v>173</v>
      </c>
      <c r="E79" s="58">
        <v>200</v>
      </c>
      <c r="F79" s="68"/>
      <c r="H79" s="359">
        <v>200</v>
      </c>
      <c r="I79" s="359" t="s">
        <v>193</v>
      </c>
    </row>
    <row r="80" spans="1:9" s="305" customFormat="1" x14ac:dyDescent="0.2">
      <c r="A80" s="306">
        <v>0</v>
      </c>
      <c r="B80" s="307" t="s">
        <v>122</v>
      </c>
      <c r="C80" s="308" t="s">
        <v>81</v>
      </c>
      <c r="D80" s="338" t="s">
        <v>194</v>
      </c>
      <c r="E80" s="339">
        <v>250</v>
      </c>
      <c r="F80" s="309"/>
      <c r="H80" s="359"/>
      <c r="I80" s="359"/>
    </row>
    <row r="81" spans="1:9" s="305" customFormat="1" ht="12" thickBot="1" x14ac:dyDescent="0.25">
      <c r="A81" s="315">
        <v>0</v>
      </c>
      <c r="B81" s="316" t="s">
        <v>122</v>
      </c>
      <c r="C81" s="317" t="s">
        <v>81</v>
      </c>
      <c r="D81" s="342" t="s">
        <v>169</v>
      </c>
      <c r="E81" s="343">
        <v>50</v>
      </c>
      <c r="F81" s="318"/>
      <c r="H81" s="359"/>
      <c r="I81" s="359"/>
    </row>
    <row r="82" spans="1:9" s="5" customFormat="1" ht="12.75" customHeight="1" x14ac:dyDescent="0.2">
      <c r="B82" s="10"/>
      <c r="F82" s="10"/>
      <c r="H82" s="362"/>
      <c r="I82" s="362"/>
    </row>
    <row r="83" spans="1:9" s="5" customFormat="1" ht="12.75" customHeight="1" x14ac:dyDescent="0.2">
      <c r="A83" s="522" t="s">
        <v>136</v>
      </c>
      <c r="B83" s="522"/>
      <c r="C83" s="522"/>
      <c r="D83" s="522"/>
      <c r="E83" s="522"/>
      <c r="F83" s="124"/>
      <c r="H83" s="362"/>
      <c r="I83" s="362"/>
    </row>
    <row r="84" spans="1:9" s="5" customFormat="1" ht="12.75" customHeight="1" thickBot="1" x14ac:dyDescent="0.25">
      <c r="A84" s="4"/>
      <c r="B84" s="4"/>
      <c r="C84" s="4"/>
      <c r="D84" s="4"/>
      <c r="E84" s="358" t="s">
        <v>98</v>
      </c>
      <c r="F84" s="79"/>
      <c r="H84" s="362"/>
      <c r="I84" s="362"/>
    </row>
    <row r="85" spans="1:9" s="5" customFormat="1" ht="12.75" customHeight="1" x14ac:dyDescent="0.2">
      <c r="A85" s="531" t="s">
        <v>124</v>
      </c>
      <c r="B85" s="525" t="s">
        <v>105</v>
      </c>
      <c r="C85" s="533">
        <v>91701</v>
      </c>
      <c r="D85" s="537" t="s">
        <v>135</v>
      </c>
      <c r="E85" s="529" t="s">
        <v>125</v>
      </c>
      <c r="F85" s="535" t="s">
        <v>127</v>
      </c>
      <c r="H85" s="362"/>
      <c r="I85" s="362"/>
    </row>
    <row r="86" spans="1:9" s="5" customFormat="1" ht="12.75" customHeight="1" thickBot="1" x14ac:dyDescent="0.25">
      <c r="A86" s="532"/>
      <c r="B86" s="526"/>
      <c r="C86" s="534"/>
      <c r="D86" s="538"/>
      <c r="E86" s="530"/>
      <c r="F86" s="536"/>
      <c r="H86" s="366" t="s">
        <v>148</v>
      </c>
      <c r="I86" s="362"/>
    </row>
    <row r="87" spans="1:9" s="5" customFormat="1" ht="12.75" customHeight="1" thickBot="1" x14ac:dyDescent="0.25">
      <c r="A87" s="133" t="s">
        <v>100</v>
      </c>
      <c r="B87" s="108" t="s">
        <v>106</v>
      </c>
      <c r="C87" s="109" t="s">
        <v>102</v>
      </c>
      <c r="D87" s="105" t="s">
        <v>108</v>
      </c>
      <c r="E87" s="107">
        <f>E13</f>
        <v>2900</v>
      </c>
      <c r="F87" s="125" t="s">
        <v>100</v>
      </c>
      <c r="H87" s="367">
        <f>E13-E88-E93-E95</f>
        <v>-100</v>
      </c>
      <c r="I87" s="362"/>
    </row>
    <row r="88" spans="1:9" s="5" customFormat="1" ht="12.75" customHeight="1" x14ac:dyDescent="0.2">
      <c r="A88" s="35">
        <f>SUM(A89:A91)</f>
        <v>1400</v>
      </c>
      <c r="B88" s="16" t="s">
        <v>107</v>
      </c>
      <c r="C88" s="17" t="s">
        <v>100</v>
      </c>
      <c r="D88" s="18" t="s">
        <v>96</v>
      </c>
      <c r="E88" s="35">
        <f>SUM(E89:E92)</f>
        <v>1500</v>
      </c>
      <c r="F88" s="126" t="s">
        <v>100</v>
      </c>
      <c r="H88" s="362"/>
      <c r="I88" s="362"/>
    </row>
    <row r="89" spans="1:9" s="304" customFormat="1" ht="12.75" customHeight="1" x14ac:dyDescent="0.2">
      <c r="A89" s="93">
        <v>700</v>
      </c>
      <c r="B89" s="44" t="s">
        <v>106</v>
      </c>
      <c r="C89" s="45" t="s">
        <v>110</v>
      </c>
      <c r="D89" s="46" t="s">
        <v>37</v>
      </c>
      <c r="E89" s="65">
        <v>700</v>
      </c>
      <c r="F89" s="74" t="s">
        <v>134</v>
      </c>
      <c r="H89" s="370"/>
      <c r="I89" s="370"/>
    </row>
    <row r="90" spans="1:9" s="304" customFormat="1" ht="12.75" customHeight="1" x14ac:dyDescent="0.2">
      <c r="A90" s="93">
        <v>300</v>
      </c>
      <c r="B90" s="47" t="s">
        <v>106</v>
      </c>
      <c r="C90" s="45" t="s">
        <v>38</v>
      </c>
      <c r="D90" s="48" t="s">
        <v>39</v>
      </c>
      <c r="E90" s="65">
        <v>300</v>
      </c>
      <c r="F90" s="74" t="s">
        <v>134</v>
      </c>
      <c r="H90" s="370"/>
      <c r="I90" s="370"/>
    </row>
    <row r="91" spans="1:9" s="304" customFormat="1" ht="12.75" customHeight="1" x14ac:dyDescent="0.2">
      <c r="A91" s="93">
        <v>400</v>
      </c>
      <c r="B91" s="47" t="s">
        <v>106</v>
      </c>
      <c r="C91" s="45" t="s">
        <v>109</v>
      </c>
      <c r="D91" s="48" t="s">
        <v>40</v>
      </c>
      <c r="E91" s="65">
        <v>400</v>
      </c>
      <c r="F91" s="74" t="s">
        <v>134</v>
      </c>
      <c r="H91" s="370"/>
      <c r="I91" s="370"/>
    </row>
    <row r="92" spans="1:9" s="319" customFormat="1" ht="33.75" x14ac:dyDescent="0.2">
      <c r="A92" s="344"/>
      <c r="B92" s="345" t="s">
        <v>122</v>
      </c>
      <c r="C92" s="346"/>
      <c r="D92" s="347" t="s">
        <v>203</v>
      </c>
      <c r="E92" s="348">
        <v>100</v>
      </c>
      <c r="F92" s="372" t="s">
        <v>204</v>
      </c>
      <c r="G92" s="371"/>
      <c r="H92" s="370"/>
      <c r="I92" s="370"/>
    </row>
    <row r="93" spans="1:9" s="5" customFormat="1" ht="12.75" customHeight="1" x14ac:dyDescent="0.2">
      <c r="A93" s="52">
        <f>SUM(A94:A94)</f>
        <v>500</v>
      </c>
      <c r="B93" s="49" t="s">
        <v>107</v>
      </c>
      <c r="C93" s="50" t="s">
        <v>100</v>
      </c>
      <c r="D93" s="51" t="s">
        <v>95</v>
      </c>
      <c r="E93" s="52">
        <f>SUM(E94:E94)</f>
        <v>500</v>
      </c>
      <c r="F93" s="74"/>
      <c r="H93" s="362"/>
      <c r="I93" s="362"/>
    </row>
    <row r="94" spans="1:9" s="5" customFormat="1" ht="12.75" customHeight="1" x14ac:dyDescent="0.2">
      <c r="A94" s="94">
        <v>500</v>
      </c>
      <c r="B94" s="31" t="s">
        <v>122</v>
      </c>
      <c r="C94" s="32" t="s">
        <v>104</v>
      </c>
      <c r="D94" s="33" t="s">
        <v>145</v>
      </c>
      <c r="E94" s="58">
        <v>500</v>
      </c>
      <c r="F94" s="74" t="s">
        <v>134</v>
      </c>
      <c r="H94" s="362"/>
      <c r="I94" s="362"/>
    </row>
    <row r="95" spans="1:9" s="5" customFormat="1" ht="12.75" customHeight="1" x14ac:dyDescent="0.2">
      <c r="A95" s="52">
        <v>1000</v>
      </c>
      <c r="B95" s="49" t="s">
        <v>107</v>
      </c>
      <c r="C95" s="50" t="s">
        <v>100</v>
      </c>
      <c r="D95" s="51" t="s">
        <v>149</v>
      </c>
      <c r="E95" s="52">
        <f>SUM(E96:E96)</f>
        <v>1000</v>
      </c>
      <c r="F95" s="74"/>
      <c r="H95" s="362"/>
      <c r="I95" s="362"/>
    </row>
    <row r="96" spans="1:9" s="5" customFormat="1" ht="12.75" customHeight="1" thickBot="1" x14ac:dyDescent="0.25">
      <c r="A96" s="320">
        <v>1000</v>
      </c>
      <c r="B96" s="321" t="s">
        <v>122</v>
      </c>
      <c r="C96" s="322" t="s">
        <v>151</v>
      </c>
      <c r="D96" s="349" t="s">
        <v>150</v>
      </c>
      <c r="E96" s="350">
        <v>1000</v>
      </c>
      <c r="F96" s="123" t="s">
        <v>152</v>
      </c>
      <c r="H96" s="362"/>
      <c r="I96" s="362"/>
    </row>
    <row r="97" spans="1:9" s="5" customFormat="1" ht="12.75" customHeight="1" x14ac:dyDescent="0.2">
      <c r="B97" s="10"/>
      <c r="F97" s="10"/>
      <c r="H97" s="362"/>
      <c r="I97" s="362"/>
    </row>
    <row r="98" spans="1:9" s="5" customFormat="1" ht="12.75" customHeight="1" x14ac:dyDescent="0.2">
      <c r="B98" s="10"/>
      <c r="F98" s="10"/>
      <c r="H98" s="362"/>
      <c r="I98" s="362"/>
    </row>
    <row r="99" spans="1:9" s="5" customFormat="1" ht="12.75" customHeight="1" x14ac:dyDescent="0.2">
      <c r="A99" s="522" t="s">
        <v>72</v>
      </c>
      <c r="B99" s="522"/>
      <c r="C99" s="522"/>
      <c r="D99" s="522"/>
      <c r="E99" s="522"/>
      <c r="F99" s="124"/>
      <c r="H99" s="362"/>
      <c r="I99" s="362"/>
    </row>
    <row r="100" spans="1:9" s="5" customFormat="1" ht="12.75" customHeight="1" thickBot="1" x14ac:dyDescent="0.25">
      <c r="A100" s="4"/>
      <c r="B100" s="4"/>
      <c r="C100" s="6"/>
      <c r="D100" s="4"/>
      <c r="E100" s="358" t="s">
        <v>98</v>
      </c>
      <c r="F100" s="128"/>
      <c r="H100" s="362"/>
      <c r="I100" s="362"/>
    </row>
    <row r="101" spans="1:9" s="5" customFormat="1" ht="12.75" customHeight="1" x14ac:dyDescent="0.2">
      <c r="A101" s="531" t="s">
        <v>124</v>
      </c>
      <c r="B101" s="525" t="s">
        <v>105</v>
      </c>
      <c r="C101" s="539" t="s">
        <v>126</v>
      </c>
      <c r="D101" s="527" t="s">
        <v>76</v>
      </c>
      <c r="E101" s="529" t="s">
        <v>125</v>
      </c>
      <c r="F101" s="535" t="s">
        <v>127</v>
      </c>
      <c r="H101" s="362"/>
      <c r="I101" s="362"/>
    </row>
    <row r="102" spans="1:9" s="5" customFormat="1" ht="12.75" customHeight="1" thickBot="1" x14ac:dyDescent="0.25">
      <c r="A102" s="532"/>
      <c r="B102" s="526"/>
      <c r="C102" s="540"/>
      <c r="D102" s="528"/>
      <c r="E102" s="530"/>
      <c r="F102" s="536"/>
      <c r="H102" s="366" t="s">
        <v>148</v>
      </c>
      <c r="I102" s="362"/>
    </row>
    <row r="103" spans="1:9" s="5" customFormat="1" ht="12.75" customHeight="1" thickBot="1" x14ac:dyDescent="0.25">
      <c r="A103" s="107">
        <v>1500</v>
      </c>
      <c r="B103" s="106" t="s">
        <v>106</v>
      </c>
      <c r="C103" s="106" t="s">
        <v>102</v>
      </c>
      <c r="D103" s="105" t="s">
        <v>108</v>
      </c>
      <c r="E103" s="107">
        <f>E14</f>
        <v>6337.4</v>
      </c>
      <c r="F103" s="104" t="s">
        <v>100</v>
      </c>
      <c r="H103" s="367">
        <f>E14-E104</f>
        <v>-13849.6</v>
      </c>
      <c r="I103" s="362"/>
    </row>
    <row r="104" spans="1:9" s="5" customFormat="1" ht="33.75" x14ac:dyDescent="0.2">
      <c r="A104" s="72">
        <v>1500</v>
      </c>
      <c r="B104" s="69" t="s">
        <v>106</v>
      </c>
      <c r="C104" s="70" t="s">
        <v>73</v>
      </c>
      <c r="D104" s="71" t="s">
        <v>196</v>
      </c>
      <c r="E104" s="118">
        <f>SUM(E105:E106)</f>
        <v>20187</v>
      </c>
      <c r="F104" s="373" t="s">
        <v>201</v>
      </c>
      <c r="G104" s="371"/>
      <c r="H104" s="362"/>
      <c r="I104" s="362"/>
    </row>
    <row r="105" spans="1:9" s="5" customFormat="1" ht="12.75" customHeight="1" x14ac:dyDescent="0.2">
      <c r="A105" s="351">
        <v>1500</v>
      </c>
      <c r="B105" s="352"/>
      <c r="C105" s="353" t="s">
        <v>100</v>
      </c>
      <c r="D105" s="354" t="s">
        <v>75</v>
      </c>
      <c r="E105" s="355">
        <v>962</v>
      </c>
      <c r="F105" s="129"/>
      <c r="H105" s="362"/>
      <c r="I105" s="362"/>
    </row>
    <row r="106" spans="1:9" s="5" customFormat="1" ht="12.75" customHeight="1" thickBot="1" x14ac:dyDescent="0.25">
      <c r="A106" s="119">
        <v>0</v>
      </c>
      <c r="B106" s="120"/>
      <c r="C106" s="121" t="s">
        <v>100</v>
      </c>
      <c r="D106" s="356" t="s">
        <v>87</v>
      </c>
      <c r="E106" s="122">
        <v>19225</v>
      </c>
      <c r="F106" s="130"/>
      <c r="H106" s="362"/>
      <c r="I106" s="362"/>
    </row>
    <row r="107" spans="1:9" s="5" customFormat="1" ht="12.75" customHeight="1" x14ac:dyDescent="0.2">
      <c r="B107" s="10"/>
      <c r="F107" s="10"/>
      <c r="H107" s="362"/>
      <c r="I107" s="362"/>
    </row>
    <row r="108" spans="1:9" s="5" customFormat="1" ht="12.75" customHeight="1" x14ac:dyDescent="0.2">
      <c r="B108" s="10"/>
      <c r="F108" s="10"/>
      <c r="H108" s="362"/>
      <c r="I108" s="362"/>
    </row>
    <row r="109" spans="1:9" s="5" customFormat="1" ht="12.75" customHeight="1" x14ac:dyDescent="0.25">
      <c r="A109" s="541" t="s">
        <v>195</v>
      </c>
      <c r="B109" s="541"/>
      <c r="C109" s="541"/>
      <c r="D109" s="541"/>
      <c r="E109" s="541"/>
      <c r="F109" s="112"/>
      <c r="H109" s="362"/>
      <c r="I109" s="362"/>
    </row>
    <row r="110" spans="1:9" s="5" customFormat="1" ht="12.75" customHeight="1" thickBot="1" x14ac:dyDescent="0.3">
      <c r="A110" s="333"/>
      <c r="B110" s="333"/>
      <c r="C110" s="333"/>
      <c r="D110" s="333"/>
      <c r="E110" s="2" t="s">
        <v>98</v>
      </c>
      <c r="F110" s="335"/>
      <c r="H110" s="362"/>
      <c r="I110" s="362"/>
    </row>
    <row r="111" spans="1:9" s="5" customFormat="1" ht="12.75" customHeight="1" x14ac:dyDescent="0.2">
      <c r="A111" s="531" t="s">
        <v>124</v>
      </c>
      <c r="B111" s="542" t="s">
        <v>99</v>
      </c>
      <c r="C111" s="544" t="s">
        <v>132</v>
      </c>
      <c r="D111" s="527" t="s">
        <v>131</v>
      </c>
      <c r="E111" s="529" t="s">
        <v>125</v>
      </c>
      <c r="F111" s="535" t="s">
        <v>127</v>
      </c>
      <c r="H111" s="362"/>
      <c r="I111" s="362"/>
    </row>
    <row r="112" spans="1:9" s="5" customFormat="1" ht="12.75" customHeight="1" thickBot="1" x14ac:dyDescent="0.25">
      <c r="A112" s="532"/>
      <c r="B112" s="543"/>
      <c r="C112" s="545"/>
      <c r="D112" s="528"/>
      <c r="E112" s="530"/>
      <c r="F112" s="536"/>
      <c r="H112" s="366" t="s">
        <v>148</v>
      </c>
      <c r="I112" s="362"/>
    </row>
    <row r="113" spans="1:9" s="5" customFormat="1" ht="12.75" customHeight="1" thickBot="1" x14ac:dyDescent="0.25">
      <c r="A113" s="87">
        <v>0</v>
      </c>
      <c r="B113" s="89" t="s">
        <v>101</v>
      </c>
      <c r="C113" s="90" t="s">
        <v>102</v>
      </c>
      <c r="D113" s="91" t="s">
        <v>88</v>
      </c>
      <c r="E113" s="92">
        <f>E114</f>
        <v>0</v>
      </c>
      <c r="F113" s="88" t="s">
        <v>100</v>
      </c>
      <c r="H113" s="367">
        <f>0-E113</f>
        <v>0</v>
      </c>
      <c r="I113" s="362"/>
    </row>
    <row r="114" spans="1:9" s="5" customFormat="1" ht="12.75" customHeight="1" x14ac:dyDescent="0.2">
      <c r="A114" s="85">
        <f>A115</f>
        <v>0</v>
      </c>
      <c r="B114" s="97" t="s">
        <v>106</v>
      </c>
      <c r="C114" s="98" t="s">
        <v>100</v>
      </c>
      <c r="D114" s="40" t="s">
        <v>129</v>
      </c>
      <c r="E114" s="57">
        <f>E115</f>
        <v>0</v>
      </c>
      <c r="F114" s="76"/>
      <c r="H114" s="362"/>
      <c r="I114" s="362"/>
    </row>
    <row r="115" spans="1:9" s="5" customFormat="1" ht="12" thickBot="1" x14ac:dyDescent="0.25">
      <c r="A115" s="96">
        <v>0</v>
      </c>
      <c r="B115" s="100" t="s">
        <v>106</v>
      </c>
      <c r="C115" s="101"/>
      <c r="D115" s="102" t="s">
        <v>130</v>
      </c>
      <c r="E115" s="99">
        <v>0</v>
      </c>
      <c r="F115" s="78"/>
      <c r="H115" s="362"/>
      <c r="I115" s="362"/>
    </row>
    <row r="116" spans="1:9" s="5" customFormat="1" ht="12.75" customHeight="1" x14ac:dyDescent="0.2">
      <c r="B116" s="10"/>
      <c r="F116" s="10"/>
      <c r="H116" s="362"/>
      <c r="I116" s="362"/>
    </row>
    <row r="117" spans="1:9" s="5" customFormat="1" ht="12.75" customHeight="1" x14ac:dyDescent="0.2">
      <c r="B117" s="10"/>
      <c r="D117" s="374" t="s">
        <v>202</v>
      </c>
      <c r="F117" s="10"/>
      <c r="H117" s="362"/>
      <c r="I117" s="362"/>
    </row>
    <row r="118" spans="1:9" ht="12.75" customHeight="1" x14ac:dyDescent="0.2"/>
    <row r="119" spans="1:9" ht="12.75" customHeight="1" x14ac:dyDescent="0.2"/>
    <row r="120" spans="1:9" ht="12.75" customHeight="1" x14ac:dyDescent="0.2"/>
    <row r="121" spans="1:9" ht="12.75" customHeight="1" x14ac:dyDescent="0.2"/>
    <row r="122" spans="1:9" ht="12.75" customHeight="1" x14ac:dyDescent="0.2"/>
    <row r="123" spans="1:9" ht="12.75" customHeight="1" x14ac:dyDescent="0.2"/>
    <row r="124" spans="1:9" ht="12.75" customHeight="1" x14ac:dyDescent="0.2"/>
    <row r="125" spans="1:9" ht="12.75" customHeight="1" x14ac:dyDescent="0.2"/>
    <row r="126" spans="1:9" ht="12.75" customHeight="1" x14ac:dyDescent="0.2"/>
    <row r="127" spans="1:9" ht="12.75" customHeight="1" x14ac:dyDescent="0.2"/>
    <row r="128" spans="1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3">
    <mergeCell ref="F111:F112"/>
    <mergeCell ref="A109:E109"/>
    <mergeCell ref="A111:A112"/>
    <mergeCell ref="B111:B112"/>
    <mergeCell ref="C111:C112"/>
    <mergeCell ref="D111:D112"/>
    <mergeCell ref="E111:E112"/>
    <mergeCell ref="F85:F86"/>
    <mergeCell ref="A99:E99"/>
    <mergeCell ref="A101:A102"/>
    <mergeCell ref="B101:B102"/>
    <mergeCell ref="C101:C102"/>
    <mergeCell ref="D101:D102"/>
    <mergeCell ref="E101:E102"/>
    <mergeCell ref="F101:F102"/>
    <mergeCell ref="A83:E83"/>
    <mergeCell ref="A85:A86"/>
    <mergeCell ref="B85:B86"/>
    <mergeCell ref="C85:C86"/>
    <mergeCell ref="D85:D86"/>
    <mergeCell ref="E85:E86"/>
    <mergeCell ref="F18:F19"/>
    <mergeCell ref="A39:E39"/>
    <mergeCell ref="A41:A42"/>
    <mergeCell ref="B41:B42"/>
    <mergeCell ref="C41:C42"/>
    <mergeCell ref="D41:D42"/>
    <mergeCell ref="E41:E42"/>
    <mergeCell ref="F41:F42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conditionalFormatting sqref="H20">
    <cfRule type="cellIs" dxfId="4" priority="5" stopIfTrue="1" operator="lessThan">
      <formula>0</formula>
    </cfRule>
  </conditionalFormatting>
  <conditionalFormatting sqref="H43">
    <cfRule type="cellIs" dxfId="3" priority="4" stopIfTrue="1" operator="lessThan">
      <formula>0</formula>
    </cfRule>
  </conditionalFormatting>
  <conditionalFormatting sqref="H87">
    <cfRule type="cellIs" dxfId="2" priority="3" stopIfTrue="1" operator="lessThan">
      <formula>0</formula>
    </cfRule>
  </conditionalFormatting>
  <conditionalFormatting sqref="H103">
    <cfRule type="cellIs" dxfId="1" priority="2" stopIfTrue="1" operator="lessThan">
      <formula>0</formula>
    </cfRule>
  </conditionalFormatting>
  <conditionalFormatting sqref="H113">
    <cfRule type="cellIs" dxfId="0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72" orientation="landscape" horizontalDpi="4294967293" r:id="rId1"/>
  <headerFooter alignWithMargins="0"/>
  <rowBreaks count="2" manualBreakCount="2">
    <brk id="38" max="16383" man="1"/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2:L116"/>
  <sheetViews>
    <sheetView topLeftCell="A47" zoomScaleNormal="100" zoomScaleSheetLayoutView="75" workbookViewId="0">
      <selection activeCell="A61" sqref="A61"/>
    </sheetView>
  </sheetViews>
  <sheetFormatPr defaultColWidth="9.140625" defaultRowHeight="14.25" x14ac:dyDescent="0.2"/>
  <cols>
    <col min="1" max="1" width="10.140625" style="205" bestFit="1" customWidth="1"/>
    <col min="2" max="2" width="6.42578125" style="206" customWidth="1"/>
    <col min="3" max="3" width="10" style="205" customWidth="1"/>
    <col min="4" max="4" width="45.140625" style="205" customWidth="1"/>
    <col min="5" max="5" width="10.140625" style="205" customWidth="1"/>
    <col min="6" max="6" width="17.5703125" style="206" customWidth="1"/>
    <col min="7" max="16384" width="9.140625" style="205"/>
  </cols>
  <sheetData>
    <row r="2" spans="1:11" ht="18" x14ac:dyDescent="0.25">
      <c r="A2" s="546" t="s">
        <v>123</v>
      </c>
      <c r="B2" s="546"/>
      <c r="C2" s="546"/>
      <c r="D2" s="546"/>
      <c r="E2" s="546"/>
      <c r="F2" s="546"/>
      <c r="G2" s="207"/>
    </row>
    <row r="4" spans="1:11" s="208" customFormat="1" ht="15" x14ac:dyDescent="0.25">
      <c r="A4" s="547" t="s">
        <v>1</v>
      </c>
      <c r="B4" s="547"/>
      <c r="C4" s="547"/>
      <c r="D4" s="547"/>
      <c r="E4" s="547"/>
      <c r="F4" s="547"/>
    </row>
    <row r="5" spans="1:11" s="208" customFormat="1" ht="15" x14ac:dyDescent="0.25">
      <c r="A5" s="209"/>
      <c r="B5" s="209"/>
      <c r="C5" s="209"/>
      <c r="D5" s="209"/>
      <c r="E5" s="209"/>
      <c r="F5" s="209"/>
    </row>
    <row r="6" spans="1:11" s="138" customFormat="1" ht="15" x14ac:dyDescent="0.2">
      <c r="B6" s="139"/>
      <c r="C6" s="548" t="s">
        <v>2</v>
      </c>
      <c r="D6" s="548"/>
      <c r="E6" s="548"/>
      <c r="F6" s="140"/>
    </row>
    <row r="7" spans="1:11" s="144" customFormat="1" ht="15.75" thickBot="1" x14ac:dyDescent="0.25">
      <c r="A7" s="141"/>
      <c r="B7" s="141"/>
      <c r="C7" s="141"/>
      <c r="D7" s="141"/>
      <c r="E7" s="142" t="s">
        <v>98</v>
      </c>
      <c r="F7" s="143"/>
    </row>
    <row r="8" spans="1:11" s="144" customFormat="1" x14ac:dyDescent="0.2">
      <c r="A8" s="549"/>
      <c r="B8" s="550"/>
      <c r="C8" s="551" t="s">
        <v>3</v>
      </c>
      <c r="D8" s="553" t="s">
        <v>4</v>
      </c>
      <c r="E8" s="555" t="s">
        <v>5</v>
      </c>
      <c r="F8" s="145"/>
      <c r="G8" s="145"/>
      <c r="H8" s="145"/>
      <c r="I8" s="145"/>
      <c r="J8" s="145"/>
      <c r="K8" s="145"/>
    </row>
    <row r="9" spans="1:11" s="144" customFormat="1" ht="15" thickBot="1" x14ac:dyDescent="0.25">
      <c r="A9" s="549"/>
      <c r="B9" s="550"/>
      <c r="C9" s="552"/>
      <c r="D9" s="554"/>
      <c r="E9" s="556"/>
    </row>
    <row r="10" spans="1:11" s="144" customFormat="1" ht="15.75" thickBot="1" x14ac:dyDescent="0.25">
      <c r="A10" s="146"/>
      <c r="B10" s="147"/>
      <c r="C10" s="148" t="s">
        <v>6</v>
      </c>
      <c r="D10" s="149" t="s">
        <v>14</v>
      </c>
      <c r="E10" s="150">
        <f>SUM(E11:E14)</f>
        <v>26752.400000000001</v>
      </c>
    </row>
    <row r="11" spans="1:11" s="151" customFormat="1" ht="15" x14ac:dyDescent="0.2">
      <c r="A11" s="210"/>
      <c r="B11" s="211"/>
      <c r="C11" s="212" t="s">
        <v>7</v>
      </c>
      <c r="D11" s="213" t="s">
        <v>11</v>
      </c>
      <c r="E11" s="214">
        <v>5750</v>
      </c>
    </row>
    <row r="12" spans="1:11" s="151" customFormat="1" ht="15" x14ac:dyDescent="0.2">
      <c r="A12" s="210"/>
      <c r="B12" s="211"/>
      <c r="C12" s="215" t="s">
        <v>8</v>
      </c>
      <c r="D12" s="216" t="s">
        <v>12</v>
      </c>
      <c r="E12" s="217">
        <v>11765</v>
      </c>
    </row>
    <row r="13" spans="1:11" s="151" customFormat="1" ht="15" x14ac:dyDescent="0.2">
      <c r="A13" s="210"/>
      <c r="B13" s="211"/>
      <c r="C13" s="215" t="s">
        <v>9</v>
      </c>
      <c r="D13" s="216" t="s">
        <v>13</v>
      </c>
      <c r="E13" s="218">
        <v>2900</v>
      </c>
    </row>
    <row r="14" spans="1:11" s="151" customFormat="1" ht="15.75" thickBot="1" x14ac:dyDescent="0.25">
      <c r="A14" s="210"/>
      <c r="B14" s="211"/>
      <c r="C14" s="219" t="s">
        <v>10</v>
      </c>
      <c r="D14" s="220" t="s">
        <v>15</v>
      </c>
      <c r="E14" s="221">
        <v>6337.4</v>
      </c>
    </row>
    <row r="15" spans="1:11" s="208" customFormat="1" ht="15" x14ac:dyDescent="0.25">
      <c r="A15" s="222"/>
      <c r="B15" s="223"/>
      <c r="C15" s="222"/>
      <c r="D15" s="222"/>
      <c r="E15" s="222"/>
      <c r="F15" s="224"/>
    </row>
    <row r="16" spans="1:11" s="138" customFormat="1" ht="15" x14ac:dyDescent="0.2">
      <c r="A16" s="548" t="s">
        <v>137</v>
      </c>
      <c r="B16" s="548"/>
      <c r="C16" s="548"/>
      <c r="D16" s="548"/>
      <c r="E16" s="548"/>
      <c r="F16" s="140"/>
    </row>
    <row r="17" spans="1:12" s="144" customFormat="1" ht="15.75" thickBot="1" x14ac:dyDescent="0.25">
      <c r="A17" s="141"/>
      <c r="B17" s="141"/>
      <c r="C17" s="141"/>
      <c r="D17" s="141"/>
      <c r="E17" s="142" t="s">
        <v>98</v>
      </c>
      <c r="F17" s="143"/>
    </row>
    <row r="18" spans="1:12" s="144" customFormat="1" x14ac:dyDescent="0.2">
      <c r="A18" s="557" t="s">
        <v>124</v>
      </c>
      <c r="B18" s="551" t="s">
        <v>105</v>
      </c>
      <c r="C18" s="559">
        <v>91001</v>
      </c>
      <c r="D18" s="553" t="s">
        <v>121</v>
      </c>
      <c r="E18" s="555" t="s">
        <v>125</v>
      </c>
      <c r="F18" s="561" t="s">
        <v>127</v>
      </c>
      <c r="G18" s="145"/>
      <c r="H18" s="145"/>
      <c r="I18" s="145"/>
      <c r="J18" s="145"/>
      <c r="K18" s="145"/>
      <c r="L18" s="145"/>
    </row>
    <row r="19" spans="1:12" s="144" customFormat="1" ht="15" thickBot="1" x14ac:dyDescent="0.25">
      <c r="A19" s="558"/>
      <c r="B19" s="552"/>
      <c r="C19" s="560"/>
      <c r="D19" s="554"/>
      <c r="E19" s="556"/>
      <c r="F19" s="562"/>
    </row>
    <row r="20" spans="1:12" s="144" customFormat="1" ht="15.75" thickBot="1" x14ac:dyDescent="0.25">
      <c r="A20" s="152">
        <v>6700</v>
      </c>
      <c r="B20" s="149" t="s">
        <v>106</v>
      </c>
      <c r="C20" s="153" t="s">
        <v>102</v>
      </c>
      <c r="D20" s="149" t="s">
        <v>108</v>
      </c>
      <c r="E20" s="150">
        <f>E21+E29</f>
        <v>0</v>
      </c>
      <c r="F20" s="154" t="s">
        <v>100</v>
      </c>
    </row>
    <row r="21" spans="1:12" s="144" customFormat="1" ht="15" x14ac:dyDescent="0.2">
      <c r="A21" s="155">
        <f>SUM(A22:A28)</f>
        <v>5200</v>
      </c>
      <c r="B21" s="156" t="s">
        <v>107</v>
      </c>
      <c r="C21" s="157" t="s">
        <v>100</v>
      </c>
      <c r="D21" s="158" t="s">
        <v>55</v>
      </c>
      <c r="E21" s="159">
        <f>SUM(E22:E28)</f>
        <v>0</v>
      </c>
      <c r="F21" s="160" t="s">
        <v>100</v>
      </c>
    </row>
    <row r="22" spans="1:12" s="151" customFormat="1" ht="15" x14ac:dyDescent="0.2">
      <c r="A22" s="225">
        <v>400</v>
      </c>
      <c r="B22" s="226" t="s">
        <v>107</v>
      </c>
      <c r="C22" s="227" t="s">
        <v>16</v>
      </c>
      <c r="D22" s="213" t="s">
        <v>31</v>
      </c>
      <c r="E22" s="228"/>
      <c r="F22" s="229"/>
    </row>
    <row r="23" spans="1:12" s="151" customFormat="1" ht="15" x14ac:dyDescent="0.2">
      <c r="A23" s="230">
        <v>1600</v>
      </c>
      <c r="B23" s="231" t="s">
        <v>107</v>
      </c>
      <c r="C23" s="232" t="s">
        <v>16</v>
      </c>
      <c r="D23" s="216" t="s">
        <v>32</v>
      </c>
      <c r="E23" s="218"/>
      <c r="F23" s="233"/>
    </row>
    <row r="24" spans="1:12" s="151" customFormat="1" ht="15" x14ac:dyDescent="0.2">
      <c r="A24" s="230">
        <v>1500</v>
      </c>
      <c r="B24" s="226" t="s">
        <v>107</v>
      </c>
      <c r="C24" s="227" t="s">
        <v>16</v>
      </c>
      <c r="D24" s="213" t="s">
        <v>33</v>
      </c>
      <c r="E24" s="218"/>
      <c r="F24" s="229"/>
    </row>
    <row r="25" spans="1:12" s="151" customFormat="1" ht="15" x14ac:dyDescent="0.2">
      <c r="A25" s="234">
        <v>500</v>
      </c>
      <c r="B25" s="231" t="s">
        <v>107</v>
      </c>
      <c r="C25" s="232" t="s">
        <v>16</v>
      </c>
      <c r="D25" s="216" t="s">
        <v>78</v>
      </c>
      <c r="E25" s="217"/>
      <c r="F25" s="233"/>
    </row>
    <row r="26" spans="1:12" s="151" customFormat="1" ht="28.5" x14ac:dyDescent="0.2">
      <c r="A26" s="225">
        <v>1000</v>
      </c>
      <c r="B26" s="226" t="s">
        <v>107</v>
      </c>
      <c r="C26" s="227" t="s">
        <v>17</v>
      </c>
      <c r="D26" s="213" t="s">
        <v>36</v>
      </c>
      <c r="E26" s="228">
        <v>0</v>
      </c>
      <c r="F26" s="161" t="s">
        <v>128</v>
      </c>
    </row>
    <row r="27" spans="1:12" s="151" customFormat="1" ht="15" x14ac:dyDescent="0.2">
      <c r="A27" s="230">
        <v>200</v>
      </c>
      <c r="B27" s="231" t="s">
        <v>107</v>
      </c>
      <c r="C27" s="232" t="s">
        <v>16</v>
      </c>
      <c r="D27" s="216" t="s">
        <v>35</v>
      </c>
      <c r="E27" s="218"/>
      <c r="F27" s="233"/>
    </row>
    <row r="28" spans="1:12" s="151" customFormat="1" ht="15" x14ac:dyDescent="0.2">
      <c r="A28" s="235">
        <v>0</v>
      </c>
      <c r="B28" s="236" t="s">
        <v>107</v>
      </c>
      <c r="C28" s="237" t="s">
        <v>16</v>
      </c>
      <c r="D28" s="238" t="s">
        <v>133</v>
      </c>
      <c r="E28" s="239"/>
      <c r="F28" s="240"/>
    </row>
    <row r="29" spans="1:12" s="151" customFormat="1" ht="15" x14ac:dyDescent="0.25">
      <c r="A29" s="241">
        <f>SUM(A30:A37)</f>
        <v>1500</v>
      </c>
      <c r="B29" s="242" t="s">
        <v>107</v>
      </c>
      <c r="C29" s="232" t="s">
        <v>100</v>
      </c>
      <c r="D29" s="243" t="s">
        <v>56</v>
      </c>
      <c r="E29" s="244">
        <f>SUM(E30:E38)</f>
        <v>0</v>
      </c>
      <c r="F29" s="245" t="s">
        <v>100</v>
      </c>
    </row>
    <row r="30" spans="1:12" s="162" customFormat="1" ht="15" x14ac:dyDescent="0.2">
      <c r="A30" s="230">
        <v>250</v>
      </c>
      <c r="B30" s="226" t="s">
        <v>122</v>
      </c>
      <c r="C30" s="227" t="s">
        <v>16</v>
      </c>
      <c r="D30" s="246" t="s">
        <v>18</v>
      </c>
      <c r="E30" s="218"/>
      <c r="F30" s="229"/>
    </row>
    <row r="31" spans="1:12" s="151" customFormat="1" ht="15" x14ac:dyDescent="0.2">
      <c r="A31" s="225">
        <v>600</v>
      </c>
      <c r="B31" s="231" t="s">
        <v>107</v>
      </c>
      <c r="C31" s="232" t="s">
        <v>77</v>
      </c>
      <c r="D31" s="216" t="s">
        <v>34</v>
      </c>
      <c r="E31" s="228"/>
      <c r="F31" s="233"/>
    </row>
    <row r="32" spans="1:12" s="162" customFormat="1" ht="28.5" x14ac:dyDescent="0.2">
      <c r="A32" s="247">
        <v>100</v>
      </c>
      <c r="B32" s="248" t="s">
        <v>122</v>
      </c>
      <c r="C32" s="249" t="s">
        <v>19</v>
      </c>
      <c r="D32" s="250" t="s">
        <v>20</v>
      </c>
      <c r="E32" s="251"/>
      <c r="F32" s="252"/>
    </row>
    <row r="33" spans="1:12" s="162" customFormat="1" ht="15" x14ac:dyDescent="0.2">
      <c r="A33" s="247">
        <v>200</v>
      </c>
      <c r="B33" s="248" t="s">
        <v>122</v>
      </c>
      <c r="C33" s="249" t="s">
        <v>21</v>
      </c>
      <c r="D33" s="250" t="s">
        <v>22</v>
      </c>
      <c r="E33" s="251"/>
      <c r="F33" s="252"/>
    </row>
    <row r="34" spans="1:12" s="162" customFormat="1" ht="15" x14ac:dyDescent="0.2">
      <c r="A34" s="247">
        <v>250</v>
      </c>
      <c r="B34" s="248" t="s">
        <v>122</v>
      </c>
      <c r="C34" s="249" t="s">
        <v>23</v>
      </c>
      <c r="D34" s="250" t="s">
        <v>24</v>
      </c>
      <c r="E34" s="251"/>
      <c r="F34" s="252"/>
    </row>
    <row r="35" spans="1:12" s="162" customFormat="1" ht="15" x14ac:dyDescent="0.2">
      <c r="A35" s="247">
        <v>0</v>
      </c>
      <c r="B35" s="248" t="s">
        <v>122</v>
      </c>
      <c r="C35" s="249" t="s">
        <v>25</v>
      </c>
      <c r="D35" s="250" t="s">
        <v>26</v>
      </c>
      <c r="E35" s="251"/>
      <c r="F35" s="252"/>
    </row>
    <row r="36" spans="1:12" s="162" customFormat="1" ht="15" x14ac:dyDescent="0.2">
      <c r="A36" s="247">
        <v>0</v>
      </c>
      <c r="B36" s="248" t="s">
        <v>122</v>
      </c>
      <c r="C36" s="249" t="s">
        <v>27</v>
      </c>
      <c r="D36" s="250" t="s">
        <v>28</v>
      </c>
      <c r="E36" s="251"/>
      <c r="F36" s="252"/>
    </row>
    <row r="37" spans="1:12" s="162" customFormat="1" ht="15" x14ac:dyDescent="0.2">
      <c r="A37" s="253">
        <v>100</v>
      </c>
      <c r="B37" s="254" t="s">
        <v>122</v>
      </c>
      <c r="C37" s="255" t="s">
        <v>29</v>
      </c>
      <c r="D37" s="256" t="s">
        <v>30</v>
      </c>
      <c r="E37" s="257"/>
      <c r="F37" s="258"/>
    </row>
    <row r="38" spans="1:12" s="151" customFormat="1" ht="15.75" thickBot="1" x14ac:dyDescent="0.25">
      <c r="A38" s="259">
        <v>0</v>
      </c>
      <c r="B38" s="260" t="s">
        <v>122</v>
      </c>
      <c r="C38" s="261"/>
      <c r="D38" s="262" t="s">
        <v>133</v>
      </c>
      <c r="E38" s="263"/>
      <c r="F38" s="264"/>
    </row>
    <row r="39" spans="1:12" s="145" customFormat="1" x14ac:dyDescent="0.2">
      <c r="A39" s="265"/>
      <c r="B39" s="266"/>
      <c r="C39" s="267"/>
      <c r="D39" s="268"/>
      <c r="E39" s="269"/>
      <c r="F39" s="270"/>
    </row>
    <row r="40" spans="1:12" s="144" customFormat="1" x14ac:dyDescent="0.2">
      <c r="B40" s="143"/>
      <c r="F40" s="143"/>
    </row>
    <row r="41" spans="1:12" s="138" customFormat="1" ht="15" x14ac:dyDescent="0.2">
      <c r="A41" s="548" t="s">
        <v>138</v>
      </c>
      <c r="B41" s="548"/>
      <c r="C41" s="548"/>
      <c r="D41" s="548"/>
      <c r="E41" s="548"/>
      <c r="F41" s="163"/>
    </row>
    <row r="42" spans="1:12" s="144" customFormat="1" ht="15.75" thickBot="1" x14ac:dyDescent="0.25">
      <c r="A42" s="141"/>
      <c r="B42" s="141"/>
      <c r="C42" s="141"/>
      <c r="D42" s="141"/>
      <c r="E42" s="164" t="s">
        <v>98</v>
      </c>
      <c r="F42" s="165"/>
    </row>
    <row r="43" spans="1:12" s="144" customFormat="1" x14ac:dyDescent="0.2">
      <c r="A43" s="557" t="s">
        <v>124</v>
      </c>
      <c r="B43" s="551" t="s">
        <v>105</v>
      </c>
      <c r="C43" s="559">
        <v>91401</v>
      </c>
      <c r="D43" s="563" t="s">
        <v>120</v>
      </c>
      <c r="E43" s="555" t="s">
        <v>125</v>
      </c>
      <c r="F43" s="561" t="s">
        <v>127</v>
      </c>
      <c r="G43" s="145"/>
      <c r="H43" s="145"/>
      <c r="I43" s="145"/>
      <c r="J43" s="145"/>
      <c r="K43" s="145"/>
      <c r="L43" s="145"/>
    </row>
    <row r="44" spans="1:12" s="144" customFormat="1" ht="15" thickBot="1" x14ac:dyDescent="0.25">
      <c r="A44" s="558"/>
      <c r="B44" s="552"/>
      <c r="C44" s="560"/>
      <c r="D44" s="564"/>
      <c r="E44" s="556"/>
      <c r="F44" s="562"/>
    </row>
    <row r="45" spans="1:12" s="144" customFormat="1" ht="15.75" thickBot="1" x14ac:dyDescent="0.25">
      <c r="A45" s="150">
        <f>A46+A50+A61</f>
        <v>14462</v>
      </c>
      <c r="B45" s="166" t="s">
        <v>106</v>
      </c>
      <c r="C45" s="167" t="s">
        <v>102</v>
      </c>
      <c r="D45" s="149" t="s">
        <v>108</v>
      </c>
      <c r="E45" s="150">
        <f>E46+E50+E61</f>
        <v>0</v>
      </c>
      <c r="F45" s="168" t="s">
        <v>100</v>
      </c>
    </row>
    <row r="46" spans="1:12" s="170" customFormat="1" ht="30" x14ac:dyDescent="0.25">
      <c r="A46" s="271">
        <f>SUM(A47:A49)</f>
        <v>1400</v>
      </c>
      <c r="B46" s="272" t="s">
        <v>107</v>
      </c>
      <c r="C46" s="273" t="s">
        <v>100</v>
      </c>
      <c r="D46" s="274" t="s">
        <v>96</v>
      </c>
      <c r="E46" s="271">
        <f>SUM(E47:E49)</f>
        <v>0</v>
      </c>
      <c r="F46" s="169" t="s">
        <v>100</v>
      </c>
    </row>
    <row r="47" spans="1:12" s="162" customFormat="1" ht="28.5" x14ac:dyDescent="0.2">
      <c r="A47" s="275">
        <v>700</v>
      </c>
      <c r="B47" s="276" t="s">
        <v>106</v>
      </c>
      <c r="C47" s="277" t="s">
        <v>110</v>
      </c>
      <c r="D47" s="278" t="s">
        <v>37</v>
      </c>
      <c r="E47" s="279">
        <v>0</v>
      </c>
      <c r="F47" s="161" t="s">
        <v>128</v>
      </c>
    </row>
    <row r="48" spans="1:12" s="162" customFormat="1" ht="28.5" x14ac:dyDescent="0.2">
      <c r="A48" s="275">
        <v>300</v>
      </c>
      <c r="B48" s="280" t="s">
        <v>106</v>
      </c>
      <c r="C48" s="277" t="s">
        <v>38</v>
      </c>
      <c r="D48" s="281" t="s">
        <v>39</v>
      </c>
      <c r="E48" s="279">
        <v>0</v>
      </c>
      <c r="F48" s="161" t="s">
        <v>128</v>
      </c>
    </row>
    <row r="49" spans="1:6" s="170" customFormat="1" ht="28.5" x14ac:dyDescent="0.2">
      <c r="A49" s="275">
        <v>400</v>
      </c>
      <c r="B49" s="280" t="s">
        <v>106</v>
      </c>
      <c r="C49" s="277" t="s">
        <v>109</v>
      </c>
      <c r="D49" s="281" t="s">
        <v>40</v>
      </c>
      <c r="E49" s="279">
        <v>0</v>
      </c>
      <c r="F49" s="161" t="s">
        <v>128</v>
      </c>
    </row>
    <row r="50" spans="1:6" s="162" customFormat="1" ht="15" x14ac:dyDescent="0.25">
      <c r="A50" s="282">
        <f>SUM(A51:A59)</f>
        <v>2204</v>
      </c>
      <c r="B50" s="283" t="s">
        <v>107</v>
      </c>
      <c r="C50" s="284" t="s">
        <v>100</v>
      </c>
      <c r="D50" s="285" t="s">
        <v>95</v>
      </c>
      <c r="E50" s="282">
        <f>SUM(E51:E60)</f>
        <v>0</v>
      </c>
      <c r="F50" s="161"/>
    </row>
    <row r="51" spans="1:6" s="162" customFormat="1" ht="15" x14ac:dyDescent="0.2">
      <c r="A51" s="286"/>
      <c r="B51" s="287" t="s">
        <v>122</v>
      </c>
      <c r="C51" s="288" t="s">
        <v>89</v>
      </c>
      <c r="D51" s="289" t="s">
        <v>111</v>
      </c>
      <c r="E51" s="290"/>
      <c r="F51" s="161"/>
    </row>
    <row r="52" spans="1:6" s="162" customFormat="1" ht="15" x14ac:dyDescent="0.2">
      <c r="A52" s="286">
        <v>150</v>
      </c>
      <c r="B52" s="287" t="s">
        <v>122</v>
      </c>
      <c r="C52" s="288" t="s">
        <v>103</v>
      </c>
      <c r="D52" s="289" t="s">
        <v>112</v>
      </c>
      <c r="E52" s="290"/>
      <c r="F52" s="161"/>
    </row>
    <row r="53" spans="1:6" s="162" customFormat="1" ht="28.5" x14ac:dyDescent="0.2">
      <c r="A53" s="286">
        <v>120</v>
      </c>
      <c r="B53" s="287" t="s">
        <v>122</v>
      </c>
      <c r="C53" s="288" t="s">
        <v>90</v>
      </c>
      <c r="D53" s="289" t="s">
        <v>113</v>
      </c>
      <c r="E53" s="290"/>
      <c r="F53" s="161"/>
    </row>
    <row r="54" spans="1:6" s="162" customFormat="1" ht="15" x14ac:dyDescent="0.2">
      <c r="A54" s="286">
        <v>120</v>
      </c>
      <c r="B54" s="287" t="s">
        <v>122</v>
      </c>
      <c r="C54" s="288" t="s">
        <v>91</v>
      </c>
      <c r="D54" s="289" t="s">
        <v>114</v>
      </c>
      <c r="E54" s="290"/>
      <c r="F54" s="161"/>
    </row>
    <row r="55" spans="1:6" s="151" customFormat="1" ht="15" x14ac:dyDescent="0.2">
      <c r="A55" s="286"/>
      <c r="B55" s="287" t="s">
        <v>122</v>
      </c>
      <c r="C55" s="288" t="s">
        <v>92</v>
      </c>
      <c r="D55" s="289" t="s">
        <v>115</v>
      </c>
      <c r="E55" s="290"/>
      <c r="F55" s="161"/>
    </row>
    <row r="56" spans="1:6" s="144" customFormat="1" ht="28.5" x14ac:dyDescent="0.2">
      <c r="A56" s="286">
        <v>500</v>
      </c>
      <c r="B56" s="287" t="s">
        <v>122</v>
      </c>
      <c r="C56" s="288" t="s">
        <v>104</v>
      </c>
      <c r="D56" s="289" t="s">
        <v>116</v>
      </c>
      <c r="E56" s="290">
        <v>0</v>
      </c>
      <c r="F56" s="161" t="s">
        <v>128</v>
      </c>
    </row>
    <row r="57" spans="1:6" s="144" customFormat="1" x14ac:dyDescent="0.2">
      <c r="A57" s="286">
        <v>110</v>
      </c>
      <c r="B57" s="287" t="s">
        <v>122</v>
      </c>
      <c r="C57" s="288" t="s">
        <v>79</v>
      </c>
      <c r="D57" s="289" t="s">
        <v>80</v>
      </c>
      <c r="E57" s="290"/>
      <c r="F57" s="161"/>
    </row>
    <row r="58" spans="1:6" ht="28.5" x14ac:dyDescent="0.2">
      <c r="A58" s="286">
        <v>450</v>
      </c>
      <c r="B58" s="287" t="s">
        <v>122</v>
      </c>
      <c r="C58" s="288" t="s">
        <v>93</v>
      </c>
      <c r="D58" s="289" t="s">
        <v>117</v>
      </c>
      <c r="E58" s="290"/>
      <c r="F58" s="161"/>
    </row>
    <row r="59" spans="1:6" x14ac:dyDescent="0.2">
      <c r="A59" s="286">
        <f>610+120+24</f>
        <v>754</v>
      </c>
      <c r="B59" s="287" t="s">
        <v>122</v>
      </c>
      <c r="C59" s="288" t="s">
        <v>94</v>
      </c>
      <c r="D59" s="289" t="s">
        <v>118</v>
      </c>
      <c r="E59" s="290"/>
      <c r="F59" s="161"/>
    </row>
    <row r="60" spans="1:6" x14ac:dyDescent="0.2">
      <c r="A60" s="235">
        <v>0</v>
      </c>
      <c r="B60" s="236" t="s">
        <v>122</v>
      </c>
      <c r="C60" s="237"/>
      <c r="D60" s="238" t="s">
        <v>133</v>
      </c>
      <c r="E60" s="239"/>
      <c r="F60" s="240"/>
    </row>
    <row r="61" spans="1:6" ht="15" x14ac:dyDescent="0.25">
      <c r="A61" s="282">
        <f>SUM(A62:A81)</f>
        <v>10858</v>
      </c>
      <c r="B61" s="283" t="s">
        <v>107</v>
      </c>
      <c r="C61" s="284" t="s">
        <v>100</v>
      </c>
      <c r="D61" s="285" t="s">
        <v>97</v>
      </c>
      <c r="E61" s="282">
        <f>SUM(E62:E82)</f>
        <v>0</v>
      </c>
      <c r="F61" s="161"/>
    </row>
    <row r="62" spans="1:6" x14ac:dyDescent="0.2">
      <c r="A62" s="286">
        <v>1440</v>
      </c>
      <c r="B62" s="287" t="s">
        <v>122</v>
      </c>
      <c r="C62" s="288" t="s">
        <v>41</v>
      </c>
      <c r="D62" s="289" t="s">
        <v>119</v>
      </c>
      <c r="E62" s="290"/>
      <c r="F62" s="171"/>
    </row>
    <row r="63" spans="1:6" x14ac:dyDescent="0.2">
      <c r="A63" s="286">
        <v>420</v>
      </c>
      <c r="B63" s="287" t="s">
        <v>122</v>
      </c>
      <c r="C63" s="288" t="s">
        <v>42</v>
      </c>
      <c r="D63" s="289" t="s">
        <v>43</v>
      </c>
      <c r="E63" s="290"/>
      <c r="F63" s="171"/>
    </row>
    <row r="64" spans="1:6" x14ac:dyDescent="0.2">
      <c r="A64" s="286">
        <v>450</v>
      </c>
      <c r="B64" s="287" t="s">
        <v>122</v>
      </c>
      <c r="C64" s="288" t="s">
        <v>44</v>
      </c>
      <c r="D64" s="289" t="s">
        <v>45</v>
      </c>
      <c r="E64" s="290"/>
      <c r="F64" s="171"/>
    </row>
    <row r="65" spans="1:6" x14ac:dyDescent="0.2">
      <c r="A65" s="286">
        <v>100</v>
      </c>
      <c r="B65" s="287" t="s">
        <v>122</v>
      </c>
      <c r="C65" s="288" t="s">
        <v>46</v>
      </c>
      <c r="D65" s="289" t="s">
        <v>47</v>
      </c>
      <c r="E65" s="290"/>
      <c r="F65" s="161"/>
    </row>
    <row r="66" spans="1:6" x14ac:dyDescent="0.2">
      <c r="A66" s="286">
        <v>200</v>
      </c>
      <c r="B66" s="287" t="s">
        <v>122</v>
      </c>
      <c r="C66" s="288" t="s">
        <v>48</v>
      </c>
      <c r="D66" s="289" t="s">
        <v>49</v>
      </c>
      <c r="E66" s="290"/>
      <c r="F66" s="171"/>
    </row>
    <row r="67" spans="1:6" x14ac:dyDescent="0.2">
      <c r="A67" s="291">
        <v>2808</v>
      </c>
      <c r="B67" s="292" t="s">
        <v>122</v>
      </c>
      <c r="C67" s="293" t="s">
        <v>64</v>
      </c>
      <c r="D67" s="294" t="s">
        <v>65</v>
      </c>
      <c r="E67" s="295"/>
      <c r="F67" s="161"/>
    </row>
    <row r="68" spans="1:6" x14ac:dyDescent="0.2">
      <c r="A68" s="286">
        <v>50</v>
      </c>
      <c r="B68" s="287" t="s">
        <v>122</v>
      </c>
      <c r="C68" s="288" t="s">
        <v>66</v>
      </c>
      <c r="D68" s="289" t="s">
        <v>67</v>
      </c>
      <c r="E68" s="290"/>
      <c r="F68" s="171"/>
    </row>
    <row r="69" spans="1:6" ht="28.5" x14ac:dyDescent="0.2">
      <c r="A69" s="286">
        <v>0</v>
      </c>
      <c r="B69" s="287" t="s">
        <v>122</v>
      </c>
      <c r="C69" s="288" t="s">
        <v>68</v>
      </c>
      <c r="D69" s="289" t="s">
        <v>69</v>
      </c>
      <c r="E69" s="290"/>
      <c r="F69" s="171"/>
    </row>
    <row r="70" spans="1:6" x14ac:dyDescent="0.2">
      <c r="A70" s="286">
        <v>50</v>
      </c>
      <c r="B70" s="287" t="s">
        <v>122</v>
      </c>
      <c r="C70" s="288" t="s">
        <v>70</v>
      </c>
      <c r="D70" s="289" t="s">
        <v>71</v>
      </c>
      <c r="E70" s="290"/>
      <c r="F70" s="172"/>
    </row>
    <row r="71" spans="1:6" x14ac:dyDescent="0.2">
      <c r="A71" s="291">
        <v>300</v>
      </c>
      <c r="B71" s="292" t="s">
        <v>122</v>
      </c>
      <c r="C71" s="293" t="s">
        <v>50</v>
      </c>
      <c r="D71" s="294" t="s">
        <v>51</v>
      </c>
      <c r="E71" s="295"/>
      <c r="F71" s="172"/>
    </row>
    <row r="72" spans="1:6" x14ac:dyDescent="0.2">
      <c r="A72" s="286">
        <v>4200</v>
      </c>
      <c r="B72" s="287" t="s">
        <v>122</v>
      </c>
      <c r="C72" s="288" t="s">
        <v>52</v>
      </c>
      <c r="D72" s="289" t="s">
        <v>53</v>
      </c>
      <c r="E72" s="290"/>
      <c r="F72" s="161"/>
    </row>
    <row r="73" spans="1:6" x14ac:dyDescent="0.2">
      <c r="A73" s="286">
        <v>200</v>
      </c>
      <c r="B73" s="287" t="s">
        <v>122</v>
      </c>
      <c r="C73" s="288" t="s">
        <v>54</v>
      </c>
      <c r="D73" s="289" t="s">
        <v>57</v>
      </c>
      <c r="E73" s="290"/>
      <c r="F73" s="171"/>
    </row>
    <row r="74" spans="1:6" x14ac:dyDescent="0.2">
      <c r="A74" s="286">
        <v>400</v>
      </c>
      <c r="B74" s="287" t="s">
        <v>122</v>
      </c>
      <c r="C74" s="288" t="s">
        <v>58</v>
      </c>
      <c r="D74" s="289" t="s">
        <v>59</v>
      </c>
      <c r="E74" s="290"/>
      <c r="F74" s="171"/>
    </row>
    <row r="75" spans="1:6" x14ac:dyDescent="0.2">
      <c r="A75" s="286">
        <v>0</v>
      </c>
      <c r="B75" s="287" t="s">
        <v>122</v>
      </c>
      <c r="C75" s="288" t="s">
        <v>60</v>
      </c>
      <c r="D75" s="289" t="s">
        <v>61</v>
      </c>
      <c r="E75" s="290"/>
      <c r="F75" s="171"/>
    </row>
    <row r="76" spans="1:6" x14ac:dyDescent="0.2">
      <c r="A76" s="286">
        <v>0</v>
      </c>
      <c r="B76" s="287" t="s">
        <v>122</v>
      </c>
      <c r="C76" s="288" t="s">
        <v>62</v>
      </c>
      <c r="D76" s="289" t="s">
        <v>63</v>
      </c>
      <c r="E76" s="290"/>
      <c r="F76" s="171"/>
    </row>
    <row r="77" spans="1:6" x14ac:dyDescent="0.2">
      <c r="A77" s="286">
        <v>0</v>
      </c>
      <c r="B77" s="292" t="s">
        <v>122</v>
      </c>
      <c r="C77" s="293" t="s">
        <v>81</v>
      </c>
      <c r="D77" s="289" t="s">
        <v>82</v>
      </c>
      <c r="E77" s="290"/>
      <c r="F77" s="172"/>
    </row>
    <row r="78" spans="1:6" x14ac:dyDescent="0.2">
      <c r="A78" s="286">
        <v>0</v>
      </c>
      <c r="B78" s="287" t="s">
        <v>122</v>
      </c>
      <c r="C78" s="293" t="s">
        <v>81</v>
      </c>
      <c r="D78" s="289" t="s">
        <v>83</v>
      </c>
      <c r="E78" s="290"/>
      <c r="F78" s="171"/>
    </row>
    <row r="79" spans="1:6" x14ac:dyDescent="0.2">
      <c r="A79" s="286">
        <v>0</v>
      </c>
      <c r="B79" s="287" t="s">
        <v>122</v>
      </c>
      <c r="C79" s="293" t="s">
        <v>81</v>
      </c>
      <c r="D79" s="289" t="s">
        <v>84</v>
      </c>
      <c r="E79" s="290"/>
      <c r="F79" s="171"/>
    </row>
    <row r="80" spans="1:6" x14ac:dyDescent="0.2">
      <c r="A80" s="286">
        <v>180</v>
      </c>
      <c r="B80" s="287" t="s">
        <v>122</v>
      </c>
      <c r="C80" s="293" t="s">
        <v>81</v>
      </c>
      <c r="D80" s="289" t="s">
        <v>85</v>
      </c>
      <c r="E80" s="290"/>
      <c r="F80" s="171"/>
    </row>
    <row r="81" spans="1:6" x14ac:dyDescent="0.2">
      <c r="A81" s="286">
        <v>60</v>
      </c>
      <c r="B81" s="287" t="s">
        <v>122</v>
      </c>
      <c r="C81" s="288" t="s">
        <v>81</v>
      </c>
      <c r="D81" s="289" t="s">
        <v>86</v>
      </c>
      <c r="E81" s="290"/>
      <c r="F81" s="171"/>
    </row>
    <row r="82" spans="1:6" s="144" customFormat="1" ht="15" thickBot="1" x14ac:dyDescent="0.25">
      <c r="A82" s="259">
        <v>0</v>
      </c>
      <c r="B82" s="260" t="s">
        <v>122</v>
      </c>
      <c r="C82" s="261"/>
      <c r="D82" s="262" t="s">
        <v>133</v>
      </c>
      <c r="E82" s="263"/>
      <c r="F82" s="264"/>
    </row>
    <row r="83" spans="1:6" s="144" customFormat="1" x14ac:dyDescent="0.2">
      <c r="B83" s="143"/>
      <c r="F83" s="143"/>
    </row>
    <row r="84" spans="1:6" s="144" customFormat="1" ht="15" x14ac:dyDescent="0.2">
      <c r="A84" s="548" t="s">
        <v>136</v>
      </c>
      <c r="B84" s="548"/>
      <c r="C84" s="548"/>
      <c r="D84" s="548"/>
      <c r="E84" s="548"/>
      <c r="F84" s="163"/>
    </row>
    <row r="85" spans="1:6" s="144" customFormat="1" ht="15.75" thickBot="1" x14ac:dyDescent="0.25">
      <c r="A85" s="141"/>
      <c r="B85" s="141"/>
      <c r="C85" s="141"/>
      <c r="D85" s="141"/>
      <c r="E85" s="164" t="s">
        <v>98</v>
      </c>
      <c r="F85" s="165"/>
    </row>
    <row r="86" spans="1:6" s="144" customFormat="1" x14ac:dyDescent="0.2">
      <c r="A86" s="557" t="s">
        <v>124</v>
      </c>
      <c r="B86" s="551" t="s">
        <v>105</v>
      </c>
      <c r="C86" s="559">
        <v>91701</v>
      </c>
      <c r="D86" s="563" t="s">
        <v>135</v>
      </c>
      <c r="E86" s="555" t="s">
        <v>125</v>
      </c>
      <c r="F86" s="561" t="s">
        <v>127</v>
      </c>
    </row>
    <row r="87" spans="1:6" s="144" customFormat="1" ht="15" thickBot="1" x14ac:dyDescent="0.25">
      <c r="A87" s="558"/>
      <c r="B87" s="552"/>
      <c r="C87" s="560"/>
      <c r="D87" s="564"/>
      <c r="E87" s="556"/>
      <c r="F87" s="562"/>
    </row>
    <row r="88" spans="1:6" s="144" customFormat="1" ht="15.75" thickBot="1" x14ac:dyDescent="0.25">
      <c r="A88" s="173" t="s">
        <v>100</v>
      </c>
      <c r="B88" s="166" t="s">
        <v>106</v>
      </c>
      <c r="C88" s="167" t="s">
        <v>102</v>
      </c>
      <c r="D88" s="149" t="s">
        <v>108</v>
      </c>
      <c r="E88" s="150">
        <f>E89+E93</f>
        <v>0</v>
      </c>
      <c r="F88" s="168" t="s">
        <v>100</v>
      </c>
    </row>
    <row r="89" spans="1:6" s="144" customFormat="1" ht="30" x14ac:dyDescent="0.25">
      <c r="A89" s="271">
        <f>SUM(A90:A92)</f>
        <v>1400</v>
      </c>
      <c r="B89" s="272" t="s">
        <v>107</v>
      </c>
      <c r="C89" s="273" t="s">
        <v>100</v>
      </c>
      <c r="D89" s="274" t="s">
        <v>96</v>
      </c>
      <c r="E89" s="271">
        <f>SUM(E90:E92)</f>
        <v>0</v>
      </c>
      <c r="F89" s="169" t="s">
        <v>100</v>
      </c>
    </row>
    <row r="90" spans="1:6" s="144" customFormat="1" ht="28.5" x14ac:dyDescent="0.2">
      <c r="A90" s="275">
        <v>700</v>
      </c>
      <c r="B90" s="276" t="s">
        <v>106</v>
      </c>
      <c r="C90" s="277" t="s">
        <v>110</v>
      </c>
      <c r="D90" s="278" t="s">
        <v>37</v>
      </c>
      <c r="E90" s="279"/>
      <c r="F90" s="161" t="s">
        <v>134</v>
      </c>
    </row>
    <row r="91" spans="1:6" s="144" customFormat="1" ht="28.5" x14ac:dyDescent="0.2">
      <c r="A91" s="275">
        <v>300</v>
      </c>
      <c r="B91" s="280" t="s">
        <v>106</v>
      </c>
      <c r="C91" s="277" t="s">
        <v>38</v>
      </c>
      <c r="D91" s="281" t="s">
        <v>39</v>
      </c>
      <c r="E91" s="279"/>
      <c r="F91" s="161" t="s">
        <v>134</v>
      </c>
    </row>
    <row r="92" spans="1:6" s="144" customFormat="1" ht="28.5" x14ac:dyDescent="0.2">
      <c r="A92" s="275">
        <v>400</v>
      </c>
      <c r="B92" s="280" t="s">
        <v>106</v>
      </c>
      <c r="C92" s="277" t="s">
        <v>109</v>
      </c>
      <c r="D92" s="281" t="s">
        <v>40</v>
      </c>
      <c r="E92" s="279"/>
      <c r="F92" s="161" t="s">
        <v>134</v>
      </c>
    </row>
    <row r="93" spans="1:6" s="144" customFormat="1" ht="15" x14ac:dyDescent="0.25">
      <c r="A93" s="282">
        <f>SUM(A94:A94)</f>
        <v>500</v>
      </c>
      <c r="B93" s="283" t="s">
        <v>107</v>
      </c>
      <c r="C93" s="284" t="s">
        <v>100</v>
      </c>
      <c r="D93" s="285" t="s">
        <v>95</v>
      </c>
      <c r="E93" s="282">
        <f>SUM(E94:E95)</f>
        <v>0</v>
      </c>
      <c r="F93" s="161"/>
    </row>
    <row r="94" spans="1:6" s="144" customFormat="1" ht="28.5" x14ac:dyDescent="0.2">
      <c r="A94" s="286">
        <v>500</v>
      </c>
      <c r="B94" s="287" t="s">
        <v>122</v>
      </c>
      <c r="C94" s="288" t="s">
        <v>104</v>
      </c>
      <c r="D94" s="289" t="s">
        <v>116</v>
      </c>
      <c r="E94" s="290"/>
      <c r="F94" s="161" t="s">
        <v>134</v>
      </c>
    </row>
    <row r="95" spans="1:6" s="144" customFormat="1" ht="15" thickBot="1" x14ac:dyDescent="0.25">
      <c r="A95" s="259">
        <v>0</v>
      </c>
      <c r="B95" s="260" t="s">
        <v>122</v>
      </c>
      <c r="C95" s="261"/>
      <c r="D95" s="262" t="s">
        <v>133</v>
      </c>
      <c r="E95" s="263"/>
      <c r="F95" s="264"/>
    </row>
    <row r="96" spans="1:6" s="144" customFormat="1" x14ac:dyDescent="0.2">
      <c r="B96" s="143"/>
      <c r="F96" s="143"/>
    </row>
    <row r="97" spans="1:6" s="144" customFormat="1" x14ac:dyDescent="0.2">
      <c r="B97" s="143"/>
      <c r="F97" s="143"/>
    </row>
    <row r="98" spans="1:6" s="144" customFormat="1" ht="15" x14ac:dyDescent="0.2">
      <c r="A98" s="548" t="s">
        <v>72</v>
      </c>
      <c r="B98" s="548"/>
      <c r="C98" s="548"/>
      <c r="D98" s="548"/>
      <c r="E98" s="548"/>
      <c r="F98" s="163"/>
    </row>
    <row r="99" spans="1:6" s="144" customFormat="1" ht="15.75" thickBot="1" x14ac:dyDescent="0.25">
      <c r="A99" s="141"/>
      <c r="B99" s="141"/>
      <c r="C99" s="174"/>
      <c r="D99" s="141"/>
      <c r="E99" s="164" t="s">
        <v>98</v>
      </c>
      <c r="F99" s="175"/>
    </row>
    <row r="100" spans="1:6" s="144" customFormat="1" x14ac:dyDescent="0.2">
      <c r="A100" s="557" t="s">
        <v>124</v>
      </c>
      <c r="B100" s="551" t="s">
        <v>105</v>
      </c>
      <c r="C100" s="565" t="s">
        <v>126</v>
      </c>
      <c r="D100" s="553" t="s">
        <v>76</v>
      </c>
      <c r="E100" s="555" t="s">
        <v>125</v>
      </c>
      <c r="F100" s="561" t="s">
        <v>127</v>
      </c>
    </row>
    <row r="101" spans="1:6" s="144" customFormat="1" ht="15" thickBot="1" x14ac:dyDescent="0.25">
      <c r="A101" s="558"/>
      <c r="B101" s="552"/>
      <c r="C101" s="566"/>
      <c r="D101" s="554"/>
      <c r="E101" s="556"/>
      <c r="F101" s="562"/>
    </row>
    <row r="102" spans="1:6" s="144" customFormat="1" ht="15.75" thickBot="1" x14ac:dyDescent="0.25">
      <c r="A102" s="150">
        <v>1500</v>
      </c>
      <c r="B102" s="153" t="s">
        <v>106</v>
      </c>
      <c r="C102" s="153" t="s">
        <v>102</v>
      </c>
      <c r="D102" s="149" t="s">
        <v>108</v>
      </c>
      <c r="E102" s="150">
        <f>E103</f>
        <v>6337.4</v>
      </c>
      <c r="F102" s="154" t="s">
        <v>100</v>
      </c>
    </row>
    <row r="103" spans="1:6" s="144" customFormat="1" ht="30" x14ac:dyDescent="0.2">
      <c r="A103" s="176">
        <v>1500</v>
      </c>
      <c r="B103" s="296" t="s">
        <v>106</v>
      </c>
      <c r="C103" s="297" t="s">
        <v>73</v>
      </c>
      <c r="D103" s="177" t="s">
        <v>74</v>
      </c>
      <c r="E103" s="178">
        <f>SUM(E104:E105)</f>
        <v>6337.4</v>
      </c>
      <c r="F103" s="179"/>
    </row>
    <row r="104" spans="1:6" s="144" customFormat="1" ht="15" x14ac:dyDescent="0.2">
      <c r="A104" s="180">
        <v>1500</v>
      </c>
      <c r="B104" s="298"/>
      <c r="C104" s="299" t="s">
        <v>100</v>
      </c>
      <c r="D104" s="181" t="s">
        <v>75</v>
      </c>
      <c r="E104" s="182">
        <v>2112</v>
      </c>
      <c r="F104" s="183"/>
    </row>
    <row r="105" spans="1:6" s="144" customFormat="1" ht="15.75" thickBot="1" x14ac:dyDescent="0.25">
      <c r="A105" s="184">
        <v>0</v>
      </c>
      <c r="B105" s="300"/>
      <c r="C105" s="301" t="s">
        <v>100</v>
      </c>
      <c r="D105" s="185" t="s">
        <v>87</v>
      </c>
      <c r="E105" s="186">
        <v>4225.3999999999996</v>
      </c>
      <c r="F105" s="187"/>
    </row>
    <row r="106" spans="1:6" s="144" customFormat="1" x14ac:dyDescent="0.2">
      <c r="B106" s="143"/>
      <c r="F106" s="143"/>
    </row>
    <row r="107" spans="1:6" s="144" customFormat="1" x14ac:dyDescent="0.2">
      <c r="B107" s="143"/>
      <c r="F107" s="143"/>
    </row>
    <row r="108" spans="1:6" s="144" customFormat="1" ht="15" x14ac:dyDescent="0.25">
      <c r="A108" s="567" t="s">
        <v>0</v>
      </c>
      <c r="B108" s="567"/>
      <c r="C108" s="567"/>
      <c r="D108" s="567"/>
      <c r="E108" s="567"/>
      <c r="F108" s="302"/>
    </row>
    <row r="109" spans="1:6" s="144" customFormat="1" ht="15.75" thickBot="1" x14ac:dyDescent="0.3">
      <c r="A109" s="222"/>
      <c r="B109" s="222"/>
      <c r="C109" s="222"/>
      <c r="D109" s="222"/>
      <c r="E109" s="303" t="s">
        <v>98</v>
      </c>
      <c r="F109" s="224"/>
    </row>
    <row r="110" spans="1:6" s="144" customFormat="1" x14ac:dyDescent="0.2">
      <c r="A110" s="557" t="s">
        <v>124</v>
      </c>
      <c r="B110" s="568" t="s">
        <v>99</v>
      </c>
      <c r="C110" s="570" t="s">
        <v>132</v>
      </c>
      <c r="D110" s="553" t="s">
        <v>131</v>
      </c>
      <c r="E110" s="555" t="s">
        <v>125</v>
      </c>
      <c r="F110" s="561" t="s">
        <v>127</v>
      </c>
    </row>
    <row r="111" spans="1:6" s="144" customFormat="1" ht="15" thickBot="1" x14ac:dyDescent="0.25">
      <c r="A111" s="558"/>
      <c r="B111" s="569"/>
      <c r="C111" s="571"/>
      <c r="D111" s="554"/>
      <c r="E111" s="556"/>
      <c r="F111" s="562"/>
    </row>
    <row r="112" spans="1:6" s="144" customFormat="1" ht="15.75" thickBot="1" x14ac:dyDescent="0.25">
      <c r="A112" s="188">
        <v>0</v>
      </c>
      <c r="B112" s="189" t="s">
        <v>101</v>
      </c>
      <c r="C112" s="190" t="s">
        <v>102</v>
      </c>
      <c r="D112" s="191" t="s">
        <v>88</v>
      </c>
      <c r="E112" s="192">
        <f>E113</f>
        <v>0</v>
      </c>
      <c r="F112" s="193" t="s">
        <v>100</v>
      </c>
    </row>
    <row r="113" spans="1:6" s="144" customFormat="1" ht="15" x14ac:dyDescent="0.2">
      <c r="A113" s="194">
        <f>A114</f>
        <v>0</v>
      </c>
      <c r="B113" s="195" t="s">
        <v>106</v>
      </c>
      <c r="C113" s="196" t="s">
        <v>100</v>
      </c>
      <c r="D113" s="158" t="s">
        <v>129</v>
      </c>
      <c r="E113" s="197">
        <f>E114</f>
        <v>0</v>
      </c>
      <c r="F113" s="198"/>
    </row>
    <row r="114" spans="1:6" s="144" customFormat="1" ht="15" thickBot="1" x14ac:dyDescent="0.25">
      <c r="A114" s="199">
        <v>0</v>
      </c>
      <c r="B114" s="200" t="s">
        <v>106</v>
      </c>
      <c r="C114" s="201"/>
      <c r="D114" s="202" t="s">
        <v>130</v>
      </c>
      <c r="E114" s="203">
        <v>0</v>
      </c>
      <c r="F114" s="204"/>
    </row>
    <row r="115" spans="1:6" s="144" customFormat="1" x14ac:dyDescent="0.2">
      <c r="B115" s="143"/>
      <c r="F115" s="143"/>
    </row>
    <row r="116" spans="1:6" s="144" customFormat="1" x14ac:dyDescent="0.2">
      <c r="B116" s="143"/>
      <c r="F116" s="143"/>
    </row>
  </sheetData>
  <mergeCells count="43">
    <mergeCell ref="F110:F111"/>
    <mergeCell ref="A108:E108"/>
    <mergeCell ref="A110:A111"/>
    <mergeCell ref="B110:B111"/>
    <mergeCell ref="C110:C111"/>
    <mergeCell ref="D110:D111"/>
    <mergeCell ref="E110:E111"/>
    <mergeCell ref="F86:F87"/>
    <mergeCell ref="A98:E98"/>
    <mergeCell ref="A100:A101"/>
    <mergeCell ref="B100:B101"/>
    <mergeCell ref="C100:C101"/>
    <mergeCell ref="D100:D101"/>
    <mergeCell ref="E100:E101"/>
    <mergeCell ref="F100:F101"/>
    <mergeCell ref="A84:E84"/>
    <mergeCell ref="A86:A87"/>
    <mergeCell ref="B86:B87"/>
    <mergeCell ref="C86:C87"/>
    <mergeCell ref="D86:D87"/>
    <mergeCell ref="E86:E87"/>
    <mergeCell ref="F18:F19"/>
    <mergeCell ref="A41:E41"/>
    <mergeCell ref="A43:A44"/>
    <mergeCell ref="B43:B44"/>
    <mergeCell ref="C43:C44"/>
    <mergeCell ref="D43:D44"/>
    <mergeCell ref="E43:E44"/>
    <mergeCell ref="F43:F44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view="pageBreakPreview" topLeftCell="A31" zoomScale="60" zoomScaleNormal="100" workbookViewId="0">
      <selection activeCell="L6" sqref="L6"/>
    </sheetView>
  </sheetViews>
  <sheetFormatPr defaultColWidth="3.140625" defaultRowHeight="12.75" x14ac:dyDescent="0.2"/>
  <cols>
    <col min="1" max="1" width="3.140625" style="384" customWidth="1"/>
    <col min="2" max="2" width="13.5703125" style="384" customWidth="1"/>
    <col min="3" max="3" width="4.7109375" style="384" customWidth="1"/>
    <col min="4" max="4" width="7.85546875" style="384" customWidth="1"/>
    <col min="5" max="5" width="40.85546875" style="384" customWidth="1"/>
    <col min="6" max="6" width="8.7109375" style="419" customWidth="1"/>
    <col min="7" max="7" width="7.7109375" style="384" hidden="1" customWidth="1"/>
    <col min="8" max="8" width="8.85546875" style="384" customWidth="1"/>
    <col min="9" max="9" width="7.85546875" style="423" customWidth="1"/>
    <col min="10" max="10" width="10" style="384" customWidth="1"/>
    <col min="11" max="254" width="9.140625" style="384" customWidth="1"/>
    <col min="255" max="16384" width="3.140625" style="384"/>
  </cols>
  <sheetData>
    <row r="1" spans="1:11" x14ac:dyDescent="0.2">
      <c r="G1" s="574"/>
      <c r="H1" s="574"/>
      <c r="J1" s="492" t="s">
        <v>305</v>
      </c>
    </row>
    <row r="2" spans="1:11" ht="18" x14ac:dyDescent="0.25">
      <c r="A2" s="575" t="s">
        <v>313</v>
      </c>
      <c r="B2" s="575"/>
      <c r="C2" s="575"/>
      <c r="D2" s="575"/>
      <c r="E2" s="575"/>
      <c r="F2" s="575"/>
      <c r="G2" s="575"/>
      <c r="H2" s="575"/>
    </row>
    <row r="3" spans="1:11" ht="15.75" x14ac:dyDescent="0.25">
      <c r="A3" s="576" t="s">
        <v>314</v>
      </c>
      <c r="B3" s="576"/>
      <c r="C3" s="576"/>
      <c r="D3" s="576"/>
      <c r="E3" s="576"/>
      <c r="F3" s="576"/>
      <c r="G3" s="576"/>
      <c r="H3" s="576"/>
    </row>
    <row r="4" spans="1:11" x14ac:dyDescent="0.2">
      <c r="A4" s="385"/>
      <c r="B4" s="385"/>
      <c r="C4" s="385"/>
      <c r="D4" s="385"/>
      <c r="E4" s="385"/>
      <c r="F4" s="420"/>
      <c r="G4" s="386"/>
      <c r="H4" s="386"/>
    </row>
    <row r="5" spans="1:11" ht="15.75" x14ac:dyDescent="0.25">
      <c r="A5" s="577" t="s">
        <v>328</v>
      </c>
      <c r="B5" s="577"/>
      <c r="C5" s="577"/>
      <c r="D5" s="577"/>
      <c r="E5" s="577"/>
      <c r="F5" s="577"/>
      <c r="G5" s="577"/>
      <c r="H5" s="577"/>
    </row>
    <row r="6" spans="1:11" s="399" customFormat="1" ht="13.5" thickBot="1" x14ac:dyDescent="0.25">
      <c r="A6" s="402"/>
      <c r="B6" s="403"/>
      <c r="C6" s="404"/>
      <c r="D6" s="404"/>
      <c r="E6" s="405"/>
      <c r="F6" s="421"/>
      <c r="G6" s="406"/>
      <c r="H6" s="406"/>
      <c r="I6" s="424"/>
    </row>
    <row r="7" spans="1:11" s="399" customFormat="1" ht="13.5" thickBot="1" x14ac:dyDescent="0.25">
      <c r="A7" s="440"/>
      <c r="B7" s="440"/>
      <c r="C7" s="440"/>
      <c r="D7" s="440"/>
      <c r="E7" s="440"/>
      <c r="F7" s="422"/>
      <c r="G7" s="572" t="s">
        <v>402</v>
      </c>
      <c r="H7" s="505"/>
      <c r="I7" s="572" t="s">
        <v>415</v>
      </c>
      <c r="J7" s="505" t="s">
        <v>315</v>
      </c>
    </row>
    <row r="8" spans="1:11" s="399" customFormat="1" ht="17.100000000000001" customHeight="1" thickBot="1" x14ac:dyDescent="0.25">
      <c r="A8" s="480" t="s">
        <v>99</v>
      </c>
      <c r="B8" s="441" t="s">
        <v>102</v>
      </c>
      <c r="C8" s="442" t="s">
        <v>218</v>
      </c>
      <c r="D8" s="441" t="s">
        <v>219</v>
      </c>
      <c r="E8" s="511" t="s">
        <v>318</v>
      </c>
      <c r="F8" s="518" t="s">
        <v>221</v>
      </c>
      <c r="G8" s="573"/>
      <c r="H8" s="506" t="s">
        <v>220</v>
      </c>
      <c r="I8" s="573"/>
      <c r="J8" s="506" t="s">
        <v>220</v>
      </c>
    </row>
    <row r="9" spans="1:11" s="399" customFormat="1" ht="13.5" thickBot="1" x14ac:dyDescent="0.25">
      <c r="A9" s="480" t="s">
        <v>106</v>
      </c>
      <c r="B9" s="510" t="s">
        <v>100</v>
      </c>
      <c r="C9" s="511" t="s">
        <v>100</v>
      </c>
      <c r="D9" s="511" t="s">
        <v>100</v>
      </c>
      <c r="E9" s="512" t="s">
        <v>319</v>
      </c>
      <c r="F9" s="513">
        <f>+F10+F57+F70</f>
        <v>20428.98</v>
      </c>
      <c r="G9" s="513">
        <f>+G10+G57+G70</f>
        <v>0</v>
      </c>
      <c r="H9" s="514">
        <f>+F9+G9</f>
        <v>20428.98</v>
      </c>
      <c r="I9" s="501">
        <f>+I10+I57+I70</f>
        <v>116.15</v>
      </c>
      <c r="J9" s="501">
        <f>+H9+I9</f>
        <v>20545.13</v>
      </c>
      <c r="K9" s="412"/>
    </row>
    <row r="10" spans="1:11" s="399" customFormat="1" ht="13.5" thickBot="1" x14ac:dyDescent="0.25">
      <c r="A10" s="494" t="s">
        <v>106</v>
      </c>
      <c r="B10" s="495" t="s">
        <v>100</v>
      </c>
      <c r="C10" s="496" t="s">
        <v>100</v>
      </c>
      <c r="D10" s="497" t="s">
        <v>100</v>
      </c>
      <c r="E10" s="498" t="s">
        <v>205</v>
      </c>
      <c r="F10" s="499">
        <f>+F11+F14+F25+F45+F47+F49+F51+F53+F55</f>
        <v>2880</v>
      </c>
      <c r="G10" s="499">
        <f>+G11+G14+G17+G19+G21+G23+G25+G27+G29+G31+G33+G35+G37+G39+G41+G43+G45+G47+G49+G51+G53+G55</f>
        <v>0</v>
      </c>
      <c r="H10" s="499">
        <f t="shared" ref="H10:H73" si="0">+F10+G10</f>
        <v>2880</v>
      </c>
      <c r="I10" s="503">
        <f>+I25</f>
        <v>116.15</v>
      </c>
      <c r="J10" s="503">
        <f t="shared" ref="J10:J73" si="1">+H10+I10</f>
        <v>2996.15</v>
      </c>
      <c r="K10" s="412" t="s">
        <v>425</v>
      </c>
    </row>
    <row r="11" spans="1:11" s="399" customFormat="1" x14ac:dyDescent="0.2">
      <c r="A11" s="387" t="s">
        <v>106</v>
      </c>
      <c r="B11" s="388" t="s">
        <v>331</v>
      </c>
      <c r="C11" s="389" t="s">
        <v>100</v>
      </c>
      <c r="D11" s="443" t="s">
        <v>100</v>
      </c>
      <c r="E11" s="416" t="s">
        <v>316</v>
      </c>
      <c r="F11" s="438">
        <f>SUM(F12:F13)</f>
        <v>200</v>
      </c>
      <c r="G11" s="438">
        <v>0</v>
      </c>
      <c r="H11" s="438">
        <f t="shared" si="0"/>
        <v>200</v>
      </c>
      <c r="I11" s="502">
        <v>0</v>
      </c>
      <c r="J11" s="502">
        <f t="shared" si="1"/>
        <v>200</v>
      </c>
      <c r="K11" s="412"/>
    </row>
    <row r="12" spans="1:11" s="399" customFormat="1" x14ac:dyDescent="0.2">
      <c r="A12" s="394"/>
      <c r="B12" s="395" t="s">
        <v>332</v>
      </c>
      <c r="C12" s="398">
        <v>3299</v>
      </c>
      <c r="D12" s="393">
        <v>5321</v>
      </c>
      <c r="E12" s="414" t="s">
        <v>222</v>
      </c>
      <c r="F12" s="430">
        <v>180</v>
      </c>
      <c r="G12" s="430">
        <v>0</v>
      </c>
      <c r="H12" s="439">
        <f t="shared" si="0"/>
        <v>180</v>
      </c>
      <c r="I12" s="490">
        <v>0</v>
      </c>
      <c r="J12" s="490">
        <f t="shared" si="1"/>
        <v>180</v>
      </c>
      <c r="K12" s="412"/>
    </row>
    <row r="13" spans="1:11" s="399" customFormat="1" x14ac:dyDescent="0.2">
      <c r="A13" s="394"/>
      <c r="B13" s="395" t="s">
        <v>332</v>
      </c>
      <c r="C13" s="398">
        <v>3299</v>
      </c>
      <c r="D13" s="393">
        <v>5331</v>
      </c>
      <c r="E13" s="414" t="s">
        <v>223</v>
      </c>
      <c r="F13" s="439">
        <v>20</v>
      </c>
      <c r="G13" s="439">
        <v>0</v>
      </c>
      <c r="H13" s="439">
        <f t="shared" si="0"/>
        <v>20</v>
      </c>
      <c r="I13" s="490">
        <v>0</v>
      </c>
      <c r="J13" s="490">
        <f t="shared" si="1"/>
        <v>20</v>
      </c>
      <c r="K13" s="412"/>
    </row>
    <row r="14" spans="1:11" s="399" customFormat="1" x14ac:dyDescent="0.2">
      <c r="A14" s="387" t="s">
        <v>106</v>
      </c>
      <c r="B14" s="388" t="s">
        <v>333</v>
      </c>
      <c r="C14" s="389" t="s">
        <v>100</v>
      </c>
      <c r="D14" s="443" t="s">
        <v>100</v>
      </c>
      <c r="E14" s="416" t="s">
        <v>320</v>
      </c>
      <c r="F14" s="438">
        <f>SUM(F15:F16)</f>
        <v>120</v>
      </c>
      <c r="G14" s="438">
        <f>SUM(G15:G16)</f>
        <v>-60</v>
      </c>
      <c r="H14" s="429">
        <f t="shared" si="0"/>
        <v>60</v>
      </c>
      <c r="I14" s="493">
        <v>0</v>
      </c>
      <c r="J14" s="493">
        <f t="shared" si="1"/>
        <v>60</v>
      </c>
      <c r="K14" s="412"/>
    </row>
    <row r="15" spans="1:11" s="399" customFormat="1" x14ac:dyDescent="0.2">
      <c r="A15" s="394"/>
      <c r="B15" s="395" t="s">
        <v>332</v>
      </c>
      <c r="C15" s="398">
        <v>3299</v>
      </c>
      <c r="D15" s="426">
        <v>5321</v>
      </c>
      <c r="E15" s="444" t="s">
        <v>222</v>
      </c>
      <c r="F15" s="439">
        <v>60</v>
      </c>
      <c r="G15" s="439">
        <v>-30</v>
      </c>
      <c r="H15" s="439">
        <f t="shared" si="0"/>
        <v>30</v>
      </c>
      <c r="I15" s="490">
        <v>0</v>
      </c>
      <c r="J15" s="490">
        <f t="shared" si="1"/>
        <v>30</v>
      </c>
      <c r="K15" s="412"/>
    </row>
    <row r="16" spans="1:11" s="399" customFormat="1" x14ac:dyDescent="0.2">
      <c r="A16" s="394"/>
      <c r="B16" s="395" t="s">
        <v>332</v>
      </c>
      <c r="C16" s="398">
        <v>3299</v>
      </c>
      <c r="D16" s="393">
        <v>5331</v>
      </c>
      <c r="E16" s="414" t="s">
        <v>223</v>
      </c>
      <c r="F16" s="439">
        <v>60</v>
      </c>
      <c r="G16" s="439">
        <v>-30</v>
      </c>
      <c r="H16" s="439">
        <f t="shared" si="0"/>
        <v>30</v>
      </c>
      <c r="I16" s="490">
        <v>0</v>
      </c>
      <c r="J16" s="490">
        <f t="shared" si="1"/>
        <v>30</v>
      </c>
      <c r="K16" s="412"/>
    </row>
    <row r="17" spans="1:11" s="399" customFormat="1" ht="33.75" x14ac:dyDescent="0.2">
      <c r="A17" s="375" t="s">
        <v>106</v>
      </c>
      <c r="B17" s="445" t="s">
        <v>350</v>
      </c>
      <c r="C17" s="446" t="s">
        <v>100</v>
      </c>
      <c r="D17" s="446" t="s">
        <v>100</v>
      </c>
      <c r="E17" s="447" t="s">
        <v>225</v>
      </c>
      <c r="F17" s="427">
        <v>0</v>
      </c>
      <c r="G17" s="448">
        <f>+G18</f>
        <v>10</v>
      </c>
      <c r="H17" s="429">
        <f t="shared" si="0"/>
        <v>10</v>
      </c>
      <c r="I17" s="493">
        <v>0</v>
      </c>
      <c r="J17" s="493">
        <f t="shared" si="1"/>
        <v>10</v>
      </c>
      <c r="K17" s="412"/>
    </row>
    <row r="18" spans="1:11" s="399" customFormat="1" x14ac:dyDescent="0.2">
      <c r="A18" s="376"/>
      <c r="B18" s="449"/>
      <c r="C18" s="450">
        <v>3421</v>
      </c>
      <c r="D18" s="451">
        <v>5321</v>
      </c>
      <c r="E18" s="452" t="s">
        <v>222</v>
      </c>
      <c r="F18" s="428">
        <v>0</v>
      </c>
      <c r="G18" s="436">
        <v>10</v>
      </c>
      <c r="H18" s="439">
        <f t="shared" si="0"/>
        <v>10</v>
      </c>
      <c r="I18" s="490">
        <v>0</v>
      </c>
      <c r="J18" s="490">
        <f t="shared" si="1"/>
        <v>10</v>
      </c>
      <c r="K18" s="412"/>
    </row>
    <row r="19" spans="1:11" s="399" customFormat="1" ht="22.5" x14ac:dyDescent="0.2">
      <c r="A19" s="375" t="s">
        <v>106</v>
      </c>
      <c r="B19" s="445" t="s">
        <v>351</v>
      </c>
      <c r="C19" s="446" t="s">
        <v>100</v>
      </c>
      <c r="D19" s="446" t="s">
        <v>100</v>
      </c>
      <c r="E19" s="447" t="s">
        <v>226</v>
      </c>
      <c r="F19" s="427">
        <v>0</v>
      </c>
      <c r="G19" s="448">
        <f>+G20</f>
        <v>30</v>
      </c>
      <c r="H19" s="429">
        <f t="shared" si="0"/>
        <v>30</v>
      </c>
      <c r="I19" s="493">
        <v>0</v>
      </c>
      <c r="J19" s="493">
        <f t="shared" si="1"/>
        <v>30</v>
      </c>
      <c r="K19" s="412"/>
    </row>
    <row r="20" spans="1:11" s="399" customFormat="1" ht="22.5" x14ac:dyDescent="0.2">
      <c r="A20" s="376"/>
      <c r="B20" s="449"/>
      <c r="C20" s="450">
        <v>3421</v>
      </c>
      <c r="D20" s="451">
        <v>5331</v>
      </c>
      <c r="E20" s="452" t="s">
        <v>223</v>
      </c>
      <c r="F20" s="428">
        <v>0</v>
      </c>
      <c r="G20" s="436">
        <v>30</v>
      </c>
      <c r="H20" s="439">
        <f t="shared" si="0"/>
        <v>30</v>
      </c>
      <c r="I20" s="490">
        <v>0</v>
      </c>
      <c r="J20" s="490">
        <f t="shared" si="1"/>
        <v>30</v>
      </c>
      <c r="K20" s="412"/>
    </row>
    <row r="21" spans="1:11" s="399" customFormat="1" ht="33.75" x14ac:dyDescent="0.2">
      <c r="A21" s="375" t="s">
        <v>106</v>
      </c>
      <c r="B21" s="445" t="s">
        <v>352</v>
      </c>
      <c r="C21" s="446" t="s">
        <v>100</v>
      </c>
      <c r="D21" s="446" t="s">
        <v>100</v>
      </c>
      <c r="E21" s="447" t="s">
        <v>227</v>
      </c>
      <c r="F21" s="427">
        <v>0</v>
      </c>
      <c r="G21" s="448">
        <f>+G22</f>
        <v>10</v>
      </c>
      <c r="H21" s="429">
        <f t="shared" si="0"/>
        <v>10</v>
      </c>
      <c r="I21" s="493">
        <v>0</v>
      </c>
      <c r="J21" s="493">
        <f t="shared" si="1"/>
        <v>10</v>
      </c>
      <c r="K21" s="412"/>
    </row>
    <row r="22" spans="1:11" s="399" customFormat="1" x14ac:dyDescent="0.2">
      <c r="A22" s="376"/>
      <c r="B22" s="453"/>
      <c r="C22" s="450">
        <v>3421</v>
      </c>
      <c r="D22" s="451">
        <v>5321</v>
      </c>
      <c r="E22" s="452" t="s">
        <v>222</v>
      </c>
      <c r="F22" s="428">
        <v>0</v>
      </c>
      <c r="G22" s="436">
        <v>10</v>
      </c>
      <c r="H22" s="439">
        <f t="shared" si="0"/>
        <v>10</v>
      </c>
      <c r="I22" s="490">
        <v>0</v>
      </c>
      <c r="J22" s="490">
        <f t="shared" si="1"/>
        <v>10</v>
      </c>
      <c r="K22" s="412"/>
    </row>
    <row r="23" spans="1:11" s="399" customFormat="1" ht="22.5" x14ac:dyDescent="0.2">
      <c r="A23" s="375" t="s">
        <v>106</v>
      </c>
      <c r="B23" s="454" t="s">
        <v>353</v>
      </c>
      <c r="C23" s="446" t="s">
        <v>100</v>
      </c>
      <c r="D23" s="446" t="s">
        <v>100</v>
      </c>
      <c r="E23" s="455" t="s">
        <v>224</v>
      </c>
      <c r="F23" s="427">
        <v>0</v>
      </c>
      <c r="G23" s="448">
        <f>+G24</f>
        <v>10</v>
      </c>
      <c r="H23" s="429">
        <f t="shared" si="0"/>
        <v>10</v>
      </c>
      <c r="I23" s="493">
        <v>0</v>
      </c>
      <c r="J23" s="493">
        <f t="shared" si="1"/>
        <v>10</v>
      </c>
      <c r="K23" s="412"/>
    </row>
    <row r="24" spans="1:11" s="399" customFormat="1" x14ac:dyDescent="0.2">
      <c r="A24" s="481"/>
      <c r="B24" s="456"/>
      <c r="C24" s="450">
        <v>3113</v>
      </c>
      <c r="D24" s="451">
        <v>5321</v>
      </c>
      <c r="E24" s="452" t="s">
        <v>222</v>
      </c>
      <c r="F24" s="428">
        <v>0</v>
      </c>
      <c r="G24" s="436">
        <v>10</v>
      </c>
      <c r="H24" s="439">
        <f t="shared" si="0"/>
        <v>10</v>
      </c>
      <c r="I24" s="490">
        <v>0</v>
      </c>
      <c r="J24" s="490">
        <f t="shared" si="1"/>
        <v>10</v>
      </c>
      <c r="K24" s="412"/>
    </row>
    <row r="25" spans="1:11" s="399" customFormat="1" x14ac:dyDescent="0.2">
      <c r="A25" s="387" t="s">
        <v>106</v>
      </c>
      <c r="B25" s="388" t="s">
        <v>334</v>
      </c>
      <c r="C25" s="389" t="s">
        <v>100</v>
      </c>
      <c r="D25" s="443" t="s">
        <v>100</v>
      </c>
      <c r="E25" s="416" t="s">
        <v>206</v>
      </c>
      <c r="F25" s="438">
        <f>+F26</f>
        <v>2300</v>
      </c>
      <c r="G25" s="438">
        <f>+G26</f>
        <v>-2300</v>
      </c>
      <c r="H25" s="429">
        <f t="shared" si="0"/>
        <v>0</v>
      </c>
      <c r="I25" s="378">
        <f>+I26</f>
        <v>116.15</v>
      </c>
      <c r="J25" s="493">
        <f t="shared" si="1"/>
        <v>116.15</v>
      </c>
      <c r="K25" s="412" t="s">
        <v>425</v>
      </c>
    </row>
    <row r="26" spans="1:11" s="399" customFormat="1" x14ac:dyDescent="0.2">
      <c r="A26" s="394"/>
      <c r="B26" s="395" t="s">
        <v>332</v>
      </c>
      <c r="C26" s="398">
        <v>3299</v>
      </c>
      <c r="D26" s="407">
        <v>5331</v>
      </c>
      <c r="E26" s="414" t="s">
        <v>223</v>
      </c>
      <c r="F26" s="439">
        <v>2300</v>
      </c>
      <c r="G26" s="439">
        <v>-2300</v>
      </c>
      <c r="H26" s="439">
        <f t="shared" si="0"/>
        <v>0</v>
      </c>
      <c r="I26" s="377">
        <v>116.15</v>
      </c>
      <c r="J26" s="490">
        <f t="shared" si="1"/>
        <v>116.15</v>
      </c>
      <c r="K26" s="412"/>
    </row>
    <row r="27" spans="1:11" s="399" customFormat="1" ht="33.75" x14ac:dyDescent="0.2">
      <c r="A27" s="482" t="s">
        <v>106</v>
      </c>
      <c r="B27" s="457" t="s">
        <v>416</v>
      </c>
      <c r="C27" s="457" t="s">
        <v>100</v>
      </c>
      <c r="D27" s="457" t="s">
        <v>100</v>
      </c>
      <c r="E27" s="458" t="s">
        <v>230</v>
      </c>
      <c r="F27" s="427">
        <v>0</v>
      </c>
      <c r="G27" s="448">
        <f>+G28</f>
        <v>450</v>
      </c>
      <c r="H27" s="429">
        <f t="shared" si="0"/>
        <v>450</v>
      </c>
      <c r="I27" s="378">
        <v>0</v>
      </c>
      <c r="J27" s="493">
        <f t="shared" si="1"/>
        <v>450</v>
      </c>
      <c r="K27" s="412"/>
    </row>
    <row r="28" spans="1:11" s="399" customFormat="1" ht="22.5" x14ac:dyDescent="0.2">
      <c r="A28" s="483"/>
      <c r="B28" s="459"/>
      <c r="C28" s="459" t="s">
        <v>229</v>
      </c>
      <c r="D28" s="459" t="s">
        <v>228</v>
      </c>
      <c r="E28" s="460" t="s">
        <v>223</v>
      </c>
      <c r="F28" s="428">
        <v>0</v>
      </c>
      <c r="G28" s="436">
        <v>450</v>
      </c>
      <c r="H28" s="439">
        <f t="shared" si="0"/>
        <v>450</v>
      </c>
      <c r="I28" s="377">
        <v>0</v>
      </c>
      <c r="J28" s="490">
        <f t="shared" si="1"/>
        <v>450</v>
      </c>
      <c r="K28" s="412"/>
    </row>
    <row r="29" spans="1:11" s="399" customFormat="1" ht="33.75" x14ac:dyDescent="0.2">
      <c r="A29" s="482" t="s">
        <v>106</v>
      </c>
      <c r="B29" s="457" t="s">
        <v>417</v>
      </c>
      <c r="C29" s="457" t="s">
        <v>100</v>
      </c>
      <c r="D29" s="457" t="s">
        <v>100</v>
      </c>
      <c r="E29" s="458" t="s">
        <v>231</v>
      </c>
      <c r="F29" s="427">
        <v>0</v>
      </c>
      <c r="G29" s="448">
        <f t="shared" ref="G29" si="2">+G30</f>
        <v>490</v>
      </c>
      <c r="H29" s="429">
        <f t="shared" si="0"/>
        <v>490</v>
      </c>
      <c r="I29" s="378">
        <v>0</v>
      </c>
      <c r="J29" s="493">
        <f t="shared" si="1"/>
        <v>490</v>
      </c>
      <c r="K29" s="412"/>
    </row>
    <row r="30" spans="1:11" s="399" customFormat="1" ht="22.5" x14ac:dyDescent="0.2">
      <c r="A30" s="483"/>
      <c r="B30" s="459"/>
      <c r="C30" s="459" t="s">
        <v>229</v>
      </c>
      <c r="D30" s="459" t="s">
        <v>228</v>
      </c>
      <c r="E30" s="460" t="s">
        <v>223</v>
      </c>
      <c r="F30" s="428">
        <v>0</v>
      </c>
      <c r="G30" s="436">
        <v>490</v>
      </c>
      <c r="H30" s="439">
        <f t="shared" si="0"/>
        <v>490</v>
      </c>
      <c r="I30" s="377">
        <v>0</v>
      </c>
      <c r="J30" s="490">
        <f t="shared" si="1"/>
        <v>490</v>
      </c>
      <c r="K30" s="412"/>
    </row>
    <row r="31" spans="1:11" s="399" customFormat="1" ht="33.75" x14ac:dyDescent="0.2">
      <c r="A31" s="482" t="s">
        <v>106</v>
      </c>
      <c r="B31" s="457" t="s">
        <v>418</v>
      </c>
      <c r="C31" s="457" t="s">
        <v>100</v>
      </c>
      <c r="D31" s="457" t="s">
        <v>100</v>
      </c>
      <c r="E31" s="458" t="s">
        <v>232</v>
      </c>
      <c r="F31" s="427">
        <v>0</v>
      </c>
      <c r="G31" s="448">
        <f t="shared" ref="G31" si="3">+G32</f>
        <v>80</v>
      </c>
      <c r="H31" s="429">
        <f t="shared" si="0"/>
        <v>80</v>
      </c>
      <c r="I31" s="378">
        <v>0</v>
      </c>
      <c r="J31" s="493">
        <f t="shared" si="1"/>
        <v>80</v>
      </c>
      <c r="K31" s="412"/>
    </row>
    <row r="32" spans="1:11" s="399" customFormat="1" ht="22.5" x14ac:dyDescent="0.2">
      <c r="A32" s="483"/>
      <c r="B32" s="459"/>
      <c r="C32" s="459" t="s">
        <v>229</v>
      </c>
      <c r="D32" s="459" t="s">
        <v>228</v>
      </c>
      <c r="E32" s="460" t="s">
        <v>223</v>
      </c>
      <c r="F32" s="428">
        <v>0</v>
      </c>
      <c r="G32" s="436">
        <v>80</v>
      </c>
      <c r="H32" s="439">
        <f t="shared" si="0"/>
        <v>80</v>
      </c>
      <c r="I32" s="377">
        <v>0</v>
      </c>
      <c r="J32" s="490">
        <f t="shared" si="1"/>
        <v>80</v>
      </c>
      <c r="K32" s="412"/>
    </row>
    <row r="33" spans="1:11" s="399" customFormat="1" ht="33.75" x14ac:dyDescent="0.2">
      <c r="A33" s="482" t="s">
        <v>106</v>
      </c>
      <c r="B33" s="457" t="s">
        <v>419</v>
      </c>
      <c r="C33" s="457" t="s">
        <v>100</v>
      </c>
      <c r="D33" s="457" t="s">
        <v>100</v>
      </c>
      <c r="E33" s="458" t="s">
        <v>233</v>
      </c>
      <c r="F33" s="427">
        <v>0</v>
      </c>
      <c r="G33" s="448">
        <f t="shared" ref="G33" si="4">+G34</f>
        <v>135</v>
      </c>
      <c r="H33" s="429">
        <f t="shared" si="0"/>
        <v>135</v>
      </c>
      <c r="I33" s="378">
        <v>0</v>
      </c>
      <c r="J33" s="493">
        <f t="shared" si="1"/>
        <v>135</v>
      </c>
      <c r="K33" s="412"/>
    </row>
    <row r="34" spans="1:11" s="399" customFormat="1" ht="22.5" x14ac:dyDescent="0.2">
      <c r="A34" s="483"/>
      <c r="B34" s="459"/>
      <c r="C34" s="459" t="s">
        <v>229</v>
      </c>
      <c r="D34" s="459" t="s">
        <v>228</v>
      </c>
      <c r="E34" s="460" t="s">
        <v>223</v>
      </c>
      <c r="F34" s="428">
        <v>0</v>
      </c>
      <c r="G34" s="436">
        <v>135</v>
      </c>
      <c r="H34" s="439">
        <f t="shared" si="0"/>
        <v>135</v>
      </c>
      <c r="I34" s="377">
        <v>0</v>
      </c>
      <c r="J34" s="490">
        <f t="shared" si="1"/>
        <v>135</v>
      </c>
      <c r="K34" s="412"/>
    </row>
    <row r="35" spans="1:11" s="399" customFormat="1" ht="33.75" x14ac:dyDescent="0.2">
      <c r="A35" s="482" t="s">
        <v>106</v>
      </c>
      <c r="B35" s="457" t="s">
        <v>420</v>
      </c>
      <c r="C35" s="457" t="s">
        <v>100</v>
      </c>
      <c r="D35" s="457" t="s">
        <v>100</v>
      </c>
      <c r="E35" s="458" t="s">
        <v>234</v>
      </c>
      <c r="F35" s="427">
        <v>0</v>
      </c>
      <c r="G35" s="448">
        <f t="shared" ref="G35" si="5">+G36</f>
        <v>400</v>
      </c>
      <c r="H35" s="429">
        <f t="shared" si="0"/>
        <v>400</v>
      </c>
      <c r="I35" s="378">
        <v>0</v>
      </c>
      <c r="J35" s="493">
        <f t="shared" si="1"/>
        <v>400</v>
      </c>
      <c r="K35" s="412"/>
    </row>
    <row r="36" spans="1:11" s="399" customFormat="1" ht="22.5" x14ac:dyDescent="0.2">
      <c r="A36" s="483"/>
      <c r="B36" s="459"/>
      <c r="C36" s="459" t="s">
        <v>229</v>
      </c>
      <c r="D36" s="459" t="s">
        <v>228</v>
      </c>
      <c r="E36" s="460" t="s">
        <v>223</v>
      </c>
      <c r="F36" s="428">
        <v>0</v>
      </c>
      <c r="G36" s="436">
        <v>400</v>
      </c>
      <c r="H36" s="439">
        <f t="shared" si="0"/>
        <v>400</v>
      </c>
      <c r="I36" s="377">
        <v>0</v>
      </c>
      <c r="J36" s="490">
        <f t="shared" si="1"/>
        <v>400</v>
      </c>
      <c r="K36" s="412"/>
    </row>
    <row r="37" spans="1:11" s="399" customFormat="1" ht="33.75" x14ac:dyDescent="0.2">
      <c r="A37" s="482" t="s">
        <v>106</v>
      </c>
      <c r="B37" s="457" t="s">
        <v>421</v>
      </c>
      <c r="C37" s="457" t="s">
        <v>100</v>
      </c>
      <c r="D37" s="457" t="s">
        <v>100</v>
      </c>
      <c r="E37" s="458" t="s">
        <v>236</v>
      </c>
      <c r="F37" s="427">
        <v>0</v>
      </c>
      <c r="G37" s="448">
        <f t="shared" ref="G37" si="6">+G38</f>
        <v>300</v>
      </c>
      <c r="H37" s="429">
        <f t="shared" si="0"/>
        <v>300</v>
      </c>
      <c r="I37" s="378">
        <v>0</v>
      </c>
      <c r="J37" s="493">
        <f t="shared" si="1"/>
        <v>300</v>
      </c>
      <c r="K37" s="412"/>
    </row>
    <row r="38" spans="1:11" s="399" customFormat="1" ht="22.5" x14ac:dyDescent="0.2">
      <c r="A38" s="483"/>
      <c r="B38" s="459"/>
      <c r="C38" s="459" t="s">
        <v>235</v>
      </c>
      <c r="D38" s="459" t="s">
        <v>228</v>
      </c>
      <c r="E38" s="460" t="s">
        <v>223</v>
      </c>
      <c r="F38" s="428">
        <v>0</v>
      </c>
      <c r="G38" s="436">
        <v>300</v>
      </c>
      <c r="H38" s="439">
        <f t="shared" si="0"/>
        <v>300</v>
      </c>
      <c r="I38" s="377">
        <v>0</v>
      </c>
      <c r="J38" s="490">
        <f t="shared" si="1"/>
        <v>300</v>
      </c>
      <c r="K38" s="412"/>
    </row>
    <row r="39" spans="1:11" s="399" customFormat="1" ht="33.75" x14ac:dyDescent="0.2">
      <c r="A39" s="482" t="s">
        <v>106</v>
      </c>
      <c r="B39" s="457" t="s">
        <v>422</v>
      </c>
      <c r="C39" s="457" t="s">
        <v>100</v>
      </c>
      <c r="D39" s="457" t="s">
        <v>100</v>
      </c>
      <c r="E39" s="458" t="s">
        <v>237</v>
      </c>
      <c r="F39" s="427">
        <v>0</v>
      </c>
      <c r="G39" s="448">
        <f t="shared" ref="G39" si="7">+G40</f>
        <v>170</v>
      </c>
      <c r="H39" s="429">
        <f t="shared" si="0"/>
        <v>170</v>
      </c>
      <c r="I39" s="378">
        <v>0</v>
      </c>
      <c r="J39" s="493">
        <f t="shared" si="1"/>
        <v>170</v>
      </c>
      <c r="K39" s="412"/>
    </row>
    <row r="40" spans="1:11" s="399" customFormat="1" ht="22.5" x14ac:dyDescent="0.2">
      <c r="A40" s="483"/>
      <c r="B40" s="459"/>
      <c r="C40" s="459" t="s">
        <v>235</v>
      </c>
      <c r="D40" s="459" t="s">
        <v>228</v>
      </c>
      <c r="E40" s="460" t="s">
        <v>223</v>
      </c>
      <c r="F40" s="428">
        <v>0</v>
      </c>
      <c r="G40" s="436">
        <v>170</v>
      </c>
      <c r="H40" s="439">
        <f t="shared" si="0"/>
        <v>170</v>
      </c>
      <c r="I40" s="377">
        <v>0</v>
      </c>
      <c r="J40" s="490">
        <f t="shared" si="1"/>
        <v>170</v>
      </c>
      <c r="K40" s="412"/>
    </row>
    <row r="41" spans="1:11" s="399" customFormat="1" ht="33.75" x14ac:dyDescent="0.2">
      <c r="A41" s="482" t="s">
        <v>106</v>
      </c>
      <c r="B41" s="457" t="s">
        <v>423</v>
      </c>
      <c r="C41" s="457" t="s">
        <v>100</v>
      </c>
      <c r="D41" s="457" t="s">
        <v>100</v>
      </c>
      <c r="E41" s="458" t="s">
        <v>238</v>
      </c>
      <c r="F41" s="427">
        <v>0</v>
      </c>
      <c r="G41" s="448">
        <f t="shared" ref="G41" si="8">+G42</f>
        <v>240</v>
      </c>
      <c r="H41" s="429">
        <f t="shared" si="0"/>
        <v>240</v>
      </c>
      <c r="I41" s="378">
        <v>0</v>
      </c>
      <c r="J41" s="493">
        <f t="shared" si="1"/>
        <v>240</v>
      </c>
      <c r="K41" s="412"/>
    </row>
    <row r="42" spans="1:11" s="399" customFormat="1" ht="22.5" x14ac:dyDescent="0.2">
      <c r="A42" s="483"/>
      <c r="B42" s="459"/>
      <c r="C42" s="459" t="s">
        <v>229</v>
      </c>
      <c r="D42" s="459" t="s">
        <v>228</v>
      </c>
      <c r="E42" s="460" t="s">
        <v>223</v>
      </c>
      <c r="F42" s="428">
        <v>0</v>
      </c>
      <c r="G42" s="436">
        <v>240</v>
      </c>
      <c r="H42" s="439">
        <f t="shared" si="0"/>
        <v>240</v>
      </c>
      <c r="I42" s="377">
        <v>0</v>
      </c>
      <c r="J42" s="490">
        <f t="shared" si="1"/>
        <v>240</v>
      </c>
      <c r="K42" s="412"/>
    </row>
    <row r="43" spans="1:11" s="399" customFormat="1" ht="33.75" x14ac:dyDescent="0.2">
      <c r="A43" s="482" t="s">
        <v>106</v>
      </c>
      <c r="B43" s="457" t="s">
        <v>424</v>
      </c>
      <c r="C43" s="457" t="s">
        <v>100</v>
      </c>
      <c r="D43" s="457" t="s">
        <v>100</v>
      </c>
      <c r="E43" s="458" t="s">
        <v>239</v>
      </c>
      <c r="F43" s="427">
        <v>0</v>
      </c>
      <c r="G43" s="448">
        <f t="shared" ref="G43" si="9">+G44</f>
        <v>35</v>
      </c>
      <c r="H43" s="429">
        <f t="shared" si="0"/>
        <v>35</v>
      </c>
      <c r="I43" s="378">
        <v>0</v>
      </c>
      <c r="J43" s="493">
        <f t="shared" si="1"/>
        <v>35</v>
      </c>
      <c r="K43" s="412"/>
    </row>
    <row r="44" spans="1:11" s="399" customFormat="1" ht="22.5" x14ac:dyDescent="0.2">
      <c r="A44" s="483"/>
      <c r="B44" s="459"/>
      <c r="C44" s="459" t="s">
        <v>229</v>
      </c>
      <c r="D44" s="459" t="s">
        <v>228</v>
      </c>
      <c r="E44" s="460" t="s">
        <v>223</v>
      </c>
      <c r="F44" s="428">
        <v>0</v>
      </c>
      <c r="G44" s="436">
        <v>35</v>
      </c>
      <c r="H44" s="439">
        <f t="shared" si="0"/>
        <v>35</v>
      </c>
      <c r="I44" s="377">
        <v>0</v>
      </c>
      <c r="J44" s="490">
        <f t="shared" si="1"/>
        <v>35</v>
      </c>
      <c r="K44" s="412"/>
    </row>
    <row r="45" spans="1:11" s="399" customFormat="1" x14ac:dyDescent="0.2">
      <c r="A45" s="390" t="s">
        <v>106</v>
      </c>
      <c r="B45" s="391" t="s">
        <v>335</v>
      </c>
      <c r="C45" s="396" t="s">
        <v>100</v>
      </c>
      <c r="D45" s="397" t="s">
        <v>100</v>
      </c>
      <c r="E45" s="413" t="s">
        <v>321</v>
      </c>
      <c r="F45" s="429">
        <f>+F46</f>
        <v>60</v>
      </c>
      <c r="G45" s="429">
        <v>0</v>
      </c>
      <c r="H45" s="429">
        <f t="shared" si="0"/>
        <v>60</v>
      </c>
      <c r="I45" s="378">
        <v>0</v>
      </c>
      <c r="J45" s="493">
        <f t="shared" si="1"/>
        <v>60</v>
      </c>
      <c r="K45" s="412"/>
    </row>
    <row r="46" spans="1:11" s="399" customFormat="1" x14ac:dyDescent="0.2">
      <c r="A46" s="394"/>
      <c r="B46" s="418" t="s">
        <v>332</v>
      </c>
      <c r="C46" s="407">
        <v>3299</v>
      </c>
      <c r="D46" s="407">
        <v>5331</v>
      </c>
      <c r="E46" s="414" t="s">
        <v>223</v>
      </c>
      <c r="F46" s="439">
        <v>60</v>
      </c>
      <c r="G46" s="439">
        <v>0</v>
      </c>
      <c r="H46" s="439">
        <f t="shared" si="0"/>
        <v>60</v>
      </c>
      <c r="I46" s="377">
        <v>0</v>
      </c>
      <c r="J46" s="490">
        <f t="shared" si="1"/>
        <v>60</v>
      </c>
      <c r="K46" s="412"/>
    </row>
    <row r="47" spans="1:11" s="399" customFormat="1" x14ac:dyDescent="0.2">
      <c r="A47" s="390" t="s">
        <v>106</v>
      </c>
      <c r="B47" s="391" t="s">
        <v>336</v>
      </c>
      <c r="C47" s="396" t="s">
        <v>100</v>
      </c>
      <c r="D47" s="397" t="s">
        <v>100</v>
      </c>
      <c r="E47" s="413" t="s">
        <v>322</v>
      </c>
      <c r="F47" s="429">
        <f>+F48</f>
        <v>50</v>
      </c>
      <c r="G47" s="429">
        <v>0</v>
      </c>
      <c r="H47" s="429">
        <f t="shared" si="0"/>
        <v>50</v>
      </c>
      <c r="I47" s="378">
        <v>0</v>
      </c>
      <c r="J47" s="493">
        <f t="shared" si="1"/>
        <v>50</v>
      </c>
      <c r="K47" s="412"/>
    </row>
    <row r="48" spans="1:11" s="399" customFormat="1" x14ac:dyDescent="0.2">
      <c r="A48" s="394"/>
      <c r="B48" s="395" t="s">
        <v>332</v>
      </c>
      <c r="C48" s="398">
        <v>3299</v>
      </c>
      <c r="D48" s="393">
        <v>5332</v>
      </c>
      <c r="E48" s="414" t="s">
        <v>323</v>
      </c>
      <c r="F48" s="439">
        <v>50</v>
      </c>
      <c r="G48" s="439">
        <v>0</v>
      </c>
      <c r="H48" s="439">
        <f t="shared" si="0"/>
        <v>50</v>
      </c>
      <c r="I48" s="377">
        <v>0</v>
      </c>
      <c r="J48" s="490">
        <f t="shared" si="1"/>
        <v>50</v>
      </c>
      <c r="K48" s="412"/>
    </row>
    <row r="49" spans="1:11" s="399" customFormat="1" x14ac:dyDescent="0.2">
      <c r="A49" s="390" t="s">
        <v>106</v>
      </c>
      <c r="B49" s="391" t="s">
        <v>337</v>
      </c>
      <c r="C49" s="396" t="s">
        <v>100</v>
      </c>
      <c r="D49" s="397" t="s">
        <v>100</v>
      </c>
      <c r="E49" s="413" t="s">
        <v>207</v>
      </c>
      <c r="F49" s="429">
        <f>+F50</f>
        <v>50</v>
      </c>
      <c r="G49" s="429">
        <v>0</v>
      </c>
      <c r="H49" s="429">
        <f t="shared" si="0"/>
        <v>50</v>
      </c>
      <c r="I49" s="378">
        <v>0</v>
      </c>
      <c r="J49" s="493">
        <f t="shared" si="1"/>
        <v>50</v>
      </c>
      <c r="K49" s="412"/>
    </row>
    <row r="50" spans="1:11" s="399" customFormat="1" x14ac:dyDescent="0.2">
      <c r="A50" s="394"/>
      <c r="B50" s="395" t="s">
        <v>332</v>
      </c>
      <c r="C50" s="398">
        <v>3299</v>
      </c>
      <c r="D50" s="393">
        <v>5321</v>
      </c>
      <c r="E50" s="414" t="s">
        <v>222</v>
      </c>
      <c r="F50" s="439">
        <v>50</v>
      </c>
      <c r="G50" s="439">
        <v>0</v>
      </c>
      <c r="H50" s="439">
        <f t="shared" si="0"/>
        <v>50</v>
      </c>
      <c r="I50" s="377">
        <v>0</v>
      </c>
      <c r="J50" s="490">
        <f t="shared" si="1"/>
        <v>50</v>
      </c>
      <c r="K50" s="412"/>
    </row>
    <row r="51" spans="1:11" s="399" customFormat="1" x14ac:dyDescent="0.2">
      <c r="A51" s="390" t="s">
        <v>106</v>
      </c>
      <c r="B51" s="391" t="s">
        <v>338</v>
      </c>
      <c r="C51" s="396" t="s">
        <v>100</v>
      </c>
      <c r="D51" s="397" t="s">
        <v>100</v>
      </c>
      <c r="E51" s="413" t="s">
        <v>208</v>
      </c>
      <c r="F51" s="429">
        <f>+F52</f>
        <v>20</v>
      </c>
      <c r="G51" s="429">
        <v>0</v>
      </c>
      <c r="H51" s="429">
        <f t="shared" si="0"/>
        <v>20</v>
      </c>
      <c r="I51" s="378">
        <v>0</v>
      </c>
      <c r="J51" s="493">
        <f t="shared" si="1"/>
        <v>20</v>
      </c>
      <c r="K51" s="412"/>
    </row>
    <row r="52" spans="1:11" s="399" customFormat="1" x14ac:dyDescent="0.2">
      <c r="A52" s="394"/>
      <c r="B52" s="395" t="s">
        <v>332</v>
      </c>
      <c r="C52" s="398">
        <v>3299</v>
      </c>
      <c r="D52" s="393">
        <v>5321</v>
      </c>
      <c r="E52" s="414" t="s">
        <v>222</v>
      </c>
      <c r="F52" s="439">
        <v>20</v>
      </c>
      <c r="G52" s="439">
        <v>0</v>
      </c>
      <c r="H52" s="439">
        <f t="shared" si="0"/>
        <v>20</v>
      </c>
      <c r="I52" s="377">
        <v>0</v>
      </c>
      <c r="J52" s="490">
        <f t="shared" si="1"/>
        <v>20</v>
      </c>
      <c r="K52" s="412"/>
    </row>
    <row r="53" spans="1:11" s="399" customFormat="1" x14ac:dyDescent="0.2">
      <c r="A53" s="390" t="s">
        <v>106</v>
      </c>
      <c r="B53" s="391" t="s">
        <v>339</v>
      </c>
      <c r="C53" s="396" t="s">
        <v>100</v>
      </c>
      <c r="D53" s="397" t="s">
        <v>100</v>
      </c>
      <c r="E53" s="413" t="s">
        <v>209</v>
      </c>
      <c r="F53" s="429">
        <f>+F54</f>
        <v>30</v>
      </c>
      <c r="G53" s="429">
        <v>0</v>
      </c>
      <c r="H53" s="429">
        <f t="shared" si="0"/>
        <v>30</v>
      </c>
      <c r="I53" s="378">
        <v>0</v>
      </c>
      <c r="J53" s="493">
        <f t="shared" si="1"/>
        <v>30</v>
      </c>
      <c r="K53" s="412"/>
    </row>
    <row r="54" spans="1:11" s="399" customFormat="1" x14ac:dyDescent="0.2">
      <c r="A54" s="394"/>
      <c r="B54" s="395" t="s">
        <v>332</v>
      </c>
      <c r="C54" s="398">
        <v>3299</v>
      </c>
      <c r="D54" s="393">
        <v>5222</v>
      </c>
      <c r="E54" s="414" t="s">
        <v>242</v>
      </c>
      <c r="F54" s="439">
        <v>30</v>
      </c>
      <c r="G54" s="439">
        <v>0</v>
      </c>
      <c r="H54" s="439">
        <f t="shared" si="0"/>
        <v>30</v>
      </c>
      <c r="I54" s="377">
        <v>0</v>
      </c>
      <c r="J54" s="490">
        <f t="shared" si="1"/>
        <v>30</v>
      </c>
      <c r="K54" s="412"/>
    </row>
    <row r="55" spans="1:11" s="399" customFormat="1" x14ac:dyDescent="0.2">
      <c r="A55" s="390" t="s">
        <v>106</v>
      </c>
      <c r="B55" s="391" t="s">
        <v>340</v>
      </c>
      <c r="C55" s="396" t="s">
        <v>100</v>
      </c>
      <c r="D55" s="397" t="s">
        <v>100</v>
      </c>
      <c r="E55" s="413" t="s">
        <v>210</v>
      </c>
      <c r="F55" s="429">
        <f>+F56</f>
        <v>50</v>
      </c>
      <c r="G55" s="429">
        <v>0</v>
      </c>
      <c r="H55" s="429">
        <f t="shared" si="0"/>
        <v>50</v>
      </c>
      <c r="I55" s="378">
        <v>0</v>
      </c>
      <c r="J55" s="493">
        <f t="shared" si="1"/>
        <v>50</v>
      </c>
      <c r="K55" s="412"/>
    </row>
    <row r="56" spans="1:11" s="399" customFormat="1" ht="13.5" thickBot="1" x14ac:dyDescent="0.25">
      <c r="A56" s="408"/>
      <c r="B56" s="409" t="s">
        <v>332</v>
      </c>
      <c r="C56" s="410">
        <v>3299</v>
      </c>
      <c r="D56" s="411">
        <v>5213</v>
      </c>
      <c r="E56" s="415" t="s">
        <v>268</v>
      </c>
      <c r="F56" s="430">
        <v>50</v>
      </c>
      <c r="G56" s="430">
        <v>0</v>
      </c>
      <c r="H56" s="430">
        <f t="shared" si="0"/>
        <v>50</v>
      </c>
      <c r="I56" s="515">
        <v>0</v>
      </c>
      <c r="J56" s="504">
        <f t="shared" si="1"/>
        <v>50</v>
      </c>
      <c r="K56" s="412"/>
    </row>
    <row r="57" spans="1:11" s="399" customFormat="1" ht="13.5" thickBot="1" x14ac:dyDescent="0.25">
      <c r="A57" s="494" t="s">
        <v>106</v>
      </c>
      <c r="B57" s="500" t="s">
        <v>100</v>
      </c>
      <c r="C57" s="496" t="s">
        <v>100</v>
      </c>
      <c r="D57" s="497" t="s">
        <v>100</v>
      </c>
      <c r="E57" s="498" t="s">
        <v>211</v>
      </c>
      <c r="F57" s="499">
        <f>+F58+F60+F62+F64+F66</f>
        <v>4548.9799999999996</v>
      </c>
      <c r="G57" s="499">
        <f>+G58+G60+G62+G64+G66+G68</f>
        <v>0</v>
      </c>
      <c r="H57" s="499">
        <f t="shared" si="0"/>
        <v>4548.9799999999996</v>
      </c>
      <c r="I57" s="517">
        <v>0</v>
      </c>
      <c r="J57" s="503">
        <f t="shared" si="1"/>
        <v>4548.9799999999996</v>
      </c>
      <c r="K57" s="412"/>
    </row>
    <row r="58" spans="1:11" s="399" customFormat="1" hidden="1" x14ac:dyDescent="0.2">
      <c r="A58" s="387" t="s">
        <v>106</v>
      </c>
      <c r="B58" s="388" t="s">
        <v>341</v>
      </c>
      <c r="C58" s="389" t="s">
        <v>100</v>
      </c>
      <c r="D58" s="389" t="s">
        <v>100</v>
      </c>
      <c r="E58" s="416" t="s">
        <v>324</v>
      </c>
      <c r="F58" s="438">
        <f>+F59</f>
        <v>1200</v>
      </c>
      <c r="G58" s="438">
        <v>0</v>
      </c>
      <c r="H58" s="438">
        <f t="shared" si="0"/>
        <v>1200</v>
      </c>
      <c r="I58" s="516">
        <v>0</v>
      </c>
      <c r="J58" s="502">
        <f t="shared" si="1"/>
        <v>1200</v>
      </c>
      <c r="K58" s="412"/>
    </row>
    <row r="59" spans="1:11" s="399" customFormat="1" hidden="1" x14ac:dyDescent="0.2">
      <c r="A59" s="394"/>
      <c r="B59" s="395" t="s">
        <v>332</v>
      </c>
      <c r="C59" s="398">
        <v>3299</v>
      </c>
      <c r="D59" s="392">
        <v>5321</v>
      </c>
      <c r="E59" s="414" t="s">
        <v>222</v>
      </c>
      <c r="F59" s="439">
        <v>1200</v>
      </c>
      <c r="G59" s="439">
        <v>0</v>
      </c>
      <c r="H59" s="439">
        <f t="shared" si="0"/>
        <v>1200</v>
      </c>
      <c r="I59" s="377">
        <v>0</v>
      </c>
      <c r="J59" s="490">
        <f t="shared" si="1"/>
        <v>1200</v>
      </c>
      <c r="K59" s="412"/>
    </row>
    <row r="60" spans="1:11" s="399" customFormat="1" ht="22.5" hidden="1" x14ac:dyDescent="0.2">
      <c r="A60" s="390" t="s">
        <v>106</v>
      </c>
      <c r="B60" s="391" t="s">
        <v>414</v>
      </c>
      <c r="C60" s="396" t="s">
        <v>100</v>
      </c>
      <c r="D60" s="396" t="s">
        <v>100</v>
      </c>
      <c r="E60" s="416" t="s">
        <v>325</v>
      </c>
      <c r="F60" s="429">
        <f>+F61</f>
        <v>259.04000000000002</v>
      </c>
      <c r="G60" s="429">
        <v>0</v>
      </c>
      <c r="H60" s="429">
        <f t="shared" si="0"/>
        <v>259.04000000000002</v>
      </c>
      <c r="I60" s="378">
        <v>0</v>
      </c>
      <c r="J60" s="493">
        <f t="shared" si="1"/>
        <v>259.04000000000002</v>
      </c>
      <c r="K60" s="412"/>
    </row>
    <row r="61" spans="1:11" s="399" customFormat="1" hidden="1" x14ac:dyDescent="0.2">
      <c r="A61" s="394"/>
      <c r="B61" s="395" t="s">
        <v>332</v>
      </c>
      <c r="C61" s="398">
        <v>3113</v>
      </c>
      <c r="D61" s="392">
        <v>5321</v>
      </c>
      <c r="E61" s="414" t="s">
        <v>222</v>
      </c>
      <c r="F61" s="439">
        <v>259.04000000000002</v>
      </c>
      <c r="G61" s="439">
        <v>0</v>
      </c>
      <c r="H61" s="439">
        <f t="shared" si="0"/>
        <v>259.04000000000002</v>
      </c>
      <c r="I61" s="377">
        <v>0</v>
      </c>
      <c r="J61" s="490">
        <f t="shared" si="1"/>
        <v>259.04000000000002</v>
      </c>
      <c r="K61" s="412"/>
    </row>
    <row r="62" spans="1:11" s="399" customFormat="1" hidden="1" x14ac:dyDescent="0.2">
      <c r="A62" s="390" t="s">
        <v>106</v>
      </c>
      <c r="B62" s="391" t="s">
        <v>342</v>
      </c>
      <c r="C62" s="396" t="s">
        <v>100</v>
      </c>
      <c r="D62" s="396" t="s">
        <v>100</v>
      </c>
      <c r="E62" s="416" t="s">
        <v>212</v>
      </c>
      <c r="F62" s="429">
        <f>+F63</f>
        <v>2007.02</v>
      </c>
      <c r="G62" s="429">
        <v>0</v>
      </c>
      <c r="H62" s="429">
        <f t="shared" si="0"/>
        <v>2007.02</v>
      </c>
      <c r="I62" s="378">
        <v>0</v>
      </c>
      <c r="J62" s="493">
        <f t="shared" si="1"/>
        <v>2007.02</v>
      </c>
      <c r="K62" s="412"/>
    </row>
    <row r="63" spans="1:11" s="399" customFormat="1" hidden="1" x14ac:dyDescent="0.2">
      <c r="A63" s="394"/>
      <c r="B63" s="395" t="s">
        <v>332</v>
      </c>
      <c r="C63" s="398">
        <v>3299</v>
      </c>
      <c r="D63" s="392">
        <v>5321</v>
      </c>
      <c r="E63" s="414" t="s">
        <v>222</v>
      </c>
      <c r="F63" s="439">
        <v>2007.02</v>
      </c>
      <c r="G63" s="439">
        <v>0</v>
      </c>
      <c r="H63" s="439">
        <f t="shared" si="0"/>
        <v>2007.02</v>
      </c>
      <c r="I63" s="377">
        <v>0</v>
      </c>
      <c r="J63" s="490">
        <f t="shared" si="1"/>
        <v>2007.02</v>
      </c>
      <c r="K63" s="412"/>
    </row>
    <row r="64" spans="1:11" s="399" customFormat="1" hidden="1" x14ac:dyDescent="0.2">
      <c r="A64" s="390" t="s">
        <v>106</v>
      </c>
      <c r="B64" s="391" t="s">
        <v>343</v>
      </c>
      <c r="C64" s="396" t="s">
        <v>100</v>
      </c>
      <c r="D64" s="396" t="s">
        <v>100</v>
      </c>
      <c r="E64" s="416" t="s">
        <v>326</v>
      </c>
      <c r="F64" s="429">
        <f>+F65</f>
        <v>541.79</v>
      </c>
      <c r="G64" s="429">
        <v>0</v>
      </c>
      <c r="H64" s="429">
        <f t="shared" si="0"/>
        <v>541.79</v>
      </c>
      <c r="I64" s="378">
        <v>0</v>
      </c>
      <c r="J64" s="493">
        <f t="shared" si="1"/>
        <v>541.79</v>
      </c>
      <c r="K64" s="412"/>
    </row>
    <row r="65" spans="1:11" s="399" customFormat="1" hidden="1" x14ac:dyDescent="0.2">
      <c r="A65" s="394"/>
      <c r="B65" s="395" t="s">
        <v>332</v>
      </c>
      <c r="C65" s="398">
        <v>3113</v>
      </c>
      <c r="D65" s="392">
        <v>5321</v>
      </c>
      <c r="E65" s="414" t="s">
        <v>222</v>
      </c>
      <c r="F65" s="439">
        <v>541.79</v>
      </c>
      <c r="G65" s="439">
        <v>0</v>
      </c>
      <c r="H65" s="439">
        <f t="shared" si="0"/>
        <v>541.79</v>
      </c>
      <c r="I65" s="377">
        <v>0</v>
      </c>
      <c r="J65" s="490">
        <f t="shared" si="1"/>
        <v>541.79</v>
      </c>
      <c r="K65" s="412"/>
    </row>
    <row r="66" spans="1:11" s="399" customFormat="1" ht="22.5" hidden="1" x14ac:dyDescent="0.2">
      <c r="A66" s="390" t="s">
        <v>106</v>
      </c>
      <c r="B66" s="391" t="s">
        <v>344</v>
      </c>
      <c r="C66" s="396" t="s">
        <v>100</v>
      </c>
      <c r="D66" s="396" t="s">
        <v>100</v>
      </c>
      <c r="E66" s="416" t="s">
        <v>213</v>
      </c>
      <c r="F66" s="429">
        <f>+F67</f>
        <v>541.13</v>
      </c>
      <c r="G66" s="429">
        <f>+G67</f>
        <v>-250</v>
      </c>
      <c r="H66" s="429">
        <f t="shared" si="0"/>
        <v>291.13</v>
      </c>
      <c r="I66" s="378">
        <v>0</v>
      </c>
      <c r="J66" s="493">
        <f t="shared" si="1"/>
        <v>291.13</v>
      </c>
      <c r="K66" s="412"/>
    </row>
    <row r="67" spans="1:11" s="399" customFormat="1" hidden="1" x14ac:dyDescent="0.2">
      <c r="A67" s="408"/>
      <c r="B67" s="409" t="s">
        <v>332</v>
      </c>
      <c r="C67" s="410">
        <v>3299</v>
      </c>
      <c r="D67" s="411">
        <v>5321</v>
      </c>
      <c r="E67" s="414" t="s">
        <v>222</v>
      </c>
      <c r="F67" s="439">
        <v>541.13</v>
      </c>
      <c r="G67" s="439">
        <v>-250</v>
      </c>
      <c r="H67" s="439">
        <f t="shared" si="0"/>
        <v>291.13</v>
      </c>
      <c r="I67" s="377">
        <v>0</v>
      </c>
      <c r="J67" s="490">
        <f t="shared" si="1"/>
        <v>291.13</v>
      </c>
      <c r="K67" s="412"/>
    </row>
    <row r="68" spans="1:11" s="399" customFormat="1" ht="33.75" hidden="1" x14ac:dyDescent="0.2">
      <c r="A68" s="390" t="s">
        <v>106</v>
      </c>
      <c r="B68" s="425" t="s">
        <v>354</v>
      </c>
      <c r="C68" s="425" t="s">
        <v>100</v>
      </c>
      <c r="D68" s="396" t="s">
        <v>100</v>
      </c>
      <c r="E68" s="413" t="s">
        <v>330</v>
      </c>
      <c r="F68" s="429">
        <v>0</v>
      </c>
      <c r="G68" s="429">
        <f>+G69</f>
        <v>250</v>
      </c>
      <c r="H68" s="429">
        <f t="shared" si="0"/>
        <v>250</v>
      </c>
      <c r="I68" s="378">
        <v>0</v>
      </c>
      <c r="J68" s="493">
        <f t="shared" si="1"/>
        <v>250</v>
      </c>
      <c r="K68" s="412"/>
    </row>
    <row r="69" spans="1:11" s="399" customFormat="1" ht="13.5" hidden="1" thickBot="1" x14ac:dyDescent="0.25">
      <c r="A69" s="484"/>
      <c r="B69" s="461"/>
      <c r="C69" s="410">
        <v>3299</v>
      </c>
      <c r="D69" s="462">
        <v>5339</v>
      </c>
      <c r="E69" s="463" t="s">
        <v>329</v>
      </c>
      <c r="F69" s="430">
        <v>0</v>
      </c>
      <c r="G69" s="430">
        <v>250</v>
      </c>
      <c r="H69" s="430">
        <f t="shared" si="0"/>
        <v>250</v>
      </c>
      <c r="I69" s="515">
        <v>0</v>
      </c>
      <c r="J69" s="504">
        <f t="shared" si="1"/>
        <v>250</v>
      </c>
      <c r="K69" s="412"/>
    </row>
    <row r="70" spans="1:11" s="399" customFormat="1" ht="13.5" thickBot="1" x14ac:dyDescent="0.25">
      <c r="A70" s="494" t="s">
        <v>106</v>
      </c>
      <c r="B70" s="495" t="s">
        <v>100</v>
      </c>
      <c r="C70" s="496" t="s">
        <v>100</v>
      </c>
      <c r="D70" s="497" t="s">
        <v>100</v>
      </c>
      <c r="E70" s="498" t="s">
        <v>317</v>
      </c>
      <c r="F70" s="499">
        <f>+F71+F141+F153+F171+F179</f>
        <v>13000</v>
      </c>
      <c r="G70" s="499">
        <f>+G71+G73+G75+G77+G79+G81+G83+G85+G87+G89+G91+G93+G95+G97+G99+G101+G103+G105+G107+G109+G111+G113+G115+G117+G119+G121+G123+G125+G127+G129+G131+G133+G135+G137+G139+G141+G143+G145+G147+G149+G151+G153+G155+G157+G159+G161+G163+G165+G167+G169+G171+G173+G175+G177+G179+G181+G183+G185+G187+G189+G191+G193+G195</f>
        <v>0</v>
      </c>
      <c r="H70" s="499">
        <f t="shared" si="0"/>
        <v>13000</v>
      </c>
      <c r="I70" s="517">
        <v>0</v>
      </c>
      <c r="J70" s="503">
        <f t="shared" si="1"/>
        <v>13000</v>
      </c>
      <c r="K70" s="412"/>
    </row>
    <row r="71" spans="1:11" s="399" customFormat="1" hidden="1" x14ac:dyDescent="0.2">
      <c r="A71" s="387" t="s">
        <v>106</v>
      </c>
      <c r="B71" s="388" t="s">
        <v>345</v>
      </c>
      <c r="C71" s="389" t="s">
        <v>100</v>
      </c>
      <c r="D71" s="443" t="s">
        <v>100</v>
      </c>
      <c r="E71" s="416" t="s">
        <v>327</v>
      </c>
      <c r="F71" s="438">
        <f>+F72</f>
        <v>5000</v>
      </c>
      <c r="G71" s="464">
        <f>+G72</f>
        <v>-4700</v>
      </c>
      <c r="H71" s="438">
        <f t="shared" si="0"/>
        <v>300</v>
      </c>
      <c r="I71" s="516">
        <v>0</v>
      </c>
      <c r="J71" s="502">
        <f t="shared" si="1"/>
        <v>300</v>
      </c>
      <c r="K71" s="412"/>
    </row>
    <row r="72" spans="1:11" s="399" customFormat="1" hidden="1" x14ac:dyDescent="0.2">
      <c r="A72" s="394"/>
      <c r="B72" s="395" t="s">
        <v>332</v>
      </c>
      <c r="C72" s="398">
        <v>3419</v>
      </c>
      <c r="D72" s="393">
        <v>5222</v>
      </c>
      <c r="E72" s="414" t="s">
        <v>242</v>
      </c>
      <c r="F72" s="439">
        <v>5000</v>
      </c>
      <c r="G72" s="436">
        <v>-4700</v>
      </c>
      <c r="H72" s="439">
        <f t="shared" si="0"/>
        <v>300</v>
      </c>
      <c r="I72" s="377">
        <v>0</v>
      </c>
      <c r="J72" s="490">
        <f t="shared" si="1"/>
        <v>300</v>
      </c>
      <c r="K72" s="412"/>
    </row>
    <row r="73" spans="1:11" s="399" customFormat="1" ht="22.5" hidden="1" x14ac:dyDescent="0.2">
      <c r="A73" s="485" t="s">
        <v>243</v>
      </c>
      <c r="B73" s="465" t="s">
        <v>355</v>
      </c>
      <c r="C73" s="466" t="s">
        <v>100</v>
      </c>
      <c r="D73" s="466" t="s">
        <v>100</v>
      </c>
      <c r="E73" s="467" t="s">
        <v>274</v>
      </c>
      <c r="F73" s="431">
        <v>0</v>
      </c>
      <c r="G73" s="448">
        <f t="shared" ref="G73:G135" si="10">+G74</f>
        <v>100</v>
      </c>
      <c r="H73" s="429">
        <f t="shared" si="0"/>
        <v>100</v>
      </c>
      <c r="I73" s="378">
        <v>0</v>
      </c>
      <c r="J73" s="493">
        <f t="shared" si="1"/>
        <v>100</v>
      </c>
      <c r="K73" s="412"/>
    </row>
    <row r="74" spans="1:11" s="399" customFormat="1" hidden="1" x14ac:dyDescent="0.2">
      <c r="A74" s="486"/>
      <c r="B74" s="468"/>
      <c r="C74" s="380" t="s">
        <v>240</v>
      </c>
      <c r="D74" s="380" t="s">
        <v>241</v>
      </c>
      <c r="E74" s="469" t="s">
        <v>242</v>
      </c>
      <c r="F74" s="432">
        <v>0</v>
      </c>
      <c r="G74" s="436">
        <v>100</v>
      </c>
      <c r="H74" s="439">
        <f t="shared" ref="H74:H137" si="11">+F74+G74</f>
        <v>100</v>
      </c>
      <c r="I74" s="377">
        <v>0</v>
      </c>
      <c r="J74" s="490">
        <f t="shared" ref="J74:J137" si="12">+H74+I74</f>
        <v>100</v>
      </c>
      <c r="K74" s="412"/>
    </row>
    <row r="75" spans="1:11" s="399" customFormat="1" ht="33.75" hidden="1" x14ac:dyDescent="0.2">
      <c r="A75" s="485" t="s">
        <v>243</v>
      </c>
      <c r="B75" s="465" t="s">
        <v>356</v>
      </c>
      <c r="C75" s="466" t="s">
        <v>100</v>
      </c>
      <c r="D75" s="466" t="s">
        <v>100</v>
      </c>
      <c r="E75" s="467" t="s">
        <v>275</v>
      </c>
      <c r="F75" s="431">
        <v>0</v>
      </c>
      <c r="G75" s="448">
        <f t="shared" si="10"/>
        <v>100</v>
      </c>
      <c r="H75" s="429">
        <f t="shared" si="11"/>
        <v>100</v>
      </c>
      <c r="I75" s="378">
        <v>0</v>
      </c>
      <c r="J75" s="493">
        <f t="shared" si="12"/>
        <v>100</v>
      </c>
      <c r="K75" s="412"/>
    </row>
    <row r="76" spans="1:11" s="399" customFormat="1" hidden="1" x14ac:dyDescent="0.2">
      <c r="A76" s="486"/>
      <c r="B76" s="468"/>
      <c r="C76" s="380" t="s">
        <v>240</v>
      </c>
      <c r="D76" s="380" t="s">
        <v>241</v>
      </c>
      <c r="E76" s="469" t="s">
        <v>242</v>
      </c>
      <c r="F76" s="432">
        <v>0</v>
      </c>
      <c r="G76" s="436">
        <v>100</v>
      </c>
      <c r="H76" s="439">
        <f t="shared" si="11"/>
        <v>100</v>
      </c>
      <c r="I76" s="377">
        <v>0</v>
      </c>
      <c r="J76" s="490">
        <f t="shared" si="12"/>
        <v>100</v>
      </c>
      <c r="K76" s="412"/>
    </row>
    <row r="77" spans="1:11" s="399" customFormat="1" ht="22.5" hidden="1" x14ac:dyDescent="0.2">
      <c r="A77" s="485" t="s">
        <v>243</v>
      </c>
      <c r="B77" s="465" t="s">
        <v>357</v>
      </c>
      <c r="C77" s="466" t="s">
        <v>100</v>
      </c>
      <c r="D77" s="466" t="s">
        <v>100</v>
      </c>
      <c r="E77" s="467" t="s">
        <v>276</v>
      </c>
      <c r="F77" s="431">
        <v>0</v>
      </c>
      <c r="G77" s="448">
        <f t="shared" si="10"/>
        <v>250</v>
      </c>
      <c r="H77" s="429">
        <f t="shared" si="11"/>
        <v>250</v>
      </c>
      <c r="I77" s="378">
        <v>0</v>
      </c>
      <c r="J77" s="493">
        <f t="shared" si="12"/>
        <v>250</v>
      </c>
      <c r="K77" s="412"/>
    </row>
    <row r="78" spans="1:11" s="399" customFormat="1" hidden="1" x14ac:dyDescent="0.2">
      <c r="A78" s="486"/>
      <c r="B78" s="468"/>
      <c r="C78" s="380" t="s">
        <v>240</v>
      </c>
      <c r="D78" s="380" t="s">
        <v>241</v>
      </c>
      <c r="E78" s="469" t="s">
        <v>242</v>
      </c>
      <c r="F78" s="432">
        <v>0</v>
      </c>
      <c r="G78" s="436">
        <v>250</v>
      </c>
      <c r="H78" s="439">
        <f t="shared" si="11"/>
        <v>250</v>
      </c>
      <c r="I78" s="377">
        <v>0</v>
      </c>
      <c r="J78" s="490">
        <f t="shared" si="12"/>
        <v>250</v>
      </c>
      <c r="K78" s="412"/>
    </row>
    <row r="79" spans="1:11" s="399" customFormat="1" hidden="1" x14ac:dyDescent="0.2">
      <c r="A79" s="485" t="s">
        <v>243</v>
      </c>
      <c r="B79" s="465" t="s">
        <v>358</v>
      </c>
      <c r="C79" s="466" t="s">
        <v>100</v>
      </c>
      <c r="D79" s="466" t="s">
        <v>100</v>
      </c>
      <c r="E79" s="467" t="s">
        <v>277</v>
      </c>
      <c r="F79" s="431">
        <v>0</v>
      </c>
      <c r="G79" s="448">
        <f t="shared" si="10"/>
        <v>100</v>
      </c>
      <c r="H79" s="429">
        <f t="shared" si="11"/>
        <v>100</v>
      </c>
      <c r="I79" s="378">
        <v>0</v>
      </c>
      <c r="J79" s="493">
        <f t="shared" si="12"/>
        <v>100</v>
      </c>
      <c r="K79" s="412"/>
    </row>
    <row r="80" spans="1:11" s="399" customFormat="1" hidden="1" x14ac:dyDescent="0.2">
      <c r="A80" s="486"/>
      <c r="B80" s="468"/>
      <c r="C80" s="380" t="s">
        <v>240</v>
      </c>
      <c r="D80" s="380" t="s">
        <v>241</v>
      </c>
      <c r="E80" s="469" t="s">
        <v>242</v>
      </c>
      <c r="F80" s="432">
        <v>0</v>
      </c>
      <c r="G80" s="436">
        <v>100</v>
      </c>
      <c r="H80" s="439">
        <f t="shared" si="11"/>
        <v>100</v>
      </c>
      <c r="I80" s="377">
        <v>0</v>
      </c>
      <c r="J80" s="490">
        <f t="shared" si="12"/>
        <v>100</v>
      </c>
      <c r="K80" s="412"/>
    </row>
    <row r="81" spans="1:11" s="399" customFormat="1" ht="22.5" hidden="1" x14ac:dyDescent="0.2">
      <c r="A81" s="485" t="s">
        <v>243</v>
      </c>
      <c r="B81" s="465" t="s">
        <v>359</v>
      </c>
      <c r="C81" s="466" t="s">
        <v>100</v>
      </c>
      <c r="D81" s="466" t="s">
        <v>100</v>
      </c>
      <c r="E81" s="467" t="s">
        <v>278</v>
      </c>
      <c r="F81" s="431">
        <v>0</v>
      </c>
      <c r="G81" s="448">
        <f t="shared" si="10"/>
        <v>100</v>
      </c>
      <c r="H81" s="429">
        <f t="shared" si="11"/>
        <v>100</v>
      </c>
      <c r="I81" s="378">
        <v>0</v>
      </c>
      <c r="J81" s="493">
        <f t="shared" si="12"/>
        <v>100</v>
      </c>
      <c r="K81" s="412"/>
    </row>
    <row r="82" spans="1:11" s="399" customFormat="1" hidden="1" x14ac:dyDescent="0.2">
      <c r="A82" s="486"/>
      <c r="B82" s="468"/>
      <c r="C82" s="380" t="s">
        <v>240</v>
      </c>
      <c r="D82" s="380" t="s">
        <v>241</v>
      </c>
      <c r="E82" s="469" t="s">
        <v>242</v>
      </c>
      <c r="F82" s="432">
        <v>0</v>
      </c>
      <c r="G82" s="436">
        <v>100</v>
      </c>
      <c r="H82" s="439">
        <f t="shared" si="11"/>
        <v>100</v>
      </c>
      <c r="I82" s="377">
        <v>0</v>
      </c>
      <c r="J82" s="490">
        <f t="shared" si="12"/>
        <v>100</v>
      </c>
      <c r="K82" s="412"/>
    </row>
    <row r="83" spans="1:11" s="399" customFormat="1" ht="22.5" hidden="1" x14ac:dyDescent="0.2">
      <c r="A83" s="485" t="s">
        <v>243</v>
      </c>
      <c r="B83" s="465" t="s">
        <v>360</v>
      </c>
      <c r="C83" s="466" t="s">
        <v>100</v>
      </c>
      <c r="D83" s="466" t="s">
        <v>100</v>
      </c>
      <c r="E83" s="467" t="s">
        <v>279</v>
      </c>
      <c r="F83" s="431">
        <v>0</v>
      </c>
      <c r="G83" s="448">
        <f t="shared" si="10"/>
        <v>200</v>
      </c>
      <c r="H83" s="429">
        <f t="shared" si="11"/>
        <v>200</v>
      </c>
      <c r="I83" s="378">
        <v>0</v>
      </c>
      <c r="J83" s="493">
        <f t="shared" si="12"/>
        <v>200</v>
      </c>
      <c r="K83" s="412"/>
    </row>
    <row r="84" spans="1:11" s="399" customFormat="1" hidden="1" x14ac:dyDescent="0.2">
      <c r="A84" s="486"/>
      <c r="B84" s="468"/>
      <c r="C84" s="380" t="s">
        <v>240</v>
      </c>
      <c r="D84" s="380" t="s">
        <v>241</v>
      </c>
      <c r="E84" s="469" t="s">
        <v>242</v>
      </c>
      <c r="F84" s="432">
        <v>0</v>
      </c>
      <c r="G84" s="436">
        <v>200</v>
      </c>
      <c r="H84" s="439">
        <f t="shared" si="11"/>
        <v>200</v>
      </c>
      <c r="I84" s="377">
        <v>0</v>
      </c>
      <c r="J84" s="490">
        <f t="shared" si="12"/>
        <v>200</v>
      </c>
      <c r="K84" s="412"/>
    </row>
    <row r="85" spans="1:11" s="399" customFormat="1" ht="22.5" hidden="1" x14ac:dyDescent="0.2">
      <c r="A85" s="485" t="s">
        <v>243</v>
      </c>
      <c r="B85" s="465" t="s">
        <v>361</v>
      </c>
      <c r="C85" s="466" t="s">
        <v>100</v>
      </c>
      <c r="D85" s="466" t="s">
        <v>100</v>
      </c>
      <c r="E85" s="467" t="s">
        <v>280</v>
      </c>
      <c r="F85" s="431">
        <v>0</v>
      </c>
      <c r="G85" s="448">
        <f t="shared" si="10"/>
        <v>100</v>
      </c>
      <c r="H85" s="429">
        <f t="shared" si="11"/>
        <v>100</v>
      </c>
      <c r="I85" s="378">
        <v>0</v>
      </c>
      <c r="J85" s="493">
        <f t="shared" si="12"/>
        <v>100</v>
      </c>
      <c r="K85" s="412"/>
    </row>
    <row r="86" spans="1:11" s="399" customFormat="1" hidden="1" x14ac:dyDescent="0.2">
      <c r="A86" s="486"/>
      <c r="B86" s="468"/>
      <c r="C86" s="380" t="s">
        <v>240</v>
      </c>
      <c r="D86" s="380" t="s">
        <v>241</v>
      </c>
      <c r="E86" s="469" t="s">
        <v>242</v>
      </c>
      <c r="F86" s="432">
        <v>0</v>
      </c>
      <c r="G86" s="436">
        <v>100</v>
      </c>
      <c r="H86" s="439">
        <f t="shared" si="11"/>
        <v>100</v>
      </c>
      <c r="I86" s="377">
        <v>0</v>
      </c>
      <c r="J86" s="490">
        <f t="shared" si="12"/>
        <v>100</v>
      </c>
      <c r="K86" s="412"/>
    </row>
    <row r="87" spans="1:11" s="399" customFormat="1" hidden="1" x14ac:dyDescent="0.2">
      <c r="A87" s="485" t="s">
        <v>243</v>
      </c>
      <c r="B87" s="465" t="s">
        <v>362</v>
      </c>
      <c r="C87" s="466" t="s">
        <v>100</v>
      </c>
      <c r="D87" s="466" t="s">
        <v>100</v>
      </c>
      <c r="E87" s="467" t="s">
        <v>281</v>
      </c>
      <c r="F87" s="431">
        <v>0</v>
      </c>
      <c r="G87" s="448">
        <f t="shared" si="10"/>
        <v>100</v>
      </c>
      <c r="H87" s="429">
        <f t="shared" si="11"/>
        <v>100</v>
      </c>
      <c r="I87" s="378">
        <v>0</v>
      </c>
      <c r="J87" s="493">
        <f t="shared" si="12"/>
        <v>100</v>
      </c>
      <c r="K87" s="412"/>
    </row>
    <row r="88" spans="1:11" s="399" customFormat="1" hidden="1" x14ac:dyDescent="0.2">
      <c r="A88" s="486"/>
      <c r="B88" s="468"/>
      <c r="C88" s="380" t="s">
        <v>240</v>
      </c>
      <c r="D88" s="380" t="s">
        <v>241</v>
      </c>
      <c r="E88" s="469" t="s">
        <v>242</v>
      </c>
      <c r="F88" s="432">
        <v>0</v>
      </c>
      <c r="G88" s="436">
        <v>100</v>
      </c>
      <c r="H88" s="439">
        <f t="shared" si="11"/>
        <v>100</v>
      </c>
      <c r="I88" s="377">
        <v>0</v>
      </c>
      <c r="J88" s="490">
        <f t="shared" si="12"/>
        <v>100</v>
      </c>
      <c r="K88" s="412"/>
    </row>
    <row r="89" spans="1:11" s="399" customFormat="1" ht="22.5" hidden="1" x14ac:dyDescent="0.2">
      <c r="A89" s="485" t="s">
        <v>243</v>
      </c>
      <c r="B89" s="465" t="s">
        <v>363</v>
      </c>
      <c r="C89" s="466" t="s">
        <v>100</v>
      </c>
      <c r="D89" s="466" t="s">
        <v>100</v>
      </c>
      <c r="E89" s="467" t="s">
        <v>311</v>
      </c>
      <c r="F89" s="431">
        <v>0</v>
      </c>
      <c r="G89" s="448">
        <f t="shared" si="10"/>
        <v>100</v>
      </c>
      <c r="H89" s="429">
        <f t="shared" si="11"/>
        <v>100</v>
      </c>
      <c r="I89" s="378">
        <v>0</v>
      </c>
      <c r="J89" s="493">
        <f t="shared" si="12"/>
        <v>100</v>
      </c>
      <c r="K89" s="412"/>
    </row>
    <row r="90" spans="1:11" s="399" customFormat="1" hidden="1" x14ac:dyDescent="0.2">
      <c r="A90" s="486"/>
      <c r="B90" s="468"/>
      <c r="C90" s="380" t="s">
        <v>240</v>
      </c>
      <c r="D90" s="380" t="s">
        <v>241</v>
      </c>
      <c r="E90" s="469" t="s">
        <v>242</v>
      </c>
      <c r="F90" s="432">
        <v>0</v>
      </c>
      <c r="G90" s="436">
        <v>100</v>
      </c>
      <c r="H90" s="439">
        <f t="shared" si="11"/>
        <v>100</v>
      </c>
      <c r="I90" s="377">
        <v>0</v>
      </c>
      <c r="J90" s="490">
        <f t="shared" si="12"/>
        <v>100</v>
      </c>
      <c r="K90" s="412"/>
    </row>
    <row r="91" spans="1:11" s="399" customFormat="1" ht="22.5" hidden="1" x14ac:dyDescent="0.2">
      <c r="A91" s="485" t="s">
        <v>243</v>
      </c>
      <c r="B91" s="465" t="s">
        <v>364</v>
      </c>
      <c r="C91" s="466" t="s">
        <v>100</v>
      </c>
      <c r="D91" s="466" t="s">
        <v>100</v>
      </c>
      <c r="E91" s="467" t="s">
        <v>282</v>
      </c>
      <c r="F91" s="431">
        <v>0</v>
      </c>
      <c r="G91" s="448">
        <f t="shared" si="10"/>
        <v>100</v>
      </c>
      <c r="H91" s="429">
        <f t="shared" si="11"/>
        <v>100</v>
      </c>
      <c r="I91" s="378">
        <v>0</v>
      </c>
      <c r="J91" s="493">
        <f t="shared" si="12"/>
        <v>100</v>
      </c>
      <c r="K91" s="412"/>
    </row>
    <row r="92" spans="1:11" s="399" customFormat="1" hidden="1" x14ac:dyDescent="0.2">
      <c r="A92" s="486"/>
      <c r="B92" s="468"/>
      <c r="C92" s="380" t="s">
        <v>240</v>
      </c>
      <c r="D92" s="380" t="s">
        <v>241</v>
      </c>
      <c r="E92" s="469" t="s">
        <v>242</v>
      </c>
      <c r="F92" s="432">
        <v>0</v>
      </c>
      <c r="G92" s="436">
        <v>100</v>
      </c>
      <c r="H92" s="439">
        <f t="shared" si="11"/>
        <v>100</v>
      </c>
      <c r="I92" s="377">
        <v>0</v>
      </c>
      <c r="J92" s="490">
        <f t="shared" si="12"/>
        <v>100</v>
      </c>
      <c r="K92" s="412"/>
    </row>
    <row r="93" spans="1:11" s="399" customFormat="1" ht="22.5" hidden="1" x14ac:dyDescent="0.2">
      <c r="A93" s="485" t="s">
        <v>243</v>
      </c>
      <c r="B93" s="465" t="s">
        <v>365</v>
      </c>
      <c r="C93" s="466" t="s">
        <v>100</v>
      </c>
      <c r="D93" s="466" t="s">
        <v>100</v>
      </c>
      <c r="E93" s="467" t="s">
        <v>283</v>
      </c>
      <c r="F93" s="431">
        <v>0</v>
      </c>
      <c r="G93" s="448">
        <f t="shared" si="10"/>
        <v>100</v>
      </c>
      <c r="H93" s="429">
        <f t="shared" si="11"/>
        <v>100</v>
      </c>
      <c r="I93" s="378">
        <v>0</v>
      </c>
      <c r="J93" s="493">
        <f t="shared" si="12"/>
        <v>100</v>
      </c>
      <c r="K93" s="412"/>
    </row>
    <row r="94" spans="1:11" s="399" customFormat="1" hidden="1" x14ac:dyDescent="0.2">
      <c r="A94" s="486"/>
      <c r="B94" s="468"/>
      <c r="C94" s="380" t="s">
        <v>240</v>
      </c>
      <c r="D94" s="380" t="s">
        <v>241</v>
      </c>
      <c r="E94" s="469" t="s">
        <v>242</v>
      </c>
      <c r="F94" s="432">
        <v>0</v>
      </c>
      <c r="G94" s="436">
        <v>100</v>
      </c>
      <c r="H94" s="439">
        <f t="shared" si="11"/>
        <v>100</v>
      </c>
      <c r="I94" s="377">
        <v>0</v>
      </c>
      <c r="J94" s="490">
        <f t="shared" si="12"/>
        <v>100</v>
      </c>
      <c r="K94" s="412"/>
    </row>
    <row r="95" spans="1:11" s="399" customFormat="1" hidden="1" x14ac:dyDescent="0.2">
      <c r="A95" s="485" t="s">
        <v>243</v>
      </c>
      <c r="B95" s="465" t="s">
        <v>366</v>
      </c>
      <c r="C95" s="466" t="s">
        <v>100</v>
      </c>
      <c r="D95" s="466" t="s">
        <v>100</v>
      </c>
      <c r="E95" s="467" t="s">
        <v>284</v>
      </c>
      <c r="F95" s="431">
        <v>0</v>
      </c>
      <c r="G95" s="448">
        <f t="shared" si="10"/>
        <v>150</v>
      </c>
      <c r="H95" s="429">
        <f t="shared" si="11"/>
        <v>150</v>
      </c>
      <c r="I95" s="378">
        <v>0</v>
      </c>
      <c r="J95" s="493">
        <f t="shared" si="12"/>
        <v>150</v>
      </c>
      <c r="K95" s="412"/>
    </row>
    <row r="96" spans="1:11" s="399" customFormat="1" hidden="1" x14ac:dyDescent="0.2">
      <c r="A96" s="486"/>
      <c r="B96" s="468"/>
      <c r="C96" s="380" t="s">
        <v>240</v>
      </c>
      <c r="D96" s="380" t="s">
        <v>267</v>
      </c>
      <c r="E96" s="469" t="s">
        <v>268</v>
      </c>
      <c r="F96" s="432">
        <v>0</v>
      </c>
      <c r="G96" s="436">
        <v>150</v>
      </c>
      <c r="H96" s="439">
        <f t="shared" si="11"/>
        <v>150</v>
      </c>
      <c r="I96" s="377">
        <v>0</v>
      </c>
      <c r="J96" s="490">
        <f t="shared" si="12"/>
        <v>150</v>
      </c>
      <c r="K96" s="412"/>
    </row>
    <row r="97" spans="1:11" s="399" customFormat="1" ht="22.5" hidden="1" x14ac:dyDescent="0.2">
      <c r="A97" s="485" t="s">
        <v>243</v>
      </c>
      <c r="B97" s="465" t="s">
        <v>367</v>
      </c>
      <c r="C97" s="466" t="s">
        <v>100</v>
      </c>
      <c r="D97" s="466" t="s">
        <v>100</v>
      </c>
      <c r="E97" s="467" t="s">
        <v>312</v>
      </c>
      <c r="F97" s="431">
        <v>0</v>
      </c>
      <c r="G97" s="448">
        <f t="shared" si="10"/>
        <v>150</v>
      </c>
      <c r="H97" s="429">
        <f t="shared" si="11"/>
        <v>150</v>
      </c>
      <c r="I97" s="378">
        <v>0</v>
      </c>
      <c r="J97" s="493">
        <f t="shared" si="12"/>
        <v>150</v>
      </c>
      <c r="K97" s="412"/>
    </row>
    <row r="98" spans="1:11" s="399" customFormat="1" hidden="1" x14ac:dyDescent="0.2">
      <c r="A98" s="486"/>
      <c r="B98" s="468"/>
      <c r="C98" s="380" t="s">
        <v>240</v>
      </c>
      <c r="D98" s="380" t="s">
        <v>241</v>
      </c>
      <c r="E98" s="469" t="s">
        <v>242</v>
      </c>
      <c r="F98" s="432">
        <v>0</v>
      </c>
      <c r="G98" s="436">
        <v>150</v>
      </c>
      <c r="H98" s="439">
        <f t="shared" si="11"/>
        <v>150</v>
      </c>
      <c r="I98" s="377">
        <v>0</v>
      </c>
      <c r="J98" s="490">
        <f t="shared" si="12"/>
        <v>150</v>
      </c>
      <c r="K98" s="412"/>
    </row>
    <row r="99" spans="1:11" s="399" customFormat="1" ht="33.75" hidden="1" x14ac:dyDescent="0.2">
      <c r="A99" s="485" t="s">
        <v>243</v>
      </c>
      <c r="B99" s="465" t="s">
        <v>368</v>
      </c>
      <c r="C99" s="466" t="s">
        <v>100</v>
      </c>
      <c r="D99" s="466" t="s">
        <v>100</v>
      </c>
      <c r="E99" s="467" t="s">
        <v>308</v>
      </c>
      <c r="F99" s="431">
        <v>0</v>
      </c>
      <c r="G99" s="448">
        <f t="shared" si="10"/>
        <v>150</v>
      </c>
      <c r="H99" s="429">
        <f t="shared" si="11"/>
        <v>150</v>
      </c>
      <c r="I99" s="378">
        <v>0</v>
      </c>
      <c r="J99" s="493">
        <f t="shared" si="12"/>
        <v>150</v>
      </c>
      <c r="K99" s="412"/>
    </row>
    <row r="100" spans="1:11" s="399" customFormat="1" hidden="1" x14ac:dyDescent="0.2">
      <c r="A100" s="486"/>
      <c r="B100" s="468"/>
      <c r="C100" s="380" t="s">
        <v>240</v>
      </c>
      <c r="D100" s="380" t="s">
        <v>241</v>
      </c>
      <c r="E100" s="469" t="s">
        <v>242</v>
      </c>
      <c r="F100" s="432">
        <v>0</v>
      </c>
      <c r="G100" s="436">
        <v>150</v>
      </c>
      <c r="H100" s="439">
        <f t="shared" si="11"/>
        <v>150</v>
      </c>
      <c r="I100" s="377">
        <v>0</v>
      </c>
      <c r="J100" s="490">
        <f t="shared" si="12"/>
        <v>150</v>
      </c>
      <c r="K100" s="412"/>
    </row>
    <row r="101" spans="1:11" s="399" customFormat="1" ht="22.5" hidden="1" x14ac:dyDescent="0.2">
      <c r="A101" s="485" t="s">
        <v>243</v>
      </c>
      <c r="B101" s="465" t="s">
        <v>369</v>
      </c>
      <c r="C101" s="466" t="s">
        <v>100</v>
      </c>
      <c r="D101" s="466" t="s">
        <v>100</v>
      </c>
      <c r="E101" s="467" t="s">
        <v>309</v>
      </c>
      <c r="F101" s="431">
        <v>0</v>
      </c>
      <c r="G101" s="448">
        <f t="shared" si="10"/>
        <v>100</v>
      </c>
      <c r="H101" s="429">
        <f t="shared" si="11"/>
        <v>100</v>
      </c>
      <c r="I101" s="378">
        <v>0</v>
      </c>
      <c r="J101" s="493">
        <f t="shared" si="12"/>
        <v>100</v>
      </c>
      <c r="K101" s="412"/>
    </row>
    <row r="102" spans="1:11" s="399" customFormat="1" hidden="1" x14ac:dyDescent="0.2">
      <c r="A102" s="486"/>
      <c r="B102" s="468"/>
      <c r="C102" s="380" t="s">
        <v>240</v>
      </c>
      <c r="D102" s="380" t="s">
        <v>241</v>
      </c>
      <c r="E102" s="469" t="s">
        <v>242</v>
      </c>
      <c r="F102" s="432">
        <v>0</v>
      </c>
      <c r="G102" s="436">
        <v>100</v>
      </c>
      <c r="H102" s="439">
        <f t="shared" si="11"/>
        <v>100</v>
      </c>
      <c r="I102" s="377">
        <v>0</v>
      </c>
      <c r="J102" s="490">
        <f t="shared" si="12"/>
        <v>100</v>
      </c>
      <c r="K102" s="412"/>
    </row>
    <row r="103" spans="1:11" s="399" customFormat="1" hidden="1" x14ac:dyDescent="0.2">
      <c r="A103" s="485" t="s">
        <v>243</v>
      </c>
      <c r="B103" s="465" t="s">
        <v>370</v>
      </c>
      <c r="C103" s="466" t="s">
        <v>100</v>
      </c>
      <c r="D103" s="466" t="s">
        <v>100</v>
      </c>
      <c r="E103" s="467" t="s">
        <v>285</v>
      </c>
      <c r="F103" s="431">
        <v>0</v>
      </c>
      <c r="G103" s="448">
        <f t="shared" si="10"/>
        <v>100</v>
      </c>
      <c r="H103" s="429">
        <f t="shared" si="11"/>
        <v>100</v>
      </c>
      <c r="I103" s="378">
        <v>0</v>
      </c>
      <c r="J103" s="493">
        <f t="shared" si="12"/>
        <v>100</v>
      </c>
      <c r="K103" s="412"/>
    </row>
    <row r="104" spans="1:11" s="399" customFormat="1" hidden="1" x14ac:dyDescent="0.2">
      <c r="A104" s="486"/>
      <c r="B104" s="468"/>
      <c r="C104" s="380" t="s">
        <v>240</v>
      </c>
      <c r="D104" s="380" t="s">
        <v>241</v>
      </c>
      <c r="E104" s="469" t="s">
        <v>242</v>
      </c>
      <c r="F104" s="432">
        <v>0</v>
      </c>
      <c r="G104" s="436">
        <v>100</v>
      </c>
      <c r="H104" s="439">
        <f t="shared" si="11"/>
        <v>100</v>
      </c>
      <c r="I104" s="377">
        <v>0</v>
      </c>
      <c r="J104" s="490">
        <f t="shared" si="12"/>
        <v>100</v>
      </c>
      <c r="K104" s="412"/>
    </row>
    <row r="105" spans="1:11" s="399" customFormat="1" ht="22.5" hidden="1" x14ac:dyDescent="0.2">
      <c r="A105" s="485" t="s">
        <v>243</v>
      </c>
      <c r="B105" s="465" t="s">
        <v>371</v>
      </c>
      <c r="C105" s="466" t="s">
        <v>100</v>
      </c>
      <c r="D105" s="466" t="s">
        <v>100</v>
      </c>
      <c r="E105" s="467" t="s">
        <v>286</v>
      </c>
      <c r="F105" s="431">
        <v>0</v>
      </c>
      <c r="G105" s="448">
        <f t="shared" si="10"/>
        <v>250</v>
      </c>
      <c r="H105" s="429">
        <f t="shared" si="11"/>
        <v>250</v>
      </c>
      <c r="I105" s="378">
        <v>0</v>
      </c>
      <c r="J105" s="493">
        <f t="shared" si="12"/>
        <v>250</v>
      </c>
      <c r="K105" s="412"/>
    </row>
    <row r="106" spans="1:11" s="399" customFormat="1" hidden="1" x14ac:dyDescent="0.2">
      <c r="A106" s="486"/>
      <c r="B106" s="468"/>
      <c r="C106" s="380" t="s">
        <v>240</v>
      </c>
      <c r="D106" s="380" t="s">
        <v>241</v>
      </c>
      <c r="E106" s="469" t="s">
        <v>242</v>
      </c>
      <c r="F106" s="432">
        <v>0</v>
      </c>
      <c r="G106" s="436">
        <v>250</v>
      </c>
      <c r="H106" s="439">
        <f t="shared" si="11"/>
        <v>250</v>
      </c>
      <c r="I106" s="377">
        <v>0</v>
      </c>
      <c r="J106" s="490">
        <f t="shared" si="12"/>
        <v>250</v>
      </c>
      <c r="K106" s="412"/>
    </row>
    <row r="107" spans="1:11" s="399" customFormat="1" ht="33.75" hidden="1" x14ac:dyDescent="0.2">
      <c r="A107" s="485" t="s">
        <v>243</v>
      </c>
      <c r="B107" s="465" t="s">
        <v>372</v>
      </c>
      <c r="C107" s="466" t="s">
        <v>100</v>
      </c>
      <c r="D107" s="466" t="s">
        <v>100</v>
      </c>
      <c r="E107" s="467" t="s">
        <v>287</v>
      </c>
      <c r="F107" s="431">
        <v>0</v>
      </c>
      <c r="G107" s="448">
        <f t="shared" si="10"/>
        <v>150</v>
      </c>
      <c r="H107" s="429">
        <f t="shared" si="11"/>
        <v>150</v>
      </c>
      <c r="I107" s="378">
        <v>0</v>
      </c>
      <c r="J107" s="493">
        <f t="shared" si="12"/>
        <v>150</v>
      </c>
      <c r="K107" s="412"/>
    </row>
    <row r="108" spans="1:11" s="399" customFormat="1" hidden="1" x14ac:dyDescent="0.2">
      <c r="A108" s="486"/>
      <c r="B108" s="468"/>
      <c r="C108" s="380" t="s">
        <v>240</v>
      </c>
      <c r="D108" s="380" t="s">
        <v>241</v>
      </c>
      <c r="E108" s="469" t="s">
        <v>242</v>
      </c>
      <c r="F108" s="432">
        <v>0</v>
      </c>
      <c r="G108" s="436">
        <v>150</v>
      </c>
      <c r="H108" s="439">
        <f t="shared" si="11"/>
        <v>150</v>
      </c>
      <c r="I108" s="377">
        <v>0</v>
      </c>
      <c r="J108" s="490">
        <f t="shared" si="12"/>
        <v>150</v>
      </c>
      <c r="K108" s="412"/>
    </row>
    <row r="109" spans="1:11" s="399" customFormat="1" ht="33.75" hidden="1" x14ac:dyDescent="0.2">
      <c r="A109" s="485" t="s">
        <v>243</v>
      </c>
      <c r="B109" s="465" t="s">
        <v>373</v>
      </c>
      <c r="C109" s="466" t="s">
        <v>100</v>
      </c>
      <c r="D109" s="466" t="s">
        <v>100</v>
      </c>
      <c r="E109" s="467" t="s">
        <v>288</v>
      </c>
      <c r="F109" s="431">
        <v>0</v>
      </c>
      <c r="G109" s="448">
        <f t="shared" si="10"/>
        <v>100</v>
      </c>
      <c r="H109" s="429">
        <f t="shared" si="11"/>
        <v>100</v>
      </c>
      <c r="I109" s="378">
        <v>0</v>
      </c>
      <c r="J109" s="493">
        <f t="shared" si="12"/>
        <v>100</v>
      </c>
      <c r="K109" s="412"/>
    </row>
    <row r="110" spans="1:11" s="399" customFormat="1" hidden="1" x14ac:dyDescent="0.2">
      <c r="A110" s="486"/>
      <c r="B110" s="468"/>
      <c r="C110" s="380" t="s">
        <v>240</v>
      </c>
      <c r="D110" s="380" t="s">
        <v>241</v>
      </c>
      <c r="E110" s="469" t="s">
        <v>242</v>
      </c>
      <c r="F110" s="432">
        <v>0</v>
      </c>
      <c r="G110" s="436">
        <v>100</v>
      </c>
      <c r="H110" s="439">
        <f t="shared" si="11"/>
        <v>100</v>
      </c>
      <c r="I110" s="377">
        <v>0</v>
      </c>
      <c r="J110" s="490">
        <f t="shared" si="12"/>
        <v>100</v>
      </c>
      <c r="K110" s="412"/>
    </row>
    <row r="111" spans="1:11" s="399" customFormat="1" hidden="1" x14ac:dyDescent="0.2">
      <c r="A111" s="485" t="s">
        <v>243</v>
      </c>
      <c r="B111" s="465" t="s">
        <v>374</v>
      </c>
      <c r="C111" s="466" t="s">
        <v>100</v>
      </c>
      <c r="D111" s="466" t="s">
        <v>100</v>
      </c>
      <c r="E111" s="467" t="s">
        <v>289</v>
      </c>
      <c r="F111" s="431">
        <v>0</v>
      </c>
      <c r="G111" s="448">
        <f t="shared" si="10"/>
        <v>150</v>
      </c>
      <c r="H111" s="429">
        <f t="shared" si="11"/>
        <v>150</v>
      </c>
      <c r="I111" s="378">
        <v>0</v>
      </c>
      <c r="J111" s="493">
        <f t="shared" si="12"/>
        <v>150</v>
      </c>
      <c r="K111" s="412"/>
    </row>
    <row r="112" spans="1:11" s="399" customFormat="1" hidden="1" x14ac:dyDescent="0.2">
      <c r="A112" s="486"/>
      <c r="B112" s="468"/>
      <c r="C112" s="380" t="s">
        <v>240</v>
      </c>
      <c r="D112" s="380" t="s">
        <v>241</v>
      </c>
      <c r="E112" s="469" t="s">
        <v>242</v>
      </c>
      <c r="F112" s="432">
        <v>0</v>
      </c>
      <c r="G112" s="436">
        <v>150</v>
      </c>
      <c r="H112" s="439">
        <f t="shared" si="11"/>
        <v>150</v>
      </c>
      <c r="I112" s="377">
        <v>0</v>
      </c>
      <c r="J112" s="490">
        <f t="shared" si="12"/>
        <v>150</v>
      </c>
      <c r="K112" s="412"/>
    </row>
    <row r="113" spans="1:11" s="399" customFormat="1" ht="22.5" hidden="1" x14ac:dyDescent="0.2">
      <c r="A113" s="485" t="s">
        <v>243</v>
      </c>
      <c r="B113" s="465" t="s">
        <v>375</v>
      </c>
      <c r="C113" s="466" t="s">
        <v>100</v>
      </c>
      <c r="D113" s="466" t="s">
        <v>100</v>
      </c>
      <c r="E113" s="467" t="s">
        <v>290</v>
      </c>
      <c r="F113" s="431">
        <v>0</v>
      </c>
      <c r="G113" s="448">
        <f t="shared" si="10"/>
        <v>100</v>
      </c>
      <c r="H113" s="429">
        <f t="shared" si="11"/>
        <v>100</v>
      </c>
      <c r="I113" s="378">
        <v>0</v>
      </c>
      <c r="J113" s="493">
        <f t="shared" si="12"/>
        <v>100</v>
      </c>
      <c r="K113" s="412"/>
    </row>
    <row r="114" spans="1:11" s="399" customFormat="1" hidden="1" x14ac:dyDescent="0.2">
      <c r="A114" s="486"/>
      <c r="B114" s="468"/>
      <c r="C114" s="380" t="s">
        <v>240</v>
      </c>
      <c r="D114" s="380" t="s">
        <v>241</v>
      </c>
      <c r="E114" s="469" t="s">
        <v>242</v>
      </c>
      <c r="F114" s="432">
        <v>0</v>
      </c>
      <c r="G114" s="436">
        <v>100</v>
      </c>
      <c r="H114" s="439">
        <f t="shared" si="11"/>
        <v>100</v>
      </c>
      <c r="I114" s="377">
        <v>0</v>
      </c>
      <c r="J114" s="490">
        <f t="shared" si="12"/>
        <v>100</v>
      </c>
      <c r="K114" s="412"/>
    </row>
    <row r="115" spans="1:11" s="399" customFormat="1" ht="22.5" hidden="1" x14ac:dyDescent="0.2">
      <c r="A115" s="485" t="s">
        <v>243</v>
      </c>
      <c r="B115" s="465" t="s">
        <v>376</v>
      </c>
      <c r="C115" s="466" t="s">
        <v>100</v>
      </c>
      <c r="D115" s="466" t="s">
        <v>100</v>
      </c>
      <c r="E115" s="467" t="s">
        <v>291</v>
      </c>
      <c r="F115" s="431">
        <v>0</v>
      </c>
      <c r="G115" s="448">
        <f t="shared" si="10"/>
        <v>100</v>
      </c>
      <c r="H115" s="429">
        <f t="shared" si="11"/>
        <v>100</v>
      </c>
      <c r="I115" s="378">
        <v>0</v>
      </c>
      <c r="J115" s="493">
        <f t="shared" si="12"/>
        <v>100</v>
      </c>
      <c r="K115" s="412"/>
    </row>
    <row r="116" spans="1:11" s="399" customFormat="1" hidden="1" x14ac:dyDescent="0.2">
      <c r="A116" s="486"/>
      <c r="B116" s="468"/>
      <c r="C116" s="380" t="s">
        <v>240</v>
      </c>
      <c r="D116" s="380" t="s">
        <v>241</v>
      </c>
      <c r="E116" s="469" t="s">
        <v>242</v>
      </c>
      <c r="F116" s="432">
        <v>0</v>
      </c>
      <c r="G116" s="436">
        <v>100</v>
      </c>
      <c r="H116" s="439">
        <f t="shared" si="11"/>
        <v>100</v>
      </c>
      <c r="I116" s="377">
        <v>0</v>
      </c>
      <c r="J116" s="490">
        <f t="shared" si="12"/>
        <v>100</v>
      </c>
      <c r="K116" s="412"/>
    </row>
    <row r="117" spans="1:11" s="399" customFormat="1" ht="22.5" hidden="1" x14ac:dyDescent="0.2">
      <c r="A117" s="485" t="s">
        <v>243</v>
      </c>
      <c r="B117" s="465" t="s">
        <v>377</v>
      </c>
      <c r="C117" s="466" t="s">
        <v>100</v>
      </c>
      <c r="D117" s="466" t="s">
        <v>100</v>
      </c>
      <c r="E117" s="467" t="s">
        <v>292</v>
      </c>
      <c r="F117" s="431">
        <v>0</v>
      </c>
      <c r="G117" s="448">
        <f t="shared" si="10"/>
        <v>100</v>
      </c>
      <c r="H117" s="429">
        <f t="shared" si="11"/>
        <v>100</v>
      </c>
      <c r="I117" s="378">
        <v>0</v>
      </c>
      <c r="J117" s="493">
        <f t="shared" si="12"/>
        <v>100</v>
      </c>
      <c r="K117" s="412"/>
    </row>
    <row r="118" spans="1:11" s="399" customFormat="1" hidden="1" x14ac:dyDescent="0.2">
      <c r="A118" s="486"/>
      <c r="B118" s="468"/>
      <c r="C118" s="380" t="s">
        <v>240</v>
      </c>
      <c r="D118" s="380" t="s">
        <v>241</v>
      </c>
      <c r="E118" s="469" t="s">
        <v>242</v>
      </c>
      <c r="F118" s="432">
        <v>0</v>
      </c>
      <c r="G118" s="436">
        <v>100</v>
      </c>
      <c r="H118" s="439">
        <f t="shared" si="11"/>
        <v>100</v>
      </c>
      <c r="I118" s="377">
        <v>0</v>
      </c>
      <c r="J118" s="490">
        <f t="shared" si="12"/>
        <v>100</v>
      </c>
      <c r="K118" s="412"/>
    </row>
    <row r="119" spans="1:11" s="399" customFormat="1" ht="22.5" hidden="1" x14ac:dyDescent="0.2">
      <c r="A119" s="485" t="s">
        <v>243</v>
      </c>
      <c r="B119" s="465" t="s">
        <v>378</v>
      </c>
      <c r="C119" s="466" t="s">
        <v>100</v>
      </c>
      <c r="D119" s="466" t="s">
        <v>100</v>
      </c>
      <c r="E119" s="467" t="s">
        <v>295</v>
      </c>
      <c r="F119" s="431">
        <v>0</v>
      </c>
      <c r="G119" s="448">
        <f t="shared" si="10"/>
        <v>100</v>
      </c>
      <c r="H119" s="429">
        <f t="shared" si="11"/>
        <v>100</v>
      </c>
      <c r="I119" s="378">
        <v>0</v>
      </c>
      <c r="J119" s="493">
        <f t="shared" si="12"/>
        <v>100</v>
      </c>
      <c r="K119" s="412"/>
    </row>
    <row r="120" spans="1:11" s="399" customFormat="1" hidden="1" x14ac:dyDescent="0.2">
      <c r="A120" s="486"/>
      <c r="B120" s="468"/>
      <c r="C120" s="380" t="s">
        <v>240</v>
      </c>
      <c r="D120" s="380" t="s">
        <v>241</v>
      </c>
      <c r="E120" s="469" t="s">
        <v>242</v>
      </c>
      <c r="F120" s="432">
        <v>0</v>
      </c>
      <c r="G120" s="436">
        <v>100</v>
      </c>
      <c r="H120" s="439">
        <f t="shared" si="11"/>
        <v>100</v>
      </c>
      <c r="I120" s="377">
        <v>0</v>
      </c>
      <c r="J120" s="490">
        <f t="shared" si="12"/>
        <v>100</v>
      </c>
      <c r="K120" s="412"/>
    </row>
    <row r="121" spans="1:11" s="399" customFormat="1" ht="22.5" hidden="1" x14ac:dyDescent="0.2">
      <c r="A121" s="485" t="s">
        <v>243</v>
      </c>
      <c r="B121" s="465" t="s">
        <v>379</v>
      </c>
      <c r="C121" s="466" t="s">
        <v>100</v>
      </c>
      <c r="D121" s="466" t="s">
        <v>100</v>
      </c>
      <c r="E121" s="467" t="s">
        <v>293</v>
      </c>
      <c r="F121" s="431">
        <v>0</v>
      </c>
      <c r="G121" s="448">
        <f t="shared" si="10"/>
        <v>200</v>
      </c>
      <c r="H121" s="429">
        <f t="shared" si="11"/>
        <v>200</v>
      </c>
      <c r="I121" s="378">
        <v>0</v>
      </c>
      <c r="J121" s="493">
        <f t="shared" si="12"/>
        <v>200</v>
      </c>
      <c r="K121" s="412"/>
    </row>
    <row r="122" spans="1:11" s="399" customFormat="1" hidden="1" x14ac:dyDescent="0.2">
      <c r="A122" s="486"/>
      <c r="B122" s="468"/>
      <c r="C122" s="380" t="s">
        <v>240</v>
      </c>
      <c r="D122" s="380" t="s">
        <v>241</v>
      </c>
      <c r="E122" s="469" t="s">
        <v>242</v>
      </c>
      <c r="F122" s="432">
        <v>0</v>
      </c>
      <c r="G122" s="436">
        <v>200</v>
      </c>
      <c r="H122" s="439">
        <f t="shared" si="11"/>
        <v>200</v>
      </c>
      <c r="I122" s="377">
        <v>0</v>
      </c>
      <c r="J122" s="490">
        <f t="shared" si="12"/>
        <v>200</v>
      </c>
      <c r="K122" s="412"/>
    </row>
    <row r="123" spans="1:11" s="399" customFormat="1" ht="22.5" hidden="1" x14ac:dyDescent="0.2">
      <c r="A123" s="485" t="s">
        <v>243</v>
      </c>
      <c r="B123" s="465" t="s">
        <v>380</v>
      </c>
      <c r="C123" s="466" t="s">
        <v>100</v>
      </c>
      <c r="D123" s="466" t="s">
        <v>100</v>
      </c>
      <c r="E123" s="467" t="s">
        <v>294</v>
      </c>
      <c r="F123" s="431">
        <v>0</v>
      </c>
      <c r="G123" s="448">
        <f t="shared" si="10"/>
        <v>100</v>
      </c>
      <c r="H123" s="429">
        <f t="shared" si="11"/>
        <v>100</v>
      </c>
      <c r="I123" s="378">
        <v>0</v>
      </c>
      <c r="J123" s="493">
        <f t="shared" si="12"/>
        <v>100</v>
      </c>
      <c r="K123" s="412"/>
    </row>
    <row r="124" spans="1:11" s="399" customFormat="1" hidden="1" x14ac:dyDescent="0.2">
      <c r="A124" s="486"/>
      <c r="B124" s="468"/>
      <c r="C124" s="380" t="s">
        <v>240</v>
      </c>
      <c r="D124" s="380" t="s">
        <v>241</v>
      </c>
      <c r="E124" s="469" t="s">
        <v>242</v>
      </c>
      <c r="F124" s="432">
        <v>0</v>
      </c>
      <c r="G124" s="436">
        <v>100</v>
      </c>
      <c r="H124" s="439">
        <f t="shared" si="11"/>
        <v>100</v>
      </c>
      <c r="I124" s="377">
        <v>0</v>
      </c>
      <c r="J124" s="490">
        <f t="shared" si="12"/>
        <v>100</v>
      </c>
      <c r="K124" s="412"/>
    </row>
    <row r="125" spans="1:11" s="399" customFormat="1" ht="33.75" hidden="1" x14ac:dyDescent="0.2">
      <c r="A125" s="485" t="s">
        <v>243</v>
      </c>
      <c r="B125" s="465" t="s">
        <v>381</v>
      </c>
      <c r="C125" s="466" t="s">
        <v>100</v>
      </c>
      <c r="D125" s="466" t="s">
        <v>100</v>
      </c>
      <c r="E125" s="467" t="s">
        <v>298</v>
      </c>
      <c r="F125" s="431">
        <v>0</v>
      </c>
      <c r="G125" s="448">
        <f t="shared" si="10"/>
        <v>100</v>
      </c>
      <c r="H125" s="429">
        <f t="shared" si="11"/>
        <v>100</v>
      </c>
      <c r="I125" s="378">
        <v>0</v>
      </c>
      <c r="J125" s="493">
        <f t="shared" si="12"/>
        <v>100</v>
      </c>
      <c r="K125" s="412"/>
    </row>
    <row r="126" spans="1:11" s="399" customFormat="1" hidden="1" x14ac:dyDescent="0.2">
      <c r="A126" s="486"/>
      <c r="B126" s="468"/>
      <c r="C126" s="380" t="s">
        <v>240</v>
      </c>
      <c r="D126" s="380" t="s">
        <v>296</v>
      </c>
      <c r="E126" s="469" t="s">
        <v>297</v>
      </c>
      <c r="F126" s="432">
        <v>0</v>
      </c>
      <c r="G126" s="436">
        <v>100</v>
      </c>
      <c r="H126" s="439">
        <f t="shared" si="11"/>
        <v>100</v>
      </c>
      <c r="I126" s="377">
        <v>0</v>
      </c>
      <c r="J126" s="490">
        <f t="shared" si="12"/>
        <v>100</v>
      </c>
      <c r="K126" s="412"/>
    </row>
    <row r="127" spans="1:11" s="399" customFormat="1" ht="22.5" hidden="1" x14ac:dyDescent="0.2">
      <c r="A127" s="485" t="s">
        <v>243</v>
      </c>
      <c r="B127" s="465" t="s">
        <v>382</v>
      </c>
      <c r="C127" s="466" t="s">
        <v>100</v>
      </c>
      <c r="D127" s="466" t="s">
        <v>100</v>
      </c>
      <c r="E127" s="467" t="s">
        <v>310</v>
      </c>
      <c r="F127" s="431">
        <v>0</v>
      </c>
      <c r="G127" s="448">
        <f t="shared" si="10"/>
        <v>150</v>
      </c>
      <c r="H127" s="429">
        <f t="shared" si="11"/>
        <v>150</v>
      </c>
      <c r="I127" s="378">
        <v>0</v>
      </c>
      <c r="J127" s="493">
        <f t="shared" si="12"/>
        <v>150</v>
      </c>
      <c r="K127" s="412"/>
    </row>
    <row r="128" spans="1:11" s="399" customFormat="1" hidden="1" x14ac:dyDescent="0.2">
      <c r="A128" s="486"/>
      <c r="B128" s="468"/>
      <c r="C128" s="380" t="s">
        <v>240</v>
      </c>
      <c r="D128" s="380" t="s">
        <v>296</v>
      </c>
      <c r="E128" s="469" t="s">
        <v>297</v>
      </c>
      <c r="F128" s="432">
        <v>0</v>
      </c>
      <c r="G128" s="436">
        <v>150</v>
      </c>
      <c r="H128" s="439">
        <f t="shared" si="11"/>
        <v>150</v>
      </c>
      <c r="I128" s="377">
        <v>0</v>
      </c>
      <c r="J128" s="490">
        <f t="shared" si="12"/>
        <v>150</v>
      </c>
      <c r="K128" s="412"/>
    </row>
    <row r="129" spans="1:11" s="399" customFormat="1" hidden="1" x14ac:dyDescent="0.2">
      <c r="A129" s="485" t="s">
        <v>243</v>
      </c>
      <c r="B129" s="465" t="s">
        <v>383</v>
      </c>
      <c r="C129" s="466" t="s">
        <v>100</v>
      </c>
      <c r="D129" s="466" t="s">
        <v>100</v>
      </c>
      <c r="E129" s="467" t="s">
        <v>299</v>
      </c>
      <c r="F129" s="431">
        <v>0</v>
      </c>
      <c r="G129" s="448">
        <f t="shared" si="10"/>
        <v>100</v>
      </c>
      <c r="H129" s="429">
        <f t="shared" si="11"/>
        <v>100</v>
      </c>
      <c r="I129" s="378">
        <v>0</v>
      </c>
      <c r="J129" s="493">
        <f t="shared" si="12"/>
        <v>100</v>
      </c>
      <c r="K129" s="412"/>
    </row>
    <row r="130" spans="1:11" s="399" customFormat="1" hidden="1" x14ac:dyDescent="0.2">
      <c r="A130" s="486"/>
      <c r="B130" s="468"/>
      <c r="C130" s="380" t="s">
        <v>240</v>
      </c>
      <c r="D130" s="380" t="s">
        <v>241</v>
      </c>
      <c r="E130" s="469" t="s">
        <v>242</v>
      </c>
      <c r="F130" s="432">
        <v>0</v>
      </c>
      <c r="G130" s="436">
        <v>100</v>
      </c>
      <c r="H130" s="439">
        <f t="shared" si="11"/>
        <v>100</v>
      </c>
      <c r="I130" s="377">
        <v>0</v>
      </c>
      <c r="J130" s="490">
        <f t="shared" si="12"/>
        <v>100</v>
      </c>
      <c r="K130" s="412"/>
    </row>
    <row r="131" spans="1:11" s="399" customFormat="1" ht="22.5" hidden="1" x14ac:dyDescent="0.2">
      <c r="A131" s="485" t="s">
        <v>243</v>
      </c>
      <c r="B131" s="465" t="s">
        <v>384</v>
      </c>
      <c r="C131" s="466" t="s">
        <v>100</v>
      </c>
      <c r="D131" s="466" t="s">
        <v>100</v>
      </c>
      <c r="E131" s="467" t="s">
        <v>300</v>
      </c>
      <c r="F131" s="431">
        <v>0</v>
      </c>
      <c r="G131" s="448">
        <f t="shared" si="10"/>
        <v>200</v>
      </c>
      <c r="H131" s="429">
        <f t="shared" si="11"/>
        <v>200</v>
      </c>
      <c r="I131" s="378">
        <v>0</v>
      </c>
      <c r="J131" s="493">
        <f t="shared" si="12"/>
        <v>200</v>
      </c>
      <c r="K131" s="412"/>
    </row>
    <row r="132" spans="1:11" s="399" customFormat="1" hidden="1" x14ac:dyDescent="0.2">
      <c r="A132" s="486"/>
      <c r="B132" s="468"/>
      <c r="C132" s="380" t="s">
        <v>240</v>
      </c>
      <c r="D132" s="380" t="s">
        <v>267</v>
      </c>
      <c r="E132" s="469" t="s">
        <v>268</v>
      </c>
      <c r="F132" s="432">
        <v>0</v>
      </c>
      <c r="G132" s="436">
        <v>200</v>
      </c>
      <c r="H132" s="439">
        <f t="shared" si="11"/>
        <v>200</v>
      </c>
      <c r="I132" s="377">
        <v>0</v>
      </c>
      <c r="J132" s="490">
        <f t="shared" si="12"/>
        <v>200</v>
      </c>
      <c r="K132" s="412"/>
    </row>
    <row r="133" spans="1:11" s="399" customFormat="1" hidden="1" x14ac:dyDescent="0.2">
      <c r="A133" s="485" t="s">
        <v>243</v>
      </c>
      <c r="B133" s="465" t="s">
        <v>385</v>
      </c>
      <c r="C133" s="466" t="s">
        <v>100</v>
      </c>
      <c r="D133" s="466" t="s">
        <v>100</v>
      </c>
      <c r="E133" s="467" t="s">
        <v>301</v>
      </c>
      <c r="F133" s="431">
        <v>0</v>
      </c>
      <c r="G133" s="448">
        <f t="shared" si="10"/>
        <v>100</v>
      </c>
      <c r="H133" s="429">
        <f t="shared" si="11"/>
        <v>100</v>
      </c>
      <c r="I133" s="378">
        <v>0</v>
      </c>
      <c r="J133" s="493">
        <f t="shared" si="12"/>
        <v>100</v>
      </c>
      <c r="K133" s="412"/>
    </row>
    <row r="134" spans="1:11" s="399" customFormat="1" hidden="1" x14ac:dyDescent="0.2">
      <c r="A134" s="486"/>
      <c r="B134" s="468"/>
      <c r="C134" s="380" t="s">
        <v>240</v>
      </c>
      <c r="D134" s="380" t="s">
        <v>241</v>
      </c>
      <c r="E134" s="469" t="s">
        <v>242</v>
      </c>
      <c r="F134" s="432">
        <v>0</v>
      </c>
      <c r="G134" s="436">
        <v>100</v>
      </c>
      <c r="H134" s="439">
        <f t="shared" si="11"/>
        <v>100</v>
      </c>
      <c r="I134" s="377">
        <v>0</v>
      </c>
      <c r="J134" s="490">
        <f t="shared" si="12"/>
        <v>100</v>
      </c>
      <c r="K134" s="412"/>
    </row>
    <row r="135" spans="1:11" s="399" customFormat="1" ht="33.75" hidden="1" x14ac:dyDescent="0.2">
      <c r="A135" s="485" t="s">
        <v>243</v>
      </c>
      <c r="B135" s="465" t="s">
        <v>386</v>
      </c>
      <c r="C135" s="466" t="s">
        <v>100</v>
      </c>
      <c r="D135" s="466" t="s">
        <v>100</v>
      </c>
      <c r="E135" s="467" t="s">
        <v>302</v>
      </c>
      <c r="F135" s="431">
        <v>0</v>
      </c>
      <c r="G135" s="448">
        <f t="shared" si="10"/>
        <v>100</v>
      </c>
      <c r="H135" s="429">
        <f t="shared" si="11"/>
        <v>100</v>
      </c>
      <c r="I135" s="378">
        <v>0</v>
      </c>
      <c r="J135" s="493">
        <f t="shared" si="12"/>
        <v>100</v>
      </c>
      <c r="K135" s="412"/>
    </row>
    <row r="136" spans="1:11" s="399" customFormat="1" hidden="1" x14ac:dyDescent="0.2">
      <c r="A136" s="486"/>
      <c r="B136" s="468"/>
      <c r="C136" s="380" t="s">
        <v>240</v>
      </c>
      <c r="D136" s="380" t="s">
        <v>241</v>
      </c>
      <c r="E136" s="469" t="s">
        <v>242</v>
      </c>
      <c r="F136" s="432">
        <v>0</v>
      </c>
      <c r="G136" s="436">
        <v>100</v>
      </c>
      <c r="H136" s="439">
        <f t="shared" si="11"/>
        <v>100</v>
      </c>
      <c r="I136" s="377">
        <v>0</v>
      </c>
      <c r="J136" s="490">
        <f t="shared" si="12"/>
        <v>100</v>
      </c>
      <c r="K136" s="412"/>
    </row>
    <row r="137" spans="1:11" s="399" customFormat="1" hidden="1" x14ac:dyDescent="0.2">
      <c r="A137" s="485" t="s">
        <v>243</v>
      </c>
      <c r="B137" s="465" t="s">
        <v>387</v>
      </c>
      <c r="C137" s="466" t="s">
        <v>100</v>
      </c>
      <c r="D137" s="466" t="s">
        <v>100</v>
      </c>
      <c r="E137" s="467" t="s">
        <v>303</v>
      </c>
      <c r="F137" s="431">
        <v>0</v>
      </c>
      <c r="G137" s="448">
        <f t="shared" ref="G137:G139" si="13">+G138</f>
        <v>450</v>
      </c>
      <c r="H137" s="429">
        <f t="shared" si="11"/>
        <v>450</v>
      </c>
      <c r="I137" s="378">
        <v>0</v>
      </c>
      <c r="J137" s="493">
        <f t="shared" si="12"/>
        <v>450</v>
      </c>
      <c r="K137" s="412"/>
    </row>
    <row r="138" spans="1:11" s="399" customFormat="1" hidden="1" x14ac:dyDescent="0.2">
      <c r="A138" s="486"/>
      <c r="B138" s="468"/>
      <c r="C138" s="380" t="s">
        <v>240</v>
      </c>
      <c r="D138" s="380" t="s">
        <v>241</v>
      </c>
      <c r="E138" s="469" t="s">
        <v>242</v>
      </c>
      <c r="F138" s="432">
        <v>0</v>
      </c>
      <c r="G138" s="436">
        <v>450</v>
      </c>
      <c r="H138" s="439">
        <f t="shared" ref="H138:H196" si="14">+F138+G138</f>
        <v>450</v>
      </c>
      <c r="I138" s="377">
        <v>0</v>
      </c>
      <c r="J138" s="490">
        <f t="shared" ref="J138:J196" si="15">+H138+I138</f>
        <v>450</v>
      </c>
      <c r="K138" s="412"/>
    </row>
    <row r="139" spans="1:11" s="399" customFormat="1" ht="22.5" hidden="1" x14ac:dyDescent="0.2">
      <c r="A139" s="485" t="s">
        <v>243</v>
      </c>
      <c r="B139" s="465" t="s">
        <v>388</v>
      </c>
      <c r="C139" s="466" t="s">
        <v>100</v>
      </c>
      <c r="D139" s="466" t="s">
        <v>100</v>
      </c>
      <c r="E139" s="467" t="s">
        <v>304</v>
      </c>
      <c r="F139" s="431">
        <v>0</v>
      </c>
      <c r="G139" s="448">
        <f t="shared" si="13"/>
        <v>150</v>
      </c>
      <c r="H139" s="429">
        <f t="shared" si="14"/>
        <v>150</v>
      </c>
      <c r="I139" s="378">
        <v>0</v>
      </c>
      <c r="J139" s="493">
        <f t="shared" si="15"/>
        <v>150</v>
      </c>
      <c r="K139" s="412"/>
    </row>
    <row r="140" spans="1:11" s="399" customFormat="1" hidden="1" x14ac:dyDescent="0.2">
      <c r="A140" s="486"/>
      <c r="B140" s="468"/>
      <c r="C140" s="380" t="s">
        <v>240</v>
      </c>
      <c r="D140" s="380" t="s">
        <v>241</v>
      </c>
      <c r="E140" s="469" t="s">
        <v>242</v>
      </c>
      <c r="F140" s="432">
        <v>0</v>
      </c>
      <c r="G140" s="436">
        <v>150</v>
      </c>
      <c r="H140" s="439">
        <f t="shared" si="14"/>
        <v>150</v>
      </c>
      <c r="I140" s="377">
        <v>0</v>
      </c>
      <c r="J140" s="490">
        <f t="shared" si="15"/>
        <v>150</v>
      </c>
      <c r="K140" s="412"/>
    </row>
    <row r="141" spans="1:11" s="399" customFormat="1" hidden="1" x14ac:dyDescent="0.2">
      <c r="A141" s="390" t="s">
        <v>106</v>
      </c>
      <c r="B141" s="391" t="s">
        <v>346</v>
      </c>
      <c r="C141" s="396" t="s">
        <v>100</v>
      </c>
      <c r="D141" s="397" t="s">
        <v>100</v>
      </c>
      <c r="E141" s="413" t="s">
        <v>214</v>
      </c>
      <c r="F141" s="429">
        <f>+F142</f>
        <v>2750</v>
      </c>
      <c r="G141" s="448">
        <f>+G142</f>
        <v>-2750</v>
      </c>
      <c r="H141" s="429">
        <f t="shared" si="14"/>
        <v>0</v>
      </c>
      <c r="I141" s="378">
        <v>0</v>
      </c>
      <c r="J141" s="493">
        <f t="shared" si="15"/>
        <v>0</v>
      </c>
      <c r="K141" s="412"/>
    </row>
    <row r="142" spans="1:11" s="399" customFormat="1" hidden="1" x14ac:dyDescent="0.2">
      <c r="A142" s="394"/>
      <c r="B142" s="395" t="s">
        <v>332</v>
      </c>
      <c r="C142" s="398">
        <v>3419</v>
      </c>
      <c r="D142" s="393">
        <v>5222</v>
      </c>
      <c r="E142" s="414" t="s">
        <v>242</v>
      </c>
      <c r="F142" s="439">
        <v>2750</v>
      </c>
      <c r="G142" s="436">
        <v>-2750</v>
      </c>
      <c r="H142" s="439">
        <f t="shared" si="14"/>
        <v>0</v>
      </c>
      <c r="I142" s="377">
        <v>0</v>
      </c>
      <c r="J142" s="490">
        <f t="shared" si="15"/>
        <v>0</v>
      </c>
      <c r="K142" s="412"/>
    </row>
    <row r="143" spans="1:11" s="399" customFormat="1" ht="22.5" hidden="1" x14ac:dyDescent="0.2">
      <c r="A143" s="485" t="s">
        <v>243</v>
      </c>
      <c r="B143" s="465" t="s">
        <v>389</v>
      </c>
      <c r="C143" s="466" t="s">
        <v>100</v>
      </c>
      <c r="D143" s="466" t="s">
        <v>100</v>
      </c>
      <c r="E143" s="467" t="s">
        <v>255</v>
      </c>
      <c r="F143" s="431">
        <v>0</v>
      </c>
      <c r="G143" s="448">
        <f>+G144</f>
        <v>200</v>
      </c>
      <c r="H143" s="429">
        <f t="shared" si="14"/>
        <v>200</v>
      </c>
      <c r="I143" s="378">
        <v>0</v>
      </c>
      <c r="J143" s="493">
        <f t="shared" si="15"/>
        <v>200</v>
      </c>
      <c r="K143" s="412"/>
    </row>
    <row r="144" spans="1:11" s="399" customFormat="1" hidden="1" x14ac:dyDescent="0.2">
      <c r="A144" s="486"/>
      <c r="B144" s="468"/>
      <c r="C144" s="380" t="s">
        <v>240</v>
      </c>
      <c r="D144" s="380" t="s">
        <v>241</v>
      </c>
      <c r="E144" s="469" t="s">
        <v>242</v>
      </c>
      <c r="F144" s="432">
        <v>0</v>
      </c>
      <c r="G144" s="436">
        <v>200</v>
      </c>
      <c r="H144" s="439">
        <f t="shared" si="14"/>
        <v>200</v>
      </c>
      <c r="I144" s="377">
        <v>0</v>
      </c>
      <c r="J144" s="490">
        <f t="shared" si="15"/>
        <v>200</v>
      </c>
      <c r="K144" s="412"/>
    </row>
    <row r="145" spans="1:11" s="399" customFormat="1" ht="22.5" hidden="1" x14ac:dyDescent="0.2">
      <c r="A145" s="485" t="s">
        <v>243</v>
      </c>
      <c r="B145" s="465" t="s">
        <v>390</v>
      </c>
      <c r="C145" s="466" t="s">
        <v>100</v>
      </c>
      <c r="D145" s="466" t="s">
        <v>100</v>
      </c>
      <c r="E145" s="467" t="s">
        <v>256</v>
      </c>
      <c r="F145" s="431">
        <v>0</v>
      </c>
      <c r="G145" s="448">
        <f t="shared" ref="G145" si="16">+G146</f>
        <v>750</v>
      </c>
      <c r="H145" s="429">
        <f t="shared" si="14"/>
        <v>750</v>
      </c>
      <c r="I145" s="378">
        <v>0</v>
      </c>
      <c r="J145" s="493">
        <f t="shared" si="15"/>
        <v>750</v>
      </c>
      <c r="K145" s="412"/>
    </row>
    <row r="146" spans="1:11" s="399" customFormat="1" hidden="1" x14ac:dyDescent="0.2">
      <c r="A146" s="486"/>
      <c r="B146" s="468"/>
      <c r="C146" s="380" t="s">
        <v>240</v>
      </c>
      <c r="D146" s="380" t="s">
        <v>241</v>
      </c>
      <c r="E146" s="469" t="s">
        <v>242</v>
      </c>
      <c r="F146" s="432">
        <v>0</v>
      </c>
      <c r="G146" s="436">
        <v>750</v>
      </c>
      <c r="H146" s="439">
        <f t="shared" si="14"/>
        <v>750</v>
      </c>
      <c r="I146" s="377">
        <v>0</v>
      </c>
      <c r="J146" s="490">
        <f t="shared" si="15"/>
        <v>750</v>
      </c>
      <c r="K146" s="412"/>
    </row>
    <row r="147" spans="1:11" s="399" customFormat="1" ht="22.5" hidden="1" x14ac:dyDescent="0.2">
      <c r="A147" s="485" t="s">
        <v>243</v>
      </c>
      <c r="B147" s="465" t="s">
        <v>391</v>
      </c>
      <c r="C147" s="466" t="s">
        <v>100</v>
      </c>
      <c r="D147" s="466" t="s">
        <v>100</v>
      </c>
      <c r="E147" s="467" t="s">
        <v>257</v>
      </c>
      <c r="F147" s="431">
        <v>0</v>
      </c>
      <c r="G147" s="448">
        <f t="shared" ref="G147" si="17">+G148</f>
        <v>750</v>
      </c>
      <c r="H147" s="429">
        <f t="shared" si="14"/>
        <v>750</v>
      </c>
      <c r="I147" s="378">
        <v>0</v>
      </c>
      <c r="J147" s="493">
        <f t="shared" si="15"/>
        <v>750</v>
      </c>
      <c r="K147" s="412"/>
    </row>
    <row r="148" spans="1:11" s="399" customFormat="1" hidden="1" x14ac:dyDescent="0.2">
      <c r="A148" s="486"/>
      <c r="B148" s="468"/>
      <c r="C148" s="380" t="s">
        <v>240</v>
      </c>
      <c r="D148" s="380" t="s">
        <v>267</v>
      </c>
      <c r="E148" s="469" t="s">
        <v>268</v>
      </c>
      <c r="F148" s="432">
        <v>0</v>
      </c>
      <c r="G148" s="436">
        <v>750</v>
      </c>
      <c r="H148" s="439">
        <f t="shared" si="14"/>
        <v>750</v>
      </c>
      <c r="I148" s="377">
        <v>0</v>
      </c>
      <c r="J148" s="490">
        <f t="shared" si="15"/>
        <v>750</v>
      </c>
      <c r="K148" s="412"/>
    </row>
    <row r="149" spans="1:11" s="399" customFormat="1" ht="22.5" hidden="1" x14ac:dyDescent="0.2">
      <c r="A149" s="485" t="s">
        <v>243</v>
      </c>
      <c r="B149" s="465" t="s">
        <v>392</v>
      </c>
      <c r="C149" s="466" t="s">
        <v>100</v>
      </c>
      <c r="D149" s="466" t="s">
        <v>100</v>
      </c>
      <c r="E149" s="467" t="s">
        <v>258</v>
      </c>
      <c r="F149" s="431">
        <v>0</v>
      </c>
      <c r="G149" s="448">
        <f t="shared" ref="G149" si="18">+G150</f>
        <v>300</v>
      </c>
      <c r="H149" s="429">
        <f t="shared" si="14"/>
        <v>300</v>
      </c>
      <c r="I149" s="378">
        <v>0</v>
      </c>
      <c r="J149" s="493">
        <f t="shared" si="15"/>
        <v>300</v>
      </c>
      <c r="K149" s="412"/>
    </row>
    <row r="150" spans="1:11" s="399" customFormat="1" hidden="1" x14ac:dyDescent="0.2">
      <c r="A150" s="486"/>
      <c r="B150" s="468"/>
      <c r="C150" s="380" t="s">
        <v>240</v>
      </c>
      <c r="D150" s="380" t="s">
        <v>241</v>
      </c>
      <c r="E150" s="469" t="s">
        <v>242</v>
      </c>
      <c r="F150" s="432">
        <v>0</v>
      </c>
      <c r="G150" s="436">
        <v>300</v>
      </c>
      <c r="H150" s="439">
        <f t="shared" si="14"/>
        <v>300</v>
      </c>
      <c r="I150" s="377">
        <v>0</v>
      </c>
      <c r="J150" s="490">
        <f t="shared" si="15"/>
        <v>300</v>
      </c>
      <c r="K150" s="412"/>
    </row>
    <row r="151" spans="1:11" s="399" customFormat="1" ht="22.5" hidden="1" x14ac:dyDescent="0.2">
      <c r="A151" s="485" t="s">
        <v>243</v>
      </c>
      <c r="B151" s="465" t="s">
        <v>393</v>
      </c>
      <c r="C151" s="466" t="s">
        <v>100</v>
      </c>
      <c r="D151" s="466" t="s">
        <v>100</v>
      </c>
      <c r="E151" s="467" t="s">
        <v>259</v>
      </c>
      <c r="F151" s="431">
        <v>0</v>
      </c>
      <c r="G151" s="448">
        <f t="shared" ref="G151" si="19">+G152</f>
        <v>750</v>
      </c>
      <c r="H151" s="429">
        <f t="shared" si="14"/>
        <v>750</v>
      </c>
      <c r="I151" s="378">
        <v>0</v>
      </c>
      <c r="J151" s="493">
        <f t="shared" si="15"/>
        <v>750</v>
      </c>
      <c r="K151" s="412"/>
    </row>
    <row r="152" spans="1:11" s="399" customFormat="1" hidden="1" x14ac:dyDescent="0.2">
      <c r="A152" s="486"/>
      <c r="B152" s="468"/>
      <c r="C152" s="380" t="s">
        <v>240</v>
      </c>
      <c r="D152" s="380" t="s">
        <v>241</v>
      </c>
      <c r="E152" s="469" t="s">
        <v>242</v>
      </c>
      <c r="F152" s="432">
        <v>0</v>
      </c>
      <c r="G152" s="436">
        <v>750</v>
      </c>
      <c r="H152" s="439">
        <f t="shared" si="14"/>
        <v>750</v>
      </c>
      <c r="I152" s="377">
        <v>0</v>
      </c>
      <c r="J152" s="490">
        <f t="shared" si="15"/>
        <v>750</v>
      </c>
      <c r="K152" s="412"/>
    </row>
    <row r="153" spans="1:11" s="399" customFormat="1" hidden="1" x14ac:dyDescent="0.2">
      <c r="A153" s="390" t="s">
        <v>106</v>
      </c>
      <c r="B153" s="391" t="s">
        <v>347</v>
      </c>
      <c r="C153" s="396" t="s">
        <v>100</v>
      </c>
      <c r="D153" s="397" t="s">
        <v>100</v>
      </c>
      <c r="E153" s="413" t="s">
        <v>215</v>
      </c>
      <c r="F153" s="429">
        <f>+F154</f>
        <v>1750</v>
      </c>
      <c r="G153" s="448">
        <f>+G154</f>
        <v>-1750</v>
      </c>
      <c r="H153" s="429">
        <f t="shared" si="14"/>
        <v>0</v>
      </c>
      <c r="I153" s="378">
        <v>0</v>
      </c>
      <c r="J153" s="493">
        <f t="shared" si="15"/>
        <v>0</v>
      </c>
      <c r="K153" s="412"/>
    </row>
    <row r="154" spans="1:11" s="399" customFormat="1" hidden="1" x14ac:dyDescent="0.2">
      <c r="A154" s="394"/>
      <c r="B154" s="395" t="s">
        <v>332</v>
      </c>
      <c r="C154" s="398">
        <v>3419</v>
      </c>
      <c r="D154" s="393">
        <v>5222</v>
      </c>
      <c r="E154" s="414" t="s">
        <v>242</v>
      </c>
      <c r="F154" s="439">
        <v>1750</v>
      </c>
      <c r="G154" s="436">
        <v>-1750</v>
      </c>
      <c r="H154" s="439">
        <f t="shared" si="14"/>
        <v>0</v>
      </c>
      <c r="I154" s="377">
        <v>0</v>
      </c>
      <c r="J154" s="490">
        <f t="shared" si="15"/>
        <v>0</v>
      </c>
      <c r="K154" s="412"/>
    </row>
    <row r="155" spans="1:11" s="399" customFormat="1" ht="45" hidden="1" x14ac:dyDescent="0.2">
      <c r="A155" s="383" t="s">
        <v>243</v>
      </c>
      <c r="B155" s="381" t="s">
        <v>394</v>
      </c>
      <c r="C155" s="382" t="s">
        <v>100</v>
      </c>
      <c r="D155" s="382" t="s">
        <v>100</v>
      </c>
      <c r="E155" s="470" t="s">
        <v>306</v>
      </c>
      <c r="F155" s="433">
        <v>0</v>
      </c>
      <c r="G155" s="448">
        <f t="shared" ref="G155:G169" si="20">+G156</f>
        <v>50</v>
      </c>
      <c r="H155" s="429">
        <f t="shared" si="14"/>
        <v>50</v>
      </c>
      <c r="I155" s="378">
        <v>0</v>
      </c>
      <c r="J155" s="493">
        <f t="shared" si="15"/>
        <v>50</v>
      </c>
      <c r="K155" s="412"/>
    </row>
    <row r="156" spans="1:11" s="399" customFormat="1" hidden="1" x14ac:dyDescent="0.2">
      <c r="A156" s="487"/>
      <c r="B156" s="471"/>
      <c r="C156" s="379" t="s">
        <v>240</v>
      </c>
      <c r="D156" s="379" t="s">
        <v>241</v>
      </c>
      <c r="E156" s="472" t="s">
        <v>242</v>
      </c>
      <c r="F156" s="434">
        <v>0</v>
      </c>
      <c r="G156" s="436">
        <v>50</v>
      </c>
      <c r="H156" s="439">
        <f t="shared" si="14"/>
        <v>50</v>
      </c>
      <c r="I156" s="377">
        <v>0</v>
      </c>
      <c r="J156" s="490">
        <f t="shared" si="15"/>
        <v>50</v>
      </c>
      <c r="K156" s="412"/>
    </row>
    <row r="157" spans="1:11" s="399" customFormat="1" ht="22.5" hidden="1" x14ac:dyDescent="0.2">
      <c r="A157" s="383" t="s">
        <v>243</v>
      </c>
      <c r="B157" s="381" t="s">
        <v>395</v>
      </c>
      <c r="C157" s="382" t="s">
        <v>100</v>
      </c>
      <c r="D157" s="382" t="s">
        <v>100</v>
      </c>
      <c r="E157" s="470" t="s">
        <v>262</v>
      </c>
      <c r="F157" s="433">
        <v>0</v>
      </c>
      <c r="G157" s="448">
        <f t="shared" si="20"/>
        <v>600</v>
      </c>
      <c r="H157" s="429">
        <f t="shared" si="14"/>
        <v>600</v>
      </c>
      <c r="I157" s="378">
        <v>0</v>
      </c>
      <c r="J157" s="493">
        <f t="shared" si="15"/>
        <v>600</v>
      </c>
      <c r="K157" s="412"/>
    </row>
    <row r="158" spans="1:11" s="399" customFormat="1" ht="22.5" hidden="1" x14ac:dyDescent="0.2">
      <c r="A158" s="487"/>
      <c r="B158" s="471"/>
      <c r="C158" s="379" t="s">
        <v>240</v>
      </c>
      <c r="D158" s="379" t="s">
        <v>260</v>
      </c>
      <c r="E158" s="472" t="s">
        <v>261</v>
      </c>
      <c r="F158" s="434">
        <v>0</v>
      </c>
      <c r="G158" s="436">
        <v>600</v>
      </c>
      <c r="H158" s="439">
        <f t="shared" si="14"/>
        <v>600</v>
      </c>
      <c r="I158" s="377">
        <v>0</v>
      </c>
      <c r="J158" s="490">
        <f t="shared" si="15"/>
        <v>600</v>
      </c>
      <c r="K158" s="412"/>
    </row>
    <row r="159" spans="1:11" s="399" customFormat="1" ht="33.75" hidden="1" x14ac:dyDescent="0.2">
      <c r="A159" s="383" t="s">
        <v>243</v>
      </c>
      <c r="B159" s="381" t="s">
        <v>396</v>
      </c>
      <c r="C159" s="382" t="s">
        <v>100</v>
      </c>
      <c r="D159" s="382" t="s">
        <v>100</v>
      </c>
      <c r="E159" s="470" t="s">
        <v>263</v>
      </c>
      <c r="F159" s="433">
        <v>0</v>
      </c>
      <c r="G159" s="448">
        <f t="shared" si="20"/>
        <v>450</v>
      </c>
      <c r="H159" s="429">
        <f t="shared" si="14"/>
        <v>450</v>
      </c>
      <c r="I159" s="378">
        <v>0</v>
      </c>
      <c r="J159" s="493">
        <f t="shared" si="15"/>
        <v>450</v>
      </c>
      <c r="K159" s="412"/>
    </row>
    <row r="160" spans="1:11" s="399" customFormat="1" ht="22.5" hidden="1" x14ac:dyDescent="0.2">
      <c r="A160" s="487"/>
      <c r="B160" s="381" t="s">
        <v>264</v>
      </c>
      <c r="C160" s="379" t="s">
        <v>240</v>
      </c>
      <c r="D160" s="379" t="s">
        <v>265</v>
      </c>
      <c r="E160" s="472" t="s">
        <v>266</v>
      </c>
      <c r="F160" s="434">
        <v>0</v>
      </c>
      <c r="G160" s="436">
        <v>450</v>
      </c>
      <c r="H160" s="439">
        <f t="shared" si="14"/>
        <v>450</v>
      </c>
      <c r="I160" s="377">
        <v>0</v>
      </c>
      <c r="J160" s="490">
        <f t="shared" si="15"/>
        <v>450</v>
      </c>
      <c r="K160" s="412"/>
    </row>
    <row r="161" spans="1:12" s="399" customFormat="1" ht="22.5" hidden="1" x14ac:dyDescent="0.2">
      <c r="A161" s="383" t="s">
        <v>243</v>
      </c>
      <c r="B161" s="381" t="s">
        <v>397</v>
      </c>
      <c r="C161" s="382" t="s">
        <v>100</v>
      </c>
      <c r="D161" s="382" t="s">
        <v>100</v>
      </c>
      <c r="E161" s="470" t="s">
        <v>269</v>
      </c>
      <c r="F161" s="433">
        <v>0</v>
      </c>
      <c r="G161" s="448">
        <f t="shared" si="20"/>
        <v>200</v>
      </c>
      <c r="H161" s="429">
        <f t="shared" si="14"/>
        <v>200</v>
      </c>
      <c r="I161" s="378">
        <v>0</v>
      </c>
      <c r="J161" s="493">
        <f t="shared" si="15"/>
        <v>200</v>
      </c>
      <c r="K161" s="412"/>
    </row>
    <row r="162" spans="1:12" s="399" customFormat="1" hidden="1" x14ac:dyDescent="0.2">
      <c r="A162" s="487"/>
      <c r="B162" s="471"/>
      <c r="C162" s="379" t="s">
        <v>240</v>
      </c>
      <c r="D162" s="380" t="s">
        <v>267</v>
      </c>
      <c r="E162" s="469" t="s">
        <v>268</v>
      </c>
      <c r="F162" s="434">
        <v>0</v>
      </c>
      <c r="G162" s="436">
        <v>200</v>
      </c>
      <c r="H162" s="439">
        <f t="shared" si="14"/>
        <v>200</v>
      </c>
      <c r="I162" s="377">
        <v>0</v>
      </c>
      <c r="J162" s="490">
        <f t="shared" si="15"/>
        <v>200</v>
      </c>
      <c r="K162" s="412"/>
    </row>
    <row r="163" spans="1:12" s="399" customFormat="1" ht="22.5" hidden="1" x14ac:dyDescent="0.2">
      <c r="A163" s="383" t="s">
        <v>243</v>
      </c>
      <c r="B163" s="381" t="s">
        <v>398</v>
      </c>
      <c r="C163" s="382" t="s">
        <v>100</v>
      </c>
      <c r="D163" s="382" t="s">
        <v>100</v>
      </c>
      <c r="E163" s="470" t="s">
        <v>270</v>
      </c>
      <c r="F163" s="433">
        <v>0</v>
      </c>
      <c r="G163" s="448">
        <f t="shared" si="20"/>
        <v>100</v>
      </c>
      <c r="H163" s="429">
        <f t="shared" si="14"/>
        <v>100</v>
      </c>
      <c r="I163" s="378">
        <v>0</v>
      </c>
      <c r="J163" s="493">
        <f t="shared" si="15"/>
        <v>100</v>
      </c>
      <c r="K163" s="412"/>
    </row>
    <row r="164" spans="1:12" s="399" customFormat="1" hidden="1" x14ac:dyDescent="0.2">
      <c r="A164" s="487"/>
      <c r="B164" s="471"/>
      <c r="C164" s="379" t="s">
        <v>240</v>
      </c>
      <c r="D164" s="379" t="s">
        <v>241</v>
      </c>
      <c r="E164" s="472" t="s">
        <v>242</v>
      </c>
      <c r="F164" s="434">
        <v>0</v>
      </c>
      <c r="G164" s="436">
        <v>100</v>
      </c>
      <c r="H164" s="439">
        <f t="shared" si="14"/>
        <v>100</v>
      </c>
      <c r="I164" s="377">
        <v>0</v>
      </c>
      <c r="J164" s="490">
        <f t="shared" si="15"/>
        <v>100</v>
      </c>
      <c r="K164" s="412"/>
    </row>
    <row r="165" spans="1:12" s="399" customFormat="1" ht="22.5" hidden="1" x14ac:dyDescent="0.2">
      <c r="A165" s="383" t="s">
        <v>243</v>
      </c>
      <c r="B165" s="381" t="s">
        <v>399</v>
      </c>
      <c r="C165" s="382" t="s">
        <v>100</v>
      </c>
      <c r="D165" s="382" t="s">
        <v>100</v>
      </c>
      <c r="E165" s="470" t="s">
        <v>272</v>
      </c>
      <c r="F165" s="433">
        <v>0</v>
      </c>
      <c r="G165" s="448">
        <f t="shared" si="20"/>
        <v>100</v>
      </c>
      <c r="H165" s="429">
        <f t="shared" si="14"/>
        <v>100</v>
      </c>
      <c r="I165" s="378">
        <v>0</v>
      </c>
      <c r="J165" s="493">
        <f t="shared" si="15"/>
        <v>100</v>
      </c>
      <c r="K165" s="412"/>
    </row>
    <row r="166" spans="1:12" s="399" customFormat="1" hidden="1" x14ac:dyDescent="0.2">
      <c r="A166" s="487"/>
      <c r="B166" s="471"/>
      <c r="C166" s="379" t="s">
        <v>240</v>
      </c>
      <c r="D166" s="379" t="s">
        <v>271</v>
      </c>
      <c r="E166" s="472" t="s">
        <v>222</v>
      </c>
      <c r="F166" s="434">
        <v>0</v>
      </c>
      <c r="G166" s="436">
        <v>100</v>
      </c>
      <c r="H166" s="439">
        <f t="shared" si="14"/>
        <v>100</v>
      </c>
      <c r="I166" s="377">
        <v>0</v>
      </c>
      <c r="J166" s="490">
        <f t="shared" si="15"/>
        <v>100</v>
      </c>
      <c r="K166" s="412"/>
    </row>
    <row r="167" spans="1:12" s="399" customFormat="1" ht="45" hidden="1" x14ac:dyDescent="0.2">
      <c r="A167" s="383" t="s">
        <v>243</v>
      </c>
      <c r="B167" s="381" t="s">
        <v>400</v>
      </c>
      <c r="C167" s="382" t="s">
        <v>100</v>
      </c>
      <c r="D167" s="382" t="s">
        <v>100</v>
      </c>
      <c r="E167" s="470" t="s">
        <v>307</v>
      </c>
      <c r="F167" s="433">
        <v>0</v>
      </c>
      <c r="G167" s="448">
        <f t="shared" si="20"/>
        <v>50</v>
      </c>
      <c r="H167" s="429">
        <f t="shared" si="14"/>
        <v>50</v>
      </c>
      <c r="I167" s="378">
        <v>0</v>
      </c>
      <c r="J167" s="493">
        <f t="shared" si="15"/>
        <v>50</v>
      </c>
      <c r="K167" s="412"/>
    </row>
    <row r="168" spans="1:12" s="399" customFormat="1" hidden="1" x14ac:dyDescent="0.2">
      <c r="A168" s="487"/>
      <c r="B168" s="471"/>
      <c r="C168" s="379" t="s">
        <v>240</v>
      </c>
      <c r="D168" s="379" t="s">
        <v>241</v>
      </c>
      <c r="E168" s="472" t="s">
        <v>242</v>
      </c>
      <c r="F168" s="434">
        <v>0</v>
      </c>
      <c r="G168" s="436">
        <v>50</v>
      </c>
      <c r="H168" s="439">
        <f t="shared" si="14"/>
        <v>50</v>
      </c>
      <c r="I168" s="377">
        <v>0</v>
      </c>
      <c r="J168" s="490">
        <f t="shared" si="15"/>
        <v>50</v>
      </c>
      <c r="K168" s="412"/>
    </row>
    <row r="169" spans="1:12" s="399" customFormat="1" ht="22.5" hidden="1" x14ac:dyDescent="0.2">
      <c r="A169" s="383" t="s">
        <v>243</v>
      </c>
      <c r="B169" s="381" t="s">
        <v>401</v>
      </c>
      <c r="C169" s="382" t="s">
        <v>100</v>
      </c>
      <c r="D169" s="382" t="s">
        <v>100</v>
      </c>
      <c r="E169" s="470" t="s">
        <v>273</v>
      </c>
      <c r="F169" s="433">
        <v>0</v>
      </c>
      <c r="G169" s="448">
        <f t="shared" si="20"/>
        <v>200</v>
      </c>
      <c r="H169" s="429">
        <f t="shared" si="14"/>
        <v>200</v>
      </c>
      <c r="I169" s="378">
        <v>0</v>
      </c>
      <c r="J169" s="493">
        <f t="shared" si="15"/>
        <v>200</v>
      </c>
      <c r="K169" s="412"/>
    </row>
    <row r="170" spans="1:12" s="399" customFormat="1" ht="22.5" hidden="1" x14ac:dyDescent="0.2">
      <c r="A170" s="487"/>
      <c r="B170" s="471"/>
      <c r="C170" s="379" t="s">
        <v>240</v>
      </c>
      <c r="D170" s="379" t="s">
        <v>265</v>
      </c>
      <c r="E170" s="472" t="s">
        <v>266</v>
      </c>
      <c r="F170" s="434">
        <v>0</v>
      </c>
      <c r="G170" s="436">
        <v>200</v>
      </c>
      <c r="H170" s="439">
        <f t="shared" si="14"/>
        <v>200</v>
      </c>
      <c r="I170" s="377">
        <v>0</v>
      </c>
      <c r="J170" s="490">
        <f t="shared" si="15"/>
        <v>200</v>
      </c>
      <c r="K170" s="412"/>
    </row>
    <row r="171" spans="1:12" s="399" customFormat="1" hidden="1" x14ac:dyDescent="0.2">
      <c r="A171" s="390" t="s">
        <v>106</v>
      </c>
      <c r="B171" s="391" t="s">
        <v>348</v>
      </c>
      <c r="C171" s="396" t="s">
        <v>100</v>
      </c>
      <c r="D171" s="397" t="s">
        <v>100</v>
      </c>
      <c r="E171" s="413" t="s">
        <v>216</v>
      </c>
      <c r="F171" s="429">
        <f>+F172</f>
        <v>2750</v>
      </c>
      <c r="G171" s="448">
        <f>+G172</f>
        <v>-1560</v>
      </c>
      <c r="H171" s="429">
        <f t="shared" si="14"/>
        <v>1190</v>
      </c>
      <c r="I171" s="378">
        <v>0</v>
      </c>
      <c r="J171" s="493">
        <f t="shared" si="15"/>
        <v>1190</v>
      </c>
      <c r="K171" s="400"/>
      <c r="L171" s="401"/>
    </row>
    <row r="172" spans="1:12" s="399" customFormat="1" hidden="1" x14ac:dyDescent="0.2">
      <c r="A172" s="390"/>
      <c r="B172" s="391" t="s">
        <v>332</v>
      </c>
      <c r="C172" s="398">
        <v>3419</v>
      </c>
      <c r="D172" s="393">
        <v>5222</v>
      </c>
      <c r="E172" s="414" t="s">
        <v>242</v>
      </c>
      <c r="F172" s="439">
        <v>2750</v>
      </c>
      <c r="G172" s="436">
        <v>-1560</v>
      </c>
      <c r="H172" s="439">
        <f t="shared" si="14"/>
        <v>1190</v>
      </c>
      <c r="I172" s="377">
        <v>0</v>
      </c>
      <c r="J172" s="490">
        <f t="shared" si="15"/>
        <v>1190</v>
      </c>
      <c r="K172" s="400"/>
      <c r="L172" s="401"/>
    </row>
    <row r="173" spans="1:12" s="399" customFormat="1" ht="22.5" hidden="1" x14ac:dyDescent="0.2">
      <c r="A173" s="485" t="s">
        <v>243</v>
      </c>
      <c r="B173" s="465" t="s">
        <v>403</v>
      </c>
      <c r="C173" s="466" t="s">
        <v>100</v>
      </c>
      <c r="D173" s="466" t="s">
        <v>100</v>
      </c>
      <c r="E173" s="467" t="s">
        <v>253</v>
      </c>
      <c r="F173" s="431">
        <v>0</v>
      </c>
      <c r="G173" s="448">
        <f>+G174</f>
        <v>156</v>
      </c>
      <c r="H173" s="429">
        <f t="shared" si="14"/>
        <v>156</v>
      </c>
      <c r="I173" s="378">
        <v>0</v>
      </c>
      <c r="J173" s="493">
        <f t="shared" si="15"/>
        <v>156</v>
      </c>
      <c r="K173" s="400"/>
      <c r="L173" s="401"/>
    </row>
    <row r="174" spans="1:12" s="399" customFormat="1" hidden="1" x14ac:dyDescent="0.2">
      <c r="A174" s="486"/>
      <c r="B174" s="468"/>
      <c r="C174" s="380" t="s">
        <v>240</v>
      </c>
      <c r="D174" s="380" t="s">
        <v>241</v>
      </c>
      <c r="E174" s="469" t="s">
        <v>242</v>
      </c>
      <c r="F174" s="432">
        <v>0</v>
      </c>
      <c r="G174" s="436">
        <v>156</v>
      </c>
      <c r="H174" s="439">
        <f t="shared" si="14"/>
        <v>156</v>
      </c>
      <c r="I174" s="377">
        <v>0</v>
      </c>
      <c r="J174" s="490">
        <f t="shared" si="15"/>
        <v>156</v>
      </c>
      <c r="K174" s="400"/>
      <c r="L174" s="401"/>
    </row>
    <row r="175" spans="1:12" s="399" customFormat="1" ht="22.5" hidden="1" x14ac:dyDescent="0.2">
      <c r="A175" s="485" t="s">
        <v>243</v>
      </c>
      <c r="B175" s="465" t="s">
        <v>404</v>
      </c>
      <c r="C175" s="466" t="s">
        <v>100</v>
      </c>
      <c r="D175" s="466" t="s">
        <v>100</v>
      </c>
      <c r="E175" s="467" t="s">
        <v>244</v>
      </c>
      <c r="F175" s="431">
        <v>0</v>
      </c>
      <c r="G175" s="448">
        <f t="shared" ref="G175" si="21">+G176</f>
        <v>780</v>
      </c>
      <c r="H175" s="429">
        <f t="shared" si="14"/>
        <v>780</v>
      </c>
      <c r="I175" s="378">
        <v>0</v>
      </c>
      <c r="J175" s="493">
        <f t="shared" si="15"/>
        <v>780</v>
      </c>
      <c r="K175" s="400"/>
      <c r="L175" s="401"/>
    </row>
    <row r="176" spans="1:12" s="399" customFormat="1" hidden="1" x14ac:dyDescent="0.2">
      <c r="A176" s="486"/>
      <c r="B176" s="468"/>
      <c r="C176" s="380" t="s">
        <v>240</v>
      </c>
      <c r="D176" s="380" t="s">
        <v>241</v>
      </c>
      <c r="E176" s="469" t="s">
        <v>242</v>
      </c>
      <c r="F176" s="432">
        <v>0</v>
      </c>
      <c r="G176" s="436">
        <v>780</v>
      </c>
      <c r="H176" s="439">
        <f t="shared" si="14"/>
        <v>780</v>
      </c>
      <c r="I176" s="377">
        <v>0</v>
      </c>
      <c r="J176" s="490">
        <f t="shared" si="15"/>
        <v>780</v>
      </c>
      <c r="K176" s="400"/>
      <c r="L176" s="401"/>
    </row>
    <row r="177" spans="1:12" s="399" customFormat="1" ht="22.5" hidden="1" x14ac:dyDescent="0.2">
      <c r="A177" s="485" t="s">
        <v>243</v>
      </c>
      <c r="B177" s="465" t="s">
        <v>405</v>
      </c>
      <c r="C177" s="466" t="s">
        <v>100</v>
      </c>
      <c r="D177" s="466" t="s">
        <v>100</v>
      </c>
      <c r="E177" s="467" t="s">
        <v>254</v>
      </c>
      <c r="F177" s="431">
        <v>0</v>
      </c>
      <c r="G177" s="448">
        <f t="shared" ref="G177" si="22">+G178</f>
        <v>624</v>
      </c>
      <c r="H177" s="429">
        <f t="shared" si="14"/>
        <v>624</v>
      </c>
      <c r="I177" s="378">
        <v>0</v>
      </c>
      <c r="J177" s="493">
        <f t="shared" si="15"/>
        <v>624</v>
      </c>
      <c r="K177" s="400"/>
      <c r="L177" s="401"/>
    </row>
    <row r="178" spans="1:12" s="399" customFormat="1" hidden="1" x14ac:dyDescent="0.2">
      <c r="A178" s="486"/>
      <c r="B178" s="468"/>
      <c r="C178" s="380" t="s">
        <v>240</v>
      </c>
      <c r="D178" s="380" t="s">
        <v>241</v>
      </c>
      <c r="E178" s="469" t="s">
        <v>242</v>
      </c>
      <c r="F178" s="432">
        <v>0</v>
      </c>
      <c r="G178" s="436">
        <v>624</v>
      </c>
      <c r="H178" s="439">
        <f t="shared" si="14"/>
        <v>624</v>
      </c>
      <c r="I178" s="377">
        <v>0</v>
      </c>
      <c r="J178" s="490">
        <f t="shared" si="15"/>
        <v>624</v>
      </c>
      <c r="K178" s="400"/>
      <c r="L178" s="401"/>
    </row>
    <row r="179" spans="1:12" s="399" customFormat="1" hidden="1" x14ac:dyDescent="0.2">
      <c r="A179" s="390" t="s">
        <v>106</v>
      </c>
      <c r="B179" s="391" t="s">
        <v>349</v>
      </c>
      <c r="C179" s="396" t="s">
        <v>100</v>
      </c>
      <c r="D179" s="397" t="s">
        <v>100</v>
      </c>
      <c r="E179" s="417" t="s">
        <v>217</v>
      </c>
      <c r="F179" s="429">
        <f>+F180</f>
        <v>750</v>
      </c>
      <c r="G179" s="448">
        <f>+G180</f>
        <v>-750</v>
      </c>
      <c r="H179" s="429">
        <f t="shared" si="14"/>
        <v>0</v>
      </c>
      <c r="I179" s="378">
        <v>0</v>
      </c>
      <c r="J179" s="493">
        <f t="shared" si="15"/>
        <v>0</v>
      </c>
      <c r="K179" s="412"/>
    </row>
    <row r="180" spans="1:12" s="399" customFormat="1" hidden="1" x14ac:dyDescent="0.2">
      <c r="A180" s="390"/>
      <c r="B180" s="425" t="s">
        <v>332</v>
      </c>
      <c r="C180" s="398">
        <v>3419</v>
      </c>
      <c r="D180" s="426">
        <v>5222</v>
      </c>
      <c r="E180" s="414" t="s">
        <v>242</v>
      </c>
      <c r="F180" s="439">
        <v>750</v>
      </c>
      <c r="G180" s="436">
        <v>-750</v>
      </c>
      <c r="H180" s="439">
        <f t="shared" si="14"/>
        <v>0</v>
      </c>
      <c r="I180" s="377">
        <v>0</v>
      </c>
      <c r="J180" s="490">
        <f t="shared" si="15"/>
        <v>0</v>
      </c>
      <c r="K180" s="412"/>
    </row>
    <row r="181" spans="1:12" s="399" customFormat="1" ht="33.75" hidden="1" x14ac:dyDescent="0.2">
      <c r="A181" s="488" t="s">
        <v>243</v>
      </c>
      <c r="B181" s="473" t="s">
        <v>406</v>
      </c>
      <c r="C181" s="474" t="s">
        <v>100</v>
      </c>
      <c r="D181" s="474" t="s">
        <v>100</v>
      </c>
      <c r="E181" s="475" t="s">
        <v>247</v>
      </c>
      <c r="F181" s="435">
        <v>0</v>
      </c>
      <c r="G181" s="464">
        <f t="shared" ref="G181" si="23">+G182</f>
        <v>100</v>
      </c>
      <c r="H181" s="438">
        <f t="shared" si="14"/>
        <v>100</v>
      </c>
      <c r="I181" s="378">
        <v>0</v>
      </c>
      <c r="J181" s="493">
        <f t="shared" si="15"/>
        <v>100</v>
      </c>
      <c r="K181" s="412"/>
    </row>
    <row r="182" spans="1:12" hidden="1" x14ac:dyDescent="0.2">
      <c r="A182" s="487"/>
      <c r="B182" s="476"/>
      <c r="C182" s="379" t="s">
        <v>240</v>
      </c>
      <c r="D182" s="379" t="s">
        <v>241</v>
      </c>
      <c r="E182" s="472" t="s">
        <v>242</v>
      </c>
      <c r="F182" s="436">
        <v>0</v>
      </c>
      <c r="G182" s="436">
        <v>100</v>
      </c>
      <c r="H182" s="439">
        <f t="shared" si="14"/>
        <v>100</v>
      </c>
      <c r="I182" s="377">
        <v>0</v>
      </c>
      <c r="J182" s="490">
        <f t="shared" si="15"/>
        <v>100</v>
      </c>
      <c r="K182" s="508"/>
    </row>
    <row r="183" spans="1:12" ht="45" hidden="1" x14ac:dyDescent="0.2">
      <c r="A183" s="383" t="s">
        <v>243</v>
      </c>
      <c r="B183" s="381" t="s">
        <v>407</v>
      </c>
      <c r="C183" s="382" t="s">
        <v>100</v>
      </c>
      <c r="D183" s="382" t="s">
        <v>100</v>
      </c>
      <c r="E183" s="470" t="s">
        <v>248</v>
      </c>
      <c r="F183" s="433">
        <v>0</v>
      </c>
      <c r="G183" s="448">
        <f t="shared" ref="G183" si="24">+G184</f>
        <v>60</v>
      </c>
      <c r="H183" s="429">
        <f t="shared" si="14"/>
        <v>60</v>
      </c>
      <c r="I183" s="378">
        <v>0</v>
      </c>
      <c r="J183" s="493">
        <f t="shared" si="15"/>
        <v>60</v>
      </c>
      <c r="K183" s="508"/>
    </row>
    <row r="184" spans="1:12" hidden="1" x14ac:dyDescent="0.2">
      <c r="A184" s="487"/>
      <c r="B184" s="476"/>
      <c r="C184" s="379" t="s">
        <v>240</v>
      </c>
      <c r="D184" s="379" t="s">
        <v>241</v>
      </c>
      <c r="E184" s="472" t="s">
        <v>242</v>
      </c>
      <c r="F184" s="436">
        <v>0</v>
      </c>
      <c r="G184" s="436">
        <v>60</v>
      </c>
      <c r="H184" s="439">
        <f t="shared" si="14"/>
        <v>60</v>
      </c>
      <c r="I184" s="377">
        <v>0</v>
      </c>
      <c r="J184" s="490">
        <f t="shared" si="15"/>
        <v>60</v>
      </c>
      <c r="K184" s="508"/>
    </row>
    <row r="185" spans="1:12" ht="45" hidden="1" x14ac:dyDescent="0.2">
      <c r="A185" s="383" t="s">
        <v>243</v>
      </c>
      <c r="B185" s="381" t="s">
        <v>408</v>
      </c>
      <c r="C185" s="382" t="s">
        <v>100</v>
      </c>
      <c r="D185" s="382" t="s">
        <v>100</v>
      </c>
      <c r="E185" s="470" t="s">
        <v>245</v>
      </c>
      <c r="F185" s="433">
        <v>0</v>
      </c>
      <c r="G185" s="448">
        <f t="shared" ref="G185" si="25">+G186</f>
        <v>100</v>
      </c>
      <c r="H185" s="429">
        <f t="shared" si="14"/>
        <v>100</v>
      </c>
      <c r="I185" s="378">
        <v>0</v>
      </c>
      <c r="J185" s="493">
        <f t="shared" si="15"/>
        <v>100</v>
      </c>
      <c r="K185" s="508"/>
    </row>
    <row r="186" spans="1:12" hidden="1" x14ac:dyDescent="0.2">
      <c r="A186" s="487"/>
      <c r="B186" s="476"/>
      <c r="C186" s="379" t="s">
        <v>240</v>
      </c>
      <c r="D186" s="379" t="s">
        <v>241</v>
      </c>
      <c r="E186" s="472" t="s">
        <v>242</v>
      </c>
      <c r="F186" s="436">
        <v>0</v>
      </c>
      <c r="G186" s="436">
        <v>100</v>
      </c>
      <c r="H186" s="439">
        <f t="shared" si="14"/>
        <v>100</v>
      </c>
      <c r="I186" s="377">
        <v>0</v>
      </c>
      <c r="J186" s="490">
        <f t="shared" si="15"/>
        <v>100</v>
      </c>
      <c r="K186" s="508"/>
    </row>
    <row r="187" spans="1:12" ht="45" hidden="1" x14ac:dyDescent="0.2">
      <c r="A187" s="383" t="s">
        <v>243</v>
      </c>
      <c r="B187" s="381" t="s">
        <v>409</v>
      </c>
      <c r="C187" s="382" t="s">
        <v>100</v>
      </c>
      <c r="D187" s="382" t="s">
        <v>100</v>
      </c>
      <c r="E187" s="470" t="s">
        <v>249</v>
      </c>
      <c r="F187" s="433">
        <v>0</v>
      </c>
      <c r="G187" s="448">
        <f t="shared" ref="G187" si="26">+G188</f>
        <v>100</v>
      </c>
      <c r="H187" s="429">
        <f t="shared" si="14"/>
        <v>100</v>
      </c>
      <c r="I187" s="378">
        <v>0</v>
      </c>
      <c r="J187" s="493">
        <f t="shared" si="15"/>
        <v>100</v>
      </c>
      <c r="K187" s="508"/>
    </row>
    <row r="188" spans="1:12" hidden="1" x14ac:dyDescent="0.2">
      <c r="A188" s="487"/>
      <c r="B188" s="476"/>
      <c r="C188" s="379" t="s">
        <v>240</v>
      </c>
      <c r="D188" s="379" t="s">
        <v>241</v>
      </c>
      <c r="E188" s="472" t="s">
        <v>242</v>
      </c>
      <c r="F188" s="436">
        <v>0</v>
      </c>
      <c r="G188" s="436">
        <v>100</v>
      </c>
      <c r="H188" s="439">
        <f t="shared" si="14"/>
        <v>100</v>
      </c>
      <c r="I188" s="377">
        <v>0</v>
      </c>
      <c r="J188" s="490">
        <f t="shared" si="15"/>
        <v>100</v>
      </c>
      <c r="K188" s="508"/>
    </row>
    <row r="189" spans="1:12" ht="33.75" hidden="1" x14ac:dyDescent="0.2">
      <c r="A189" s="383" t="s">
        <v>243</v>
      </c>
      <c r="B189" s="381" t="s">
        <v>410</v>
      </c>
      <c r="C189" s="382" t="s">
        <v>100</v>
      </c>
      <c r="D189" s="382" t="s">
        <v>100</v>
      </c>
      <c r="E189" s="470" t="s">
        <v>250</v>
      </c>
      <c r="F189" s="433">
        <v>0</v>
      </c>
      <c r="G189" s="448">
        <f t="shared" ref="G189" si="27">+G190</f>
        <v>200</v>
      </c>
      <c r="H189" s="429">
        <f t="shared" si="14"/>
        <v>200</v>
      </c>
      <c r="I189" s="378">
        <v>0</v>
      </c>
      <c r="J189" s="493">
        <f t="shared" si="15"/>
        <v>200</v>
      </c>
      <c r="K189" s="508"/>
    </row>
    <row r="190" spans="1:12" hidden="1" x14ac:dyDescent="0.2">
      <c r="A190" s="487"/>
      <c r="B190" s="476"/>
      <c r="C190" s="379" t="s">
        <v>240</v>
      </c>
      <c r="D190" s="379" t="s">
        <v>241</v>
      </c>
      <c r="E190" s="472" t="s">
        <v>242</v>
      </c>
      <c r="F190" s="436">
        <v>0</v>
      </c>
      <c r="G190" s="436">
        <v>200</v>
      </c>
      <c r="H190" s="439">
        <f t="shared" si="14"/>
        <v>200</v>
      </c>
      <c r="I190" s="377">
        <v>0</v>
      </c>
      <c r="J190" s="490">
        <f t="shared" si="15"/>
        <v>200</v>
      </c>
      <c r="K190" s="508"/>
    </row>
    <row r="191" spans="1:12" ht="33.75" hidden="1" x14ac:dyDescent="0.2">
      <c r="A191" s="383" t="s">
        <v>243</v>
      </c>
      <c r="B191" s="381" t="s">
        <v>411</v>
      </c>
      <c r="C191" s="382" t="s">
        <v>100</v>
      </c>
      <c r="D191" s="382" t="s">
        <v>100</v>
      </c>
      <c r="E191" s="470" t="s">
        <v>246</v>
      </c>
      <c r="F191" s="433">
        <v>0</v>
      </c>
      <c r="G191" s="448">
        <f t="shared" ref="G191" si="28">+G192</f>
        <v>100</v>
      </c>
      <c r="H191" s="429">
        <f t="shared" si="14"/>
        <v>100</v>
      </c>
      <c r="I191" s="378">
        <v>0</v>
      </c>
      <c r="J191" s="493">
        <f t="shared" si="15"/>
        <v>100</v>
      </c>
      <c r="K191" s="508"/>
    </row>
    <row r="192" spans="1:12" hidden="1" x14ac:dyDescent="0.2">
      <c r="A192" s="487"/>
      <c r="B192" s="476"/>
      <c r="C192" s="379" t="s">
        <v>240</v>
      </c>
      <c r="D192" s="379" t="s">
        <v>241</v>
      </c>
      <c r="E192" s="472" t="s">
        <v>242</v>
      </c>
      <c r="F192" s="436">
        <v>0</v>
      </c>
      <c r="G192" s="436">
        <v>100</v>
      </c>
      <c r="H192" s="439">
        <f t="shared" si="14"/>
        <v>100</v>
      </c>
      <c r="I192" s="377">
        <v>0</v>
      </c>
      <c r="J192" s="490">
        <f t="shared" si="15"/>
        <v>100</v>
      </c>
      <c r="K192" s="508"/>
    </row>
    <row r="193" spans="1:11" ht="33.75" hidden="1" x14ac:dyDescent="0.2">
      <c r="A193" s="383" t="s">
        <v>243</v>
      </c>
      <c r="B193" s="381" t="s">
        <v>412</v>
      </c>
      <c r="C193" s="382" t="s">
        <v>100</v>
      </c>
      <c r="D193" s="382" t="s">
        <v>100</v>
      </c>
      <c r="E193" s="470" t="s">
        <v>251</v>
      </c>
      <c r="F193" s="433">
        <v>0</v>
      </c>
      <c r="G193" s="448">
        <f t="shared" ref="G193" si="29">+G194</f>
        <v>30</v>
      </c>
      <c r="H193" s="429">
        <f t="shared" si="14"/>
        <v>30</v>
      </c>
      <c r="I193" s="378">
        <v>0</v>
      </c>
      <c r="J193" s="493">
        <f t="shared" si="15"/>
        <v>30</v>
      </c>
      <c r="K193" s="508"/>
    </row>
    <row r="194" spans="1:11" hidden="1" x14ac:dyDescent="0.2">
      <c r="A194" s="487"/>
      <c r="B194" s="476"/>
      <c r="C194" s="379" t="s">
        <v>240</v>
      </c>
      <c r="D194" s="379" t="s">
        <v>241</v>
      </c>
      <c r="E194" s="472" t="s">
        <v>242</v>
      </c>
      <c r="F194" s="436">
        <v>0</v>
      </c>
      <c r="G194" s="436">
        <v>30</v>
      </c>
      <c r="H194" s="439">
        <f t="shared" si="14"/>
        <v>30</v>
      </c>
      <c r="I194" s="377">
        <v>0</v>
      </c>
      <c r="J194" s="490">
        <f t="shared" si="15"/>
        <v>30</v>
      </c>
      <c r="K194" s="508"/>
    </row>
    <row r="195" spans="1:11" ht="33.75" hidden="1" x14ac:dyDescent="0.2">
      <c r="A195" s="383" t="s">
        <v>243</v>
      </c>
      <c r="B195" s="381" t="s">
        <v>413</v>
      </c>
      <c r="C195" s="382" t="s">
        <v>100</v>
      </c>
      <c r="D195" s="382" t="s">
        <v>100</v>
      </c>
      <c r="E195" s="470" t="s">
        <v>252</v>
      </c>
      <c r="F195" s="433">
        <v>0</v>
      </c>
      <c r="G195" s="448">
        <f t="shared" ref="G195" si="30">+G196</f>
        <v>60</v>
      </c>
      <c r="H195" s="429">
        <f t="shared" si="14"/>
        <v>60</v>
      </c>
      <c r="I195" s="378">
        <v>0</v>
      </c>
      <c r="J195" s="493">
        <f t="shared" si="15"/>
        <v>60</v>
      </c>
      <c r="K195" s="508"/>
    </row>
    <row r="196" spans="1:11" ht="13.5" hidden="1" thickBot="1" x14ac:dyDescent="0.25">
      <c r="A196" s="489"/>
      <c r="B196" s="477"/>
      <c r="C196" s="478" t="s">
        <v>240</v>
      </c>
      <c r="D196" s="478" t="s">
        <v>241</v>
      </c>
      <c r="E196" s="479" t="s">
        <v>242</v>
      </c>
      <c r="F196" s="437">
        <v>0</v>
      </c>
      <c r="G196" s="437">
        <v>60</v>
      </c>
      <c r="H196" s="507">
        <f t="shared" si="14"/>
        <v>60</v>
      </c>
      <c r="I196" s="509">
        <v>0</v>
      </c>
      <c r="J196" s="491">
        <f t="shared" si="15"/>
        <v>60</v>
      </c>
      <c r="K196" s="508"/>
    </row>
    <row r="197" spans="1:11" x14ac:dyDescent="0.2">
      <c r="E197" s="519">
        <v>42086</v>
      </c>
    </row>
  </sheetData>
  <mergeCells count="6">
    <mergeCell ref="I7:I8"/>
    <mergeCell ref="G1:H1"/>
    <mergeCell ref="A2:H2"/>
    <mergeCell ref="A3:H3"/>
    <mergeCell ref="A5:H5"/>
    <mergeCell ref="G7:G8"/>
  </mergeCells>
  <pageMargins left="0.7" right="0.7" top="0.78740157499999996" bottom="0.78740157499999996" header="0.3" footer="0.3"/>
  <pageSetup paperSize="9" scale="67" orientation="portrait" r:id="rId1"/>
  <rowBreaks count="1" manualBreakCount="1"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Hejtman upravený (2)</vt:lpstr>
      <vt:lpstr>Hejtman</vt:lpstr>
      <vt:lpstr>Příloha č. 1</vt:lpstr>
      <vt:lpstr>Hejtman!Názvy_tisku</vt:lpstr>
      <vt:lpstr>'Hejtman upravený (2)'!Názvy_tisku</vt:lpstr>
      <vt:lpstr>'Příloha č.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Trpkosova Eva</cp:lastModifiedBy>
  <cp:lastPrinted>2015-04-14T06:25:08Z</cp:lastPrinted>
  <dcterms:created xsi:type="dcterms:W3CDTF">1997-01-24T11:07:25Z</dcterms:created>
  <dcterms:modified xsi:type="dcterms:W3CDTF">2015-04-14T06:25:23Z</dcterms:modified>
</cp:coreProperties>
</file>