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.sen\Documents\3. Silnice LK a.s\A.S. Valna hromada\2015-05-05 RK\"/>
    </mc:Choice>
  </mc:AlternateContent>
  <bookViews>
    <workbookView xWindow="0" yWindow="216" windowWidth="22980" windowHeight="11460" activeTab="1"/>
  </bookViews>
  <sheets>
    <sheet name="PVP 2015" sheetId="4" r:id="rId1"/>
    <sheet name="SOUHRNNÝ LIST" sheetId="2" r:id="rId2"/>
    <sheet name="PVP 2015 + čerpání k 31.3.2015" sheetId="5" r:id="rId3"/>
  </sheets>
  <definedNames>
    <definedName name="_xlnm._FilterDatabase" localSheetId="0" hidden="1">'PVP 2015'!$A$4:$E$200</definedName>
    <definedName name="_xlnm._FilterDatabase" localSheetId="2" hidden="1">'PVP 2015 + čerpání k 31.3.2015'!$A$4:$E$200</definedName>
    <definedName name="_xlnm.Print_Titles" localSheetId="0">'PVP 2015'!$1:$4</definedName>
    <definedName name="_xlnm.Print_Titles" localSheetId="2">'PVP 2015 + čerpání k 31.3.2015'!$1:$4</definedName>
  </definedNames>
  <calcPr calcId="152511"/>
</workbook>
</file>

<file path=xl/calcChain.xml><?xml version="1.0" encoding="utf-8"?>
<calcChain xmlns="http://schemas.openxmlformats.org/spreadsheetml/2006/main">
  <c r="D200" i="4" l="1"/>
  <c r="D199" i="4"/>
  <c r="D198" i="4"/>
  <c r="D197" i="4"/>
  <c r="D196" i="4"/>
  <c r="D195" i="4"/>
  <c r="D194" i="4"/>
  <c r="D193" i="4"/>
  <c r="D192" i="4"/>
  <c r="D191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69" i="4"/>
  <c r="D168" i="4"/>
  <c r="D167" i="4"/>
  <c r="D166" i="4"/>
  <c r="D165" i="4"/>
  <c r="D163" i="4"/>
  <c r="D162" i="4"/>
  <c r="D161" i="4"/>
  <c r="D160" i="4"/>
  <c r="D159" i="4"/>
  <c r="D158" i="4"/>
  <c r="D157" i="4"/>
  <c r="D156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5" i="4"/>
  <c r="K200" i="5" l="1"/>
  <c r="J200" i="5"/>
  <c r="E200" i="5"/>
  <c r="F200" i="5" s="1"/>
  <c r="M200" i="5" s="1"/>
  <c r="J199" i="5"/>
  <c r="K199" i="5" s="1"/>
  <c r="F199" i="5"/>
  <c r="E199" i="5"/>
  <c r="L198" i="5"/>
  <c r="K198" i="5"/>
  <c r="J198" i="5"/>
  <c r="E198" i="5"/>
  <c r="F198" i="5" s="1"/>
  <c r="M198" i="5" s="1"/>
  <c r="J197" i="5"/>
  <c r="K197" i="5" s="1"/>
  <c r="F197" i="5"/>
  <c r="M197" i="5" s="1"/>
  <c r="E197" i="5"/>
  <c r="L197" i="5" s="1"/>
  <c r="K196" i="5"/>
  <c r="J196" i="5"/>
  <c r="E196" i="5"/>
  <c r="K195" i="5"/>
  <c r="J195" i="5"/>
  <c r="F195" i="5"/>
  <c r="M195" i="5" s="1"/>
  <c r="E195" i="5"/>
  <c r="L195" i="5" s="1"/>
  <c r="K194" i="5"/>
  <c r="M194" i="5" s="1"/>
  <c r="J194" i="5"/>
  <c r="F194" i="5"/>
  <c r="E194" i="5"/>
  <c r="L194" i="5" s="1"/>
  <c r="K193" i="5"/>
  <c r="M193" i="5" s="1"/>
  <c r="J193" i="5"/>
  <c r="F193" i="5"/>
  <c r="E193" i="5"/>
  <c r="L193" i="5" s="1"/>
  <c r="M192" i="5"/>
  <c r="K192" i="5"/>
  <c r="J192" i="5"/>
  <c r="F192" i="5"/>
  <c r="E192" i="5"/>
  <c r="L192" i="5" s="1"/>
  <c r="J191" i="5"/>
  <c r="F191" i="5"/>
  <c r="E191" i="5"/>
  <c r="K189" i="5"/>
  <c r="M189" i="5" s="1"/>
  <c r="J189" i="5"/>
  <c r="F189" i="5"/>
  <c r="E189" i="5"/>
  <c r="L189" i="5" s="1"/>
  <c r="K188" i="5"/>
  <c r="M188" i="5" s="1"/>
  <c r="J188" i="5"/>
  <c r="F188" i="5"/>
  <c r="E188" i="5"/>
  <c r="L188" i="5" s="1"/>
  <c r="J187" i="5"/>
  <c r="K187" i="5" s="1"/>
  <c r="M187" i="5" s="1"/>
  <c r="F187" i="5"/>
  <c r="E187" i="5"/>
  <c r="L187" i="5" s="1"/>
  <c r="K186" i="5"/>
  <c r="J186" i="5"/>
  <c r="E186" i="5"/>
  <c r="F186" i="5" s="1"/>
  <c r="M186" i="5" s="1"/>
  <c r="J185" i="5"/>
  <c r="K185" i="5" s="1"/>
  <c r="F185" i="5"/>
  <c r="E185" i="5"/>
  <c r="K184" i="5"/>
  <c r="J184" i="5"/>
  <c r="E184" i="5"/>
  <c r="F184" i="5" s="1"/>
  <c r="M184" i="5" s="1"/>
  <c r="J183" i="5"/>
  <c r="K183" i="5" s="1"/>
  <c r="F183" i="5"/>
  <c r="M183" i="5" s="1"/>
  <c r="E183" i="5"/>
  <c r="L183" i="5" s="1"/>
  <c r="K182" i="5"/>
  <c r="E182" i="5"/>
  <c r="F182" i="5" s="1"/>
  <c r="M182" i="5" s="1"/>
  <c r="L181" i="5"/>
  <c r="J181" i="5"/>
  <c r="K181" i="5" s="1"/>
  <c r="F181" i="5"/>
  <c r="M181" i="5" s="1"/>
  <c r="E181" i="5"/>
  <c r="L180" i="5"/>
  <c r="J180" i="5"/>
  <c r="K180" i="5" s="1"/>
  <c r="E180" i="5"/>
  <c r="F180" i="5" s="1"/>
  <c r="M179" i="5"/>
  <c r="J179" i="5"/>
  <c r="K179" i="5" s="1"/>
  <c r="E179" i="5"/>
  <c r="F179" i="5" s="1"/>
  <c r="L178" i="5"/>
  <c r="K178" i="5"/>
  <c r="J178" i="5"/>
  <c r="E178" i="5"/>
  <c r="F178" i="5" s="1"/>
  <c r="M178" i="5" s="1"/>
  <c r="J177" i="5"/>
  <c r="K177" i="5" s="1"/>
  <c r="E177" i="5"/>
  <c r="J176" i="5"/>
  <c r="K176" i="5" s="1"/>
  <c r="E176" i="5"/>
  <c r="F176" i="5" s="1"/>
  <c r="M176" i="5" s="1"/>
  <c r="J175" i="5"/>
  <c r="K175" i="5" s="1"/>
  <c r="E175" i="5"/>
  <c r="L175" i="5" s="1"/>
  <c r="K174" i="5"/>
  <c r="J174" i="5"/>
  <c r="E174" i="5"/>
  <c r="J173" i="5"/>
  <c r="F173" i="5"/>
  <c r="E173" i="5"/>
  <c r="L172" i="5"/>
  <c r="K172" i="5"/>
  <c r="J172" i="5"/>
  <c r="E172" i="5"/>
  <c r="F172" i="5" s="1"/>
  <c r="L171" i="5"/>
  <c r="J171" i="5"/>
  <c r="E171" i="5"/>
  <c r="F171" i="5" s="1"/>
  <c r="L169" i="5"/>
  <c r="J169" i="5"/>
  <c r="K169" i="5" s="1"/>
  <c r="E169" i="5"/>
  <c r="F169" i="5" s="1"/>
  <c r="M169" i="5" s="1"/>
  <c r="J168" i="5"/>
  <c r="E168" i="5"/>
  <c r="F168" i="5" s="1"/>
  <c r="J167" i="5"/>
  <c r="K167" i="5" s="1"/>
  <c r="F167" i="5"/>
  <c r="M167" i="5" s="1"/>
  <c r="E167" i="5"/>
  <c r="J166" i="5"/>
  <c r="K166" i="5" s="1"/>
  <c r="E166" i="5"/>
  <c r="J165" i="5"/>
  <c r="F165" i="5"/>
  <c r="E165" i="5"/>
  <c r="M163" i="5"/>
  <c r="J163" i="5"/>
  <c r="K163" i="5" s="1"/>
  <c r="E163" i="5"/>
  <c r="F163" i="5" s="1"/>
  <c r="L162" i="5"/>
  <c r="K162" i="5"/>
  <c r="J162" i="5"/>
  <c r="E162" i="5"/>
  <c r="F162" i="5" s="1"/>
  <c r="M162" i="5" s="1"/>
  <c r="J161" i="5"/>
  <c r="K161" i="5" s="1"/>
  <c r="E161" i="5"/>
  <c r="J160" i="5"/>
  <c r="K160" i="5" s="1"/>
  <c r="E160" i="5"/>
  <c r="F160" i="5" s="1"/>
  <c r="M160" i="5" s="1"/>
  <c r="J159" i="5"/>
  <c r="K159" i="5" s="1"/>
  <c r="E159" i="5"/>
  <c r="L159" i="5" s="1"/>
  <c r="K158" i="5"/>
  <c r="J158" i="5"/>
  <c r="E158" i="5"/>
  <c r="J157" i="5"/>
  <c r="E157" i="5"/>
  <c r="F157" i="5" s="1"/>
  <c r="L156" i="5"/>
  <c r="K156" i="5"/>
  <c r="J156" i="5"/>
  <c r="F156" i="5"/>
  <c r="K154" i="5"/>
  <c r="M154" i="5" s="1"/>
  <c r="J154" i="5"/>
  <c r="F154" i="5"/>
  <c r="E154" i="5"/>
  <c r="L154" i="5" s="1"/>
  <c r="M153" i="5"/>
  <c r="K153" i="5"/>
  <c r="J153" i="5"/>
  <c r="F153" i="5"/>
  <c r="E153" i="5"/>
  <c r="L153" i="5" s="1"/>
  <c r="J152" i="5"/>
  <c r="K152" i="5" s="1"/>
  <c r="M152" i="5" s="1"/>
  <c r="F152" i="5"/>
  <c r="E152" i="5"/>
  <c r="K151" i="5"/>
  <c r="J151" i="5"/>
  <c r="E151" i="5"/>
  <c r="F151" i="5" s="1"/>
  <c r="M151" i="5" s="1"/>
  <c r="K150" i="5"/>
  <c r="J150" i="5"/>
  <c r="F150" i="5"/>
  <c r="E150" i="5"/>
  <c r="K149" i="5"/>
  <c r="J149" i="5"/>
  <c r="E149" i="5"/>
  <c r="L149" i="5" s="1"/>
  <c r="J148" i="5"/>
  <c r="K148" i="5" s="1"/>
  <c r="F148" i="5"/>
  <c r="M148" i="5" s="1"/>
  <c r="E148" i="5"/>
  <c r="L147" i="5"/>
  <c r="K147" i="5"/>
  <c r="J147" i="5"/>
  <c r="E147" i="5"/>
  <c r="F147" i="5" s="1"/>
  <c r="K146" i="5"/>
  <c r="M146" i="5" s="1"/>
  <c r="J146" i="5"/>
  <c r="F146" i="5"/>
  <c r="E146" i="5"/>
  <c r="L146" i="5" s="1"/>
  <c r="K145" i="5"/>
  <c r="M145" i="5" s="1"/>
  <c r="J145" i="5"/>
  <c r="F145" i="5"/>
  <c r="E145" i="5"/>
  <c r="L145" i="5" s="1"/>
  <c r="M144" i="5"/>
  <c r="J144" i="5"/>
  <c r="K144" i="5" s="1"/>
  <c r="F144" i="5"/>
  <c r="E144" i="5"/>
  <c r="L144" i="5" s="1"/>
  <c r="K143" i="5"/>
  <c r="J143" i="5"/>
  <c r="E143" i="5"/>
  <c r="F143" i="5" s="1"/>
  <c r="M143" i="5" s="1"/>
  <c r="J142" i="5"/>
  <c r="K142" i="5" s="1"/>
  <c r="F142" i="5"/>
  <c r="E142" i="5"/>
  <c r="L141" i="5"/>
  <c r="K141" i="5"/>
  <c r="J141" i="5"/>
  <c r="E141" i="5"/>
  <c r="F141" i="5" s="1"/>
  <c r="M141" i="5" s="1"/>
  <c r="J140" i="5"/>
  <c r="K140" i="5" s="1"/>
  <c r="F140" i="5"/>
  <c r="M140" i="5" s="1"/>
  <c r="E140" i="5"/>
  <c r="L140" i="5" s="1"/>
  <c r="K139" i="5"/>
  <c r="J139" i="5"/>
  <c r="E139" i="5"/>
  <c r="K138" i="5"/>
  <c r="J138" i="5"/>
  <c r="F138" i="5"/>
  <c r="M138" i="5" s="1"/>
  <c r="E138" i="5"/>
  <c r="L138" i="5" s="1"/>
  <c r="K137" i="5"/>
  <c r="M137" i="5" s="1"/>
  <c r="J137" i="5"/>
  <c r="F137" i="5"/>
  <c r="E137" i="5"/>
  <c r="L137" i="5" s="1"/>
  <c r="K136" i="5"/>
  <c r="M136" i="5" s="1"/>
  <c r="J136" i="5"/>
  <c r="F136" i="5"/>
  <c r="E136" i="5"/>
  <c r="L136" i="5" s="1"/>
  <c r="M135" i="5"/>
  <c r="K135" i="5"/>
  <c r="J135" i="5"/>
  <c r="F135" i="5"/>
  <c r="E135" i="5"/>
  <c r="L135" i="5" s="1"/>
  <c r="J134" i="5"/>
  <c r="K134" i="5" s="1"/>
  <c r="F134" i="5"/>
  <c r="M134" i="5" s="1"/>
  <c r="E134" i="5"/>
  <c r="K133" i="5"/>
  <c r="J133" i="5"/>
  <c r="E133" i="5"/>
  <c r="F133" i="5" s="1"/>
  <c r="M132" i="5"/>
  <c r="J132" i="5"/>
  <c r="K132" i="5" s="1"/>
  <c r="F132" i="5"/>
  <c r="E132" i="5"/>
  <c r="L132" i="5" s="1"/>
  <c r="L131" i="5"/>
  <c r="K131" i="5"/>
  <c r="J131" i="5"/>
  <c r="E131" i="5"/>
  <c r="F131" i="5" s="1"/>
  <c r="M131" i="5" s="1"/>
  <c r="M130" i="5"/>
  <c r="K130" i="5"/>
  <c r="J130" i="5"/>
  <c r="F130" i="5"/>
  <c r="E130" i="5"/>
  <c r="L130" i="5" s="1"/>
  <c r="K129" i="5"/>
  <c r="J129" i="5"/>
  <c r="F129" i="5"/>
  <c r="M129" i="5" s="1"/>
  <c r="E129" i="5"/>
  <c r="L129" i="5" s="1"/>
  <c r="J128" i="5"/>
  <c r="K128" i="5" s="1"/>
  <c r="M128" i="5" s="1"/>
  <c r="F128" i="5"/>
  <c r="E128" i="5"/>
  <c r="L127" i="5"/>
  <c r="K127" i="5"/>
  <c r="J127" i="5"/>
  <c r="E127" i="5"/>
  <c r="F127" i="5" s="1"/>
  <c r="M127" i="5" s="1"/>
  <c r="J126" i="5"/>
  <c r="K126" i="5" s="1"/>
  <c r="F126" i="5"/>
  <c r="E126" i="5"/>
  <c r="K125" i="5"/>
  <c r="J125" i="5"/>
  <c r="E125" i="5"/>
  <c r="F125" i="5" s="1"/>
  <c r="M125" i="5" s="1"/>
  <c r="J124" i="5"/>
  <c r="K124" i="5" s="1"/>
  <c r="M124" i="5" s="1"/>
  <c r="F124" i="5"/>
  <c r="E124" i="5"/>
  <c r="L123" i="5"/>
  <c r="K123" i="5"/>
  <c r="J123" i="5"/>
  <c r="E123" i="5"/>
  <c r="F123" i="5" s="1"/>
  <c r="K122" i="5"/>
  <c r="M122" i="5" s="1"/>
  <c r="J122" i="5"/>
  <c r="F122" i="5"/>
  <c r="E122" i="5"/>
  <c r="L122" i="5" s="1"/>
  <c r="M121" i="5"/>
  <c r="K121" i="5"/>
  <c r="J121" i="5"/>
  <c r="F121" i="5"/>
  <c r="E121" i="5"/>
  <c r="L121" i="5" s="1"/>
  <c r="J120" i="5"/>
  <c r="K120" i="5" s="1"/>
  <c r="M120" i="5" s="1"/>
  <c r="F120" i="5"/>
  <c r="E120" i="5"/>
  <c r="K119" i="5"/>
  <c r="J119" i="5"/>
  <c r="E119" i="5"/>
  <c r="K118" i="5"/>
  <c r="J118" i="5"/>
  <c r="F118" i="5"/>
  <c r="E118" i="5"/>
  <c r="M116" i="5"/>
  <c r="K116" i="5"/>
  <c r="J116" i="5"/>
  <c r="F116" i="5"/>
  <c r="E116" i="5"/>
  <c r="L116" i="5" s="1"/>
  <c r="K115" i="5"/>
  <c r="J115" i="5"/>
  <c r="F115" i="5"/>
  <c r="M115" i="5" s="1"/>
  <c r="E115" i="5"/>
  <c r="L115" i="5" s="1"/>
  <c r="J114" i="5"/>
  <c r="K114" i="5" s="1"/>
  <c r="M114" i="5" s="1"/>
  <c r="F114" i="5"/>
  <c r="E114" i="5"/>
  <c r="L113" i="5"/>
  <c r="K113" i="5"/>
  <c r="J113" i="5"/>
  <c r="E113" i="5"/>
  <c r="F113" i="5" s="1"/>
  <c r="M113" i="5" s="1"/>
  <c r="J112" i="5"/>
  <c r="K112" i="5" s="1"/>
  <c r="F112" i="5"/>
  <c r="E112" i="5"/>
  <c r="K111" i="5"/>
  <c r="J111" i="5"/>
  <c r="E111" i="5"/>
  <c r="F111" i="5" s="1"/>
  <c r="M111" i="5" s="1"/>
  <c r="J110" i="5"/>
  <c r="K110" i="5" s="1"/>
  <c r="M110" i="5" s="1"/>
  <c r="F110" i="5"/>
  <c r="E110" i="5"/>
  <c r="L109" i="5"/>
  <c r="K109" i="5"/>
  <c r="J109" i="5"/>
  <c r="E109" i="5"/>
  <c r="F109" i="5" s="1"/>
  <c r="K108" i="5"/>
  <c r="M108" i="5" s="1"/>
  <c r="J108" i="5"/>
  <c r="F108" i="5"/>
  <c r="E108" i="5"/>
  <c r="L108" i="5" s="1"/>
  <c r="M107" i="5"/>
  <c r="K107" i="5"/>
  <c r="J107" i="5"/>
  <c r="F107" i="5"/>
  <c r="E107" i="5"/>
  <c r="L107" i="5" s="1"/>
  <c r="J106" i="5"/>
  <c r="K106" i="5" s="1"/>
  <c r="M106" i="5" s="1"/>
  <c r="F106" i="5"/>
  <c r="E106" i="5"/>
  <c r="K105" i="5"/>
  <c r="J105" i="5"/>
  <c r="E105" i="5"/>
  <c r="F105" i="5" s="1"/>
  <c r="M105" i="5" s="1"/>
  <c r="K104" i="5"/>
  <c r="J104" i="5"/>
  <c r="F104" i="5"/>
  <c r="E104" i="5"/>
  <c r="M103" i="5"/>
  <c r="K103" i="5"/>
  <c r="J103" i="5"/>
  <c r="F103" i="5"/>
  <c r="E103" i="5"/>
  <c r="L103" i="5" s="1"/>
  <c r="J102" i="5"/>
  <c r="K102" i="5" s="1"/>
  <c r="F102" i="5"/>
  <c r="M102" i="5" s="1"/>
  <c r="E102" i="5"/>
  <c r="L101" i="5"/>
  <c r="K101" i="5"/>
  <c r="J101" i="5"/>
  <c r="E101" i="5"/>
  <c r="F101" i="5" s="1"/>
  <c r="K100" i="5"/>
  <c r="M100" i="5" s="1"/>
  <c r="J100" i="5"/>
  <c r="F100" i="5"/>
  <c r="E100" i="5"/>
  <c r="L100" i="5" s="1"/>
  <c r="K99" i="5"/>
  <c r="M99" i="5" s="1"/>
  <c r="J99" i="5"/>
  <c r="F99" i="5"/>
  <c r="E99" i="5"/>
  <c r="L99" i="5" s="1"/>
  <c r="J98" i="5"/>
  <c r="K98" i="5" s="1"/>
  <c r="E98" i="5"/>
  <c r="L98" i="5" s="1"/>
  <c r="K97" i="5"/>
  <c r="J97" i="5"/>
  <c r="E97" i="5"/>
  <c r="F97" i="5" s="1"/>
  <c r="M97" i="5" s="1"/>
  <c r="J96" i="5"/>
  <c r="K96" i="5" s="1"/>
  <c r="F96" i="5"/>
  <c r="E96" i="5"/>
  <c r="L95" i="5"/>
  <c r="K95" i="5"/>
  <c r="J95" i="5"/>
  <c r="E95" i="5"/>
  <c r="F95" i="5" s="1"/>
  <c r="M95" i="5" s="1"/>
  <c r="J94" i="5"/>
  <c r="K94" i="5" s="1"/>
  <c r="E94" i="5"/>
  <c r="J93" i="5"/>
  <c r="K93" i="5" s="1"/>
  <c r="E93" i="5"/>
  <c r="J92" i="5"/>
  <c r="K92" i="5" s="1"/>
  <c r="F92" i="5"/>
  <c r="M92" i="5" s="1"/>
  <c r="E92" i="5"/>
  <c r="J91" i="5"/>
  <c r="E91" i="5"/>
  <c r="F91" i="5" s="1"/>
  <c r="J90" i="5"/>
  <c r="E90" i="5"/>
  <c r="F90" i="5" s="1"/>
  <c r="L89" i="5"/>
  <c r="K89" i="5"/>
  <c r="J89" i="5"/>
  <c r="E89" i="5"/>
  <c r="F89" i="5" s="1"/>
  <c r="L88" i="5"/>
  <c r="J88" i="5"/>
  <c r="K88" i="5" s="1"/>
  <c r="E88" i="5"/>
  <c r="F88" i="5" s="1"/>
  <c r="M88" i="5" s="1"/>
  <c r="L87" i="5"/>
  <c r="J87" i="5"/>
  <c r="K87" i="5" s="1"/>
  <c r="E87" i="5"/>
  <c r="F87" i="5" s="1"/>
  <c r="J86" i="5"/>
  <c r="K86" i="5" s="1"/>
  <c r="E86" i="5"/>
  <c r="J85" i="5"/>
  <c r="K85" i="5" s="1"/>
  <c r="E85" i="5"/>
  <c r="J84" i="5"/>
  <c r="K84" i="5" s="1"/>
  <c r="F84" i="5"/>
  <c r="M84" i="5" s="1"/>
  <c r="E84" i="5"/>
  <c r="J83" i="5"/>
  <c r="E83" i="5"/>
  <c r="F83" i="5" s="1"/>
  <c r="J82" i="5"/>
  <c r="E82" i="5"/>
  <c r="F82" i="5" s="1"/>
  <c r="L81" i="5"/>
  <c r="K81" i="5"/>
  <c r="J81" i="5"/>
  <c r="E81" i="5"/>
  <c r="F81" i="5" s="1"/>
  <c r="L80" i="5"/>
  <c r="J80" i="5"/>
  <c r="K80" i="5" s="1"/>
  <c r="E80" i="5"/>
  <c r="F80" i="5" s="1"/>
  <c r="M80" i="5" s="1"/>
  <c r="L79" i="5"/>
  <c r="J79" i="5"/>
  <c r="K79" i="5" s="1"/>
  <c r="E79" i="5"/>
  <c r="F79" i="5" s="1"/>
  <c r="J78" i="5"/>
  <c r="K78" i="5" s="1"/>
  <c r="E78" i="5"/>
  <c r="J77" i="5"/>
  <c r="K77" i="5" s="1"/>
  <c r="E77" i="5"/>
  <c r="J76" i="5"/>
  <c r="K76" i="5" s="1"/>
  <c r="F76" i="5"/>
  <c r="M76" i="5" s="1"/>
  <c r="E76" i="5"/>
  <c r="J75" i="5"/>
  <c r="E75" i="5"/>
  <c r="F75" i="5" s="1"/>
  <c r="L73" i="5"/>
  <c r="K73" i="5"/>
  <c r="J73" i="5"/>
  <c r="E73" i="5"/>
  <c r="F73" i="5" s="1"/>
  <c r="L72" i="5"/>
  <c r="J72" i="5"/>
  <c r="K72" i="5" s="1"/>
  <c r="E72" i="5"/>
  <c r="F72" i="5" s="1"/>
  <c r="M72" i="5" s="1"/>
  <c r="L71" i="5"/>
  <c r="J71" i="5"/>
  <c r="K71" i="5" s="1"/>
  <c r="E71" i="5"/>
  <c r="F71" i="5" s="1"/>
  <c r="J70" i="5"/>
  <c r="K70" i="5" s="1"/>
  <c r="E70" i="5"/>
  <c r="J69" i="5"/>
  <c r="K69" i="5" s="1"/>
  <c r="E69" i="5"/>
  <c r="J68" i="5"/>
  <c r="K68" i="5" s="1"/>
  <c r="F68" i="5"/>
  <c r="M68" i="5" s="1"/>
  <c r="E68" i="5"/>
  <c r="J67" i="5"/>
  <c r="E67" i="5"/>
  <c r="F67" i="5" s="1"/>
  <c r="J66" i="5"/>
  <c r="E66" i="5"/>
  <c r="F66" i="5" s="1"/>
  <c r="L65" i="5"/>
  <c r="K65" i="5"/>
  <c r="J65" i="5"/>
  <c r="E65" i="5"/>
  <c r="F65" i="5" s="1"/>
  <c r="L64" i="5"/>
  <c r="J64" i="5"/>
  <c r="K64" i="5" s="1"/>
  <c r="E64" i="5"/>
  <c r="F64" i="5" s="1"/>
  <c r="M64" i="5" s="1"/>
  <c r="L63" i="5"/>
  <c r="J63" i="5"/>
  <c r="K63" i="5" s="1"/>
  <c r="E63" i="5"/>
  <c r="F63" i="5" s="1"/>
  <c r="J62" i="5"/>
  <c r="K62" i="5" s="1"/>
  <c r="E62" i="5"/>
  <c r="J61" i="5"/>
  <c r="K61" i="5" s="1"/>
  <c r="E61" i="5"/>
  <c r="J60" i="5"/>
  <c r="K60" i="5" s="1"/>
  <c r="F60" i="5"/>
  <c r="M60" i="5" s="1"/>
  <c r="E60" i="5"/>
  <c r="J59" i="5"/>
  <c r="E59" i="5"/>
  <c r="F59" i="5" s="1"/>
  <c r="J58" i="5"/>
  <c r="E58" i="5"/>
  <c r="F58" i="5" s="1"/>
  <c r="L57" i="5"/>
  <c r="K57" i="5"/>
  <c r="J57" i="5"/>
  <c r="E57" i="5"/>
  <c r="F57" i="5" s="1"/>
  <c r="L56" i="5"/>
  <c r="J56" i="5"/>
  <c r="K56" i="5" s="1"/>
  <c r="E56" i="5"/>
  <c r="F56" i="5" s="1"/>
  <c r="M56" i="5" s="1"/>
  <c r="L55" i="5"/>
  <c r="J55" i="5"/>
  <c r="K55" i="5" s="1"/>
  <c r="E55" i="5"/>
  <c r="F55" i="5" s="1"/>
  <c r="J54" i="5"/>
  <c r="K54" i="5" s="1"/>
  <c r="E54" i="5"/>
  <c r="J53" i="5"/>
  <c r="K53" i="5" s="1"/>
  <c r="E53" i="5"/>
  <c r="J52" i="5"/>
  <c r="K52" i="5" s="1"/>
  <c r="F52" i="5"/>
  <c r="M52" i="5" s="1"/>
  <c r="E52" i="5"/>
  <c r="J51" i="5"/>
  <c r="E51" i="5"/>
  <c r="F51" i="5" s="1"/>
  <c r="L50" i="5"/>
  <c r="J50" i="5"/>
  <c r="K50" i="5" s="1"/>
  <c r="E50" i="5"/>
  <c r="F50" i="5" s="1"/>
  <c r="M50" i="5" s="1"/>
  <c r="L49" i="5"/>
  <c r="K49" i="5"/>
  <c r="J49" i="5"/>
  <c r="E49" i="5"/>
  <c r="F49" i="5" s="1"/>
  <c r="M48" i="5"/>
  <c r="L48" i="5"/>
  <c r="J48" i="5"/>
  <c r="K48" i="5" s="1"/>
  <c r="E48" i="5"/>
  <c r="F48" i="5" s="1"/>
  <c r="L47" i="5"/>
  <c r="J47" i="5"/>
  <c r="K47" i="5" s="1"/>
  <c r="E47" i="5"/>
  <c r="J45" i="5"/>
  <c r="K45" i="5" s="1"/>
  <c r="E45" i="5"/>
  <c r="J44" i="5"/>
  <c r="F44" i="5"/>
  <c r="E44" i="5"/>
  <c r="J43" i="5"/>
  <c r="L43" i="5" s="1"/>
  <c r="E43" i="5"/>
  <c r="F43" i="5" s="1"/>
  <c r="J42" i="5"/>
  <c r="K42" i="5" s="1"/>
  <c r="E42" i="5"/>
  <c r="F42" i="5" s="1"/>
  <c r="M42" i="5" s="1"/>
  <c r="L41" i="5"/>
  <c r="K41" i="5"/>
  <c r="J41" i="5"/>
  <c r="E41" i="5"/>
  <c r="F41" i="5" s="1"/>
  <c r="M40" i="5"/>
  <c r="J40" i="5"/>
  <c r="K40" i="5" s="1"/>
  <c r="E40" i="5"/>
  <c r="F40" i="5" s="1"/>
  <c r="L39" i="5"/>
  <c r="J39" i="5"/>
  <c r="K39" i="5" s="1"/>
  <c r="E39" i="5"/>
  <c r="F39" i="5" s="1"/>
  <c r="M39" i="5" s="1"/>
  <c r="J38" i="5"/>
  <c r="K38" i="5" s="1"/>
  <c r="E38" i="5"/>
  <c r="L38" i="5" s="1"/>
  <c r="J37" i="5"/>
  <c r="K37" i="5" s="1"/>
  <c r="E37" i="5"/>
  <c r="J36" i="5"/>
  <c r="F36" i="5"/>
  <c r="E36" i="5"/>
  <c r="K35" i="5"/>
  <c r="J35" i="5"/>
  <c r="E35" i="5"/>
  <c r="F35" i="5" s="1"/>
  <c r="L34" i="5"/>
  <c r="J34" i="5"/>
  <c r="K34" i="5" s="1"/>
  <c r="E34" i="5"/>
  <c r="F34" i="5" s="1"/>
  <c r="M34" i="5" s="1"/>
  <c r="K33" i="5"/>
  <c r="J33" i="5"/>
  <c r="E33" i="5"/>
  <c r="F33" i="5" s="1"/>
  <c r="L32" i="5"/>
  <c r="J32" i="5"/>
  <c r="K32" i="5" s="1"/>
  <c r="E32" i="5"/>
  <c r="F32" i="5" s="1"/>
  <c r="M32" i="5" s="1"/>
  <c r="K31" i="5"/>
  <c r="J31" i="5"/>
  <c r="E31" i="5"/>
  <c r="F31" i="5" s="1"/>
  <c r="L30" i="5"/>
  <c r="J30" i="5"/>
  <c r="K30" i="5" s="1"/>
  <c r="E30" i="5"/>
  <c r="F30" i="5" s="1"/>
  <c r="M30" i="5" s="1"/>
  <c r="K29" i="5"/>
  <c r="J29" i="5"/>
  <c r="E29" i="5"/>
  <c r="F29" i="5" s="1"/>
  <c r="L28" i="5"/>
  <c r="J28" i="5"/>
  <c r="K28" i="5" s="1"/>
  <c r="E28" i="5"/>
  <c r="F28" i="5" s="1"/>
  <c r="M28" i="5" s="1"/>
  <c r="K27" i="5"/>
  <c r="J27" i="5"/>
  <c r="E27" i="5"/>
  <c r="F27" i="5" s="1"/>
  <c r="L26" i="5"/>
  <c r="J26" i="5"/>
  <c r="K26" i="5" s="1"/>
  <c r="E26" i="5"/>
  <c r="F26" i="5" s="1"/>
  <c r="M26" i="5" s="1"/>
  <c r="K25" i="5"/>
  <c r="J25" i="5"/>
  <c r="E25" i="5"/>
  <c r="F25" i="5" s="1"/>
  <c r="L24" i="5"/>
  <c r="J24" i="5"/>
  <c r="K24" i="5" s="1"/>
  <c r="E24" i="5"/>
  <c r="F24" i="5" s="1"/>
  <c r="M24" i="5" s="1"/>
  <c r="K23" i="5"/>
  <c r="J23" i="5"/>
  <c r="E23" i="5"/>
  <c r="F23" i="5" s="1"/>
  <c r="L22" i="5"/>
  <c r="J22" i="5"/>
  <c r="K22" i="5" s="1"/>
  <c r="E22" i="5"/>
  <c r="F22" i="5" s="1"/>
  <c r="M22" i="5" s="1"/>
  <c r="K21" i="5"/>
  <c r="J21" i="5"/>
  <c r="E21" i="5"/>
  <c r="F21" i="5" s="1"/>
  <c r="L20" i="5"/>
  <c r="J20" i="5"/>
  <c r="K20" i="5" s="1"/>
  <c r="E20" i="5"/>
  <c r="F20" i="5" s="1"/>
  <c r="M20" i="5" s="1"/>
  <c r="K19" i="5"/>
  <c r="J19" i="5"/>
  <c r="E19" i="5"/>
  <c r="F19" i="5" s="1"/>
  <c r="L18" i="5"/>
  <c r="J18" i="5"/>
  <c r="K18" i="5" s="1"/>
  <c r="E18" i="5"/>
  <c r="F18" i="5" s="1"/>
  <c r="M18" i="5" s="1"/>
  <c r="K17" i="5"/>
  <c r="J17" i="5"/>
  <c r="E17" i="5"/>
  <c r="F17" i="5" s="1"/>
  <c r="L16" i="5"/>
  <c r="J16" i="5"/>
  <c r="K16" i="5" s="1"/>
  <c r="E16" i="5"/>
  <c r="F16" i="5" s="1"/>
  <c r="M16" i="5" s="1"/>
  <c r="K15" i="5"/>
  <c r="J15" i="5"/>
  <c r="E15" i="5"/>
  <c r="F15" i="5" s="1"/>
  <c r="L14" i="5"/>
  <c r="J14" i="5"/>
  <c r="K14" i="5" s="1"/>
  <c r="E14" i="5"/>
  <c r="F14" i="5" s="1"/>
  <c r="M14" i="5" s="1"/>
  <c r="K13" i="5"/>
  <c r="J13" i="5"/>
  <c r="E13" i="5"/>
  <c r="F13" i="5" s="1"/>
  <c r="L12" i="5"/>
  <c r="J12" i="5"/>
  <c r="K12" i="5" s="1"/>
  <c r="E12" i="5"/>
  <c r="F12" i="5" s="1"/>
  <c r="M12" i="5" s="1"/>
  <c r="K11" i="5"/>
  <c r="J11" i="5"/>
  <c r="E11" i="5"/>
  <c r="F11" i="5" s="1"/>
  <c r="L10" i="5"/>
  <c r="J10" i="5"/>
  <c r="K10" i="5" s="1"/>
  <c r="E10" i="5"/>
  <c r="F10" i="5" s="1"/>
  <c r="M10" i="5" s="1"/>
  <c r="K9" i="5"/>
  <c r="J9" i="5"/>
  <c r="E9" i="5"/>
  <c r="F9" i="5" s="1"/>
  <c r="L8" i="5"/>
  <c r="J8" i="5"/>
  <c r="K8" i="5" s="1"/>
  <c r="E8" i="5"/>
  <c r="F8" i="5" s="1"/>
  <c r="M8" i="5" s="1"/>
  <c r="K7" i="5"/>
  <c r="J7" i="5"/>
  <c r="E7" i="5"/>
  <c r="F7" i="5" s="1"/>
  <c r="L6" i="5"/>
  <c r="J6" i="5"/>
  <c r="K6" i="5" s="1"/>
  <c r="E6" i="5"/>
  <c r="F6" i="5" s="1"/>
  <c r="K5" i="5"/>
  <c r="J5" i="5"/>
  <c r="E5" i="5"/>
  <c r="F5" i="5" s="1"/>
  <c r="F98" i="5" l="1"/>
  <c r="M98" i="5" s="1"/>
  <c r="F149" i="5"/>
  <c r="M149" i="5" s="1"/>
  <c r="M6" i="5"/>
  <c r="F37" i="5"/>
  <c r="M37" i="5" s="1"/>
  <c r="L37" i="5"/>
  <c r="E46" i="5"/>
  <c r="L54" i="5"/>
  <c r="F54" i="5"/>
  <c r="M54" i="5" s="1"/>
  <c r="L59" i="5"/>
  <c r="K59" i="5"/>
  <c r="F61" i="5"/>
  <c r="M61" i="5" s="1"/>
  <c r="L61" i="5"/>
  <c r="K66" i="5"/>
  <c r="M66" i="5" s="1"/>
  <c r="L66" i="5"/>
  <c r="L70" i="5"/>
  <c r="F70" i="5"/>
  <c r="M70" i="5" s="1"/>
  <c r="L161" i="5"/>
  <c r="F161" i="5"/>
  <c r="M161" i="5" s="1"/>
  <c r="K44" i="5"/>
  <c r="M44" i="5" s="1"/>
  <c r="L44" i="5"/>
  <c r="J74" i="5"/>
  <c r="L78" i="5"/>
  <c r="F78" i="5"/>
  <c r="M78" i="5" s="1"/>
  <c r="L83" i="5"/>
  <c r="K83" i="5"/>
  <c r="F85" i="5"/>
  <c r="M85" i="5" s="1"/>
  <c r="L85" i="5"/>
  <c r="K90" i="5"/>
  <c r="M90" i="5" s="1"/>
  <c r="L90" i="5"/>
  <c r="L94" i="5"/>
  <c r="F94" i="5"/>
  <c r="M94" i="5" s="1"/>
  <c r="K155" i="5"/>
  <c r="F139" i="5"/>
  <c r="M139" i="5" s="1"/>
  <c r="L139" i="5"/>
  <c r="F166" i="5"/>
  <c r="M166" i="5" s="1"/>
  <c r="L166" i="5"/>
  <c r="E170" i="5"/>
  <c r="K173" i="5"/>
  <c r="L173" i="5"/>
  <c r="M5" i="5"/>
  <c r="M7" i="5"/>
  <c r="M9" i="5"/>
  <c r="M11" i="5"/>
  <c r="M13" i="5"/>
  <c r="M15" i="5"/>
  <c r="M17" i="5"/>
  <c r="M19" i="5"/>
  <c r="M21" i="5"/>
  <c r="M23" i="5"/>
  <c r="M25" i="5"/>
  <c r="M27" i="5"/>
  <c r="M29" i="5"/>
  <c r="M31" i="5"/>
  <c r="M33" i="5"/>
  <c r="M35" i="5"/>
  <c r="M36" i="5"/>
  <c r="K43" i="5"/>
  <c r="F45" i="5"/>
  <c r="M45" i="5" s="1"/>
  <c r="L45" i="5"/>
  <c r="L51" i="5"/>
  <c r="K51" i="5"/>
  <c r="F53" i="5"/>
  <c r="M53" i="5" s="1"/>
  <c r="L53" i="5"/>
  <c r="K58" i="5"/>
  <c r="K74" i="5" s="1"/>
  <c r="L58" i="5"/>
  <c r="L62" i="5"/>
  <c r="F62" i="5"/>
  <c r="M62" i="5" s="1"/>
  <c r="L67" i="5"/>
  <c r="K67" i="5"/>
  <c r="F69" i="5"/>
  <c r="M69" i="5" s="1"/>
  <c r="L69" i="5"/>
  <c r="E155" i="5"/>
  <c r="M133" i="5"/>
  <c r="L177" i="5"/>
  <c r="F177" i="5"/>
  <c r="M177" i="5" s="1"/>
  <c r="J46" i="5"/>
  <c r="K36" i="5"/>
  <c r="K46" i="5" s="1"/>
  <c r="L36" i="5"/>
  <c r="F38" i="5"/>
  <c r="M38" i="5" s="1"/>
  <c r="L40" i="5"/>
  <c r="L42" i="5"/>
  <c r="F47" i="5"/>
  <c r="E74" i="5"/>
  <c r="L74" i="5" s="1"/>
  <c r="J117" i="5"/>
  <c r="L75" i="5"/>
  <c r="K75" i="5"/>
  <c r="F77" i="5"/>
  <c r="M77" i="5" s="1"/>
  <c r="L77" i="5"/>
  <c r="E117" i="5"/>
  <c r="L117" i="5" s="1"/>
  <c r="K82" i="5"/>
  <c r="M82" i="5" s="1"/>
  <c r="L82" i="5"/>
  <c r="L86" i="5"/>
  <c r="F86" i="5"/>
  <c r="M86" i="5" s="1"/>
  <c r="L91" i="5"/>
  <c r="K91" i="5"/>
  <c r="F93" i="5"/>
  <c r="M93" i="5" s="1"/>
  <c r="L93" i="5"/>
  <c r="K164" i="5"/>
  <c r="K157" i="5"/>
  <c r="J164" i="5"/>
  <c r="L157" i="5"/>
  <c r="K168" i="5"/>
  <c r="L168" i="5"/>
  <c r="L184" i="5"/>
  <c r="F196" i="5"/>
  <c r="M196" i="5" s="1"/>
  <c r="L196" i="5"/>
  <c r="M55" i="5"/>
  <c r="M63" i="5"/>
  <c r="M71" i="5"/>
  <c r="M79" i="5"/>
  <c r="M87" i="5"/>
  <c r="L105" i="5"/>
  <c r="M112" i="5"/>
  <c r="L119" i="5"/>
  <c r="M126" i="5"/>
  <c r="L133" i="5"/>
  <c r="L151" i="5"/>
  <c r="J201" i="5"/>
  <c r="L5" i="5"/>
  <c r="L7" i="5"/>
  <c r="L9" i="5"/>
  <c r="L11" i="5"/>
  <c r="L13" i="5"/>
  <c r="L15" i="5"/>
  <c r="L17" i="5"/>
  <c r="L19" i="5"/>
  <c r="L21" i="5"/>
  <c r="L23" i="5"/>
  <c r="L25" i="5"/>
  <c r="L27" i="5"/>
  <c r="L29" i="5"/>
  <c r="L31" i="5"/>
  <c r="L33" i="5"/>
  <c r="L35" i="5"/>
  <c r="M41" i="5"/>
  <c r="M49" i="5"/>
  <c r="L52" i="5"/>
  <c r="M57" i="5"/>
  <c r="L60" i="5"/>
  <c r="M65" i="5"/>
  <c r="L68" i="5"/>
  <c r="M73" i="5"/>
  <c r="L76" i="5"/>
  <c r="M81" i="5"/>
  <c r="L84" i="5"/>
  <c r="M89" i="5"/>
  <c r="L92" i="5"/>
  <c r="L97" i="5"/>
  <c r="M104" i="5"/>
  <c r="M109" i="5"/>
  <c r="L110" i="5"/>
  <c r="L111" i="5"/>
  <c r="L114" i="5"/>
  <c r="F155" i="5"/>
  <c r="M118" i="5"/>
  <c r="F119" i="5"/>
  <c r="M119" i="5" s="1"/>
  <c r="M123" i="5"/>
  <c r="L124" i="5"/>
  <c r="L125" i="5"/>
  <c r="L128" i="5"/>
  <c r="L143" i="5"/>
  <c r="M150" i="5"/>
  <c r="E164" i="5"/>
  <c r="L164" i="5" s="1"/>
  <c r="F158" i="5"/>
  <c r="M158" i="5" s="1"/>
  <c r="L158" i="5"/>
  <c r="F159" i="5"/>
  <c r="M159" i="5" s="1"/>
  <c r="K165" i="5"/>
  <c r="K170" i="5" s="1"/>
  <c r="J170" i="5"/>
  <c r="F174" i="5"/>
  <c r="M174" i="5" s="1"/>
  <c r="L174" i="5"/>
  <c r="F175" i="5"/>
  <c r="M175" i="5" s="1"/>
  <c r="L186" i="5"/>
  <c r="K191" i="5"/>
  <c r="K201" i="5" s="1"/>
  <c r="L200" i="5"/>
  <c r="M43" i="5"/>
  <c r="M51" i="5"/>
  <c r="M59" i="5"/>
  <c r="M67" i="5"/>
  <c r="M83" i="5"/>
  <c r="M91" i="5"/>
  <c r="M96" i="5"/>
  <c r="M101" i="5"/>
  <c r="L102" i="5"/>
  <c r="L106" i="5"/>
  <c r="J155" i="5"/>
  <c r="L120" i="5"/>
  <c r="M142" i="5"/>
  <c r="M147" i="5"/>
  <c r="L148" i="5"/>
  <c r="L152" i="5"/>
  <c r="M157" i="5"/>
  <c r="L160" i="5"/>
  <c r="L163" i="5"/>
  <c r="L165" i="5"/>
  <c r="L167" i="5"/>
  <c r="M168" i="5"/>
  <c r="J190" i="5"/>
  <c r="K171" i="5"/>
  <c r="M173" i="5"/>
  <c r="L176" i="5"/>
  <c r="L179" i="5"/>
  <c r="L182" i="5"/>
  <c r="M185" i="5"/>
  <c r="E190" i="5"/>
  <c r="L190" i="5" s="1"/>
  <c r="M199" i="5"/>
  <c r="L96" i="5"/>
  <c r="L104" i="5"/>
  <c r="L112" i="5"/>
  <c r="L118" i="5"/>
  <c r="L126" i="5"/>
  <c r="L134" i="5"/>
  <c r="L142" i="5"/>
  <c r="L150" i="5"/>
  <c r="M172" i="5"/>
  <c r="M180" i="5"/>
  <c r="L185" i="5"/>
  <c r="E201" i="5"/>
  <c r="L199" i="5"/>
  <c r="M156" i="5"/>
  <c r="L191" i="5"/>
  <c r="K202" i="5" l="1"/>
  <c r="K117" i="5"/>
  <c r="M58" i="5"/>
  <c r="F46" i="5"/>
  <c r="M155" i="5"/>
  <c r="M47" i="5"/>
  <c r="F74" i="5"/>
  <c r="M74" i="5" s="1"/>
  <c r="L201" i="5"/>
  <c r="F164" i="5"/>
  <c r="M164" i="5" s="1"/>
  <c r="M171" i="5"/>
  <c r="K190" i="5"/>
  <c r="M75" i="5"/>
  <c r="F190" i="5"/>
  <c r="M190" i="5" s="1"/>
  <c r="M165" i="5"/>
  <c r="E202" i="5"/>
  <c r="L46" i="5"/>
  <c r="F117" i="5"/>
  <c r="M117" i="5" s="1"/>
  <c r="F170" i="5"/>
  <c r="M170" i="5" s="1"/>
  <c r="F201" i="5"/>
  <c r="M201" i="5" s="1"/>
  <c r="J202" i="5"/>
  <c r="L155" i="5"/>
  <c r="L170" i="5"/>
  <c r="M191" i="5"/>
  <c r="F202" i="5" l="1"/>
  <c r="M46" i="5"/>
  <c r="F156" i="4"/>
  <c r="E57" i="4" l="1"/>
  <c r="E136" i="4"/>
  <c r="E135" i="4"/>
  <c r="E134" i="4"/>
  <c r="E159" i="4"/>
  <c r="E173" i="4"/>
  <c r="E182" i="4"/>
  <c r="E114" i="4"/>
  <c r="E87" i="4"/>
  <c r="F87" i="4" l="1"/>
  <c r="F114" i="4"/>
  <c r="F134" i="4"/>
  <c r="F182" i="4"/>
  <c r="F135" i="4"/>
  <c r="F173" i="4"/>
  <c r="F136" i="4"/>
  <c r="F159" i="4"/>
  <c r="F57" i="4"/>
  <c r="E200" i="4" l="1"/>
  <c r="E199" i="4"/>
  <c r="E198" i="4"/>
  <c r="E197" i="4"/>
  <c r="E196" i="4"/>
  <c r="E195" i="4"/>
  <c r="E194" i="4"/>
  <c r="E193" i="4"/>
  <c r="E192" i="4"/>
  <c r="E191" i="4"/>
  <c r="E189" i="4"/>
  <c r="E188" i="4"/>
  <c r="E187" i="4"/>
  <c r="E186" i="4"/>
  <c r="E185" i="4"/>
  <c r="E184" i="4"/>
  <c r="E183" i="4"/>
  <c r="E181" i="4"/>
  <c r="E180" i="4"/>
  <c r="E179" i="4"/>
  <c r="E178" i="4"/>
  <c r="E177" i="4"/>
  <c r="E176" i="4"/>
  <c r="E175" i="4"/>
  <c r="E174" i="4"/>
  <c r="E172" i="4"/>
  <c r="E171" i="4"/>
  <c r="E169" i="4"/>
  <c r="E168" i="4"/>
  <c r="E167" i="4"/>
  <c r="E166" i="4"/>
  <c r="E165" i="4"/>
  <c r="E163" i="4"/>
  <c r="E162" i="4"/>
  <c r="E161" i="4"/>
  <c r="E160" i="4"/>
  <c r="E158" i="4"/>
  <c r="E157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6" i="4"/>
  <c r="E115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6" i="4"/>
  <c r="E85" i="4"/>
  <c r="E84" i="4"/>
  <c r="E83" i="4"/>
  <c r="E82" i="4"/>
  <c r="E81" i="4"/>
  <c r="E80" i="4"/>
  <c r="E79" i="4"/>
  <c r="E78" i="4"/>
  <c r="E77" i="4"/>
  <c r="E76" i="4"/>
  <c r="E75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6" i="4"/>
  <c r="E55" i="4"/>
  <c r="E54" i="4"/>
  <c r="E53" i="4"/>
  <c r="E52" i="4"/>
  <c r="E51" i="4"/>
  <c r="E50" i="4"/>
  <c r="E49" i="4"/>
  <c r="E48" i="4"/>
  <c r="E47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6" i="4"/>
  <c r="E5" i="4"/>
  <c r="F5" i="4" l="1"/>
  <c r="F6" i="4"/>
  <c r="F41" i="4"/>
  <c r="F21" i="4"/>
  <c r="F9" i="4"/>
  <c r="F61" i="4"/>
  <c r="F78" i="4"/>
  <c r="F103" i="4"/>
  <c r="F128" i="4"/>
  <c r="F151" i="4"/>
  <c r="F167" i="4"/>
  <c r="F177" i="4"/>
  <c r="F181" i="4"/>
  <c r="F195" i="4"/>
  <c r="F40" i="4"/>
  <c r="F24" i="4"/>
  <c r="F16" i="4"/>
  <c r="F12" i="4"/>
  <c r="F8" i="4"/>
  <c r="F49" i="4"/>
  <c r="F53" i="4"/>
  <c r="F58" i="4"/>
  <c r="F62" i="4"/>
  <c r="F66" i="4"/>
  <c r="F70" i="4"/>
  <c r="F75" i="4"/>
  <c r="F79" i="4"/>
  <c r="F83" i="4"/>
  <c r="F88" i="4"/>
  <c r="F92" i="4"/>
  <c r="F96" i="4"/>
  <c r="F100" i="4"/>
  <c r="F104" i="4"/>
  <c r="F108" i="4"/>
  <c r="F112" i="4"/>
  <c r="F116" i="4"/>
  <c r="F121" i="4"/>
  <c r="F125" i="4"/>
  <c r="F129" i="4"/>
  <c r="F133" i="4"/>
  <c r="F140" i="4"/>
  <c r="F144" i="4"/>
  <c r="F148" i="4"/>
  <c r="F152" i="4"/>
  <c r="F158" i="4"/>
  <c r="F163" i="4"/>
  <c r="F168" i="4"/>
  <c r="F174" i="4"/>
  <c r="F178" i="4"/>
  <c r="F183" i="4"/>
  <c r="F187" i="4"/>
  <c r="F192" i="4"/>
  <c r="F196" i="4"/>
  <c r="F200" i="4"/>
  <c r="F37" i="4"/>
  <c r="F25" i="4"/>
  <c r="F13" i="4"/>
  <c r="F48" i="4"/>
  <c r="F56" i="4"/>
  <c r="F65" i="4"/>
  <c r="F73" i="4"/>
  <c r="F82" i="4"/>
  <c r="F91" i="4"/>
  <c r="F99" i="4"/>
  <c r="F107" i="4"/>
  <c r="F111" i="4"/>
  <c r="F120" i="4"/>
  <c r="F124" i="4"/>
  <c r="F132" i="4"/>
  <c r="F139" i="4"/>
  <c r="F143" i="4"/>
  <c r="F157" i="4"/>
  <c r="F199" i="4"/>
  <c r="F44" i="4"/>
  <c r="F36" i="4"/>
  <c r="F32" i="4"/>
  <c r="F28" i="4"/>
  <c r="F20" i="4"/>
  <c r="F43" i="4"/>
  <c r="F39" i="4"/>
  <c r="F35" i="4"/>
  <c r="F31" i="4"/>
  <c r="F27" i="4"/>
  <c r="F23" i="4"/>
  <c r="F19" i="4"/>
  <c r="F15" i="4"/>
  <c r="F11" i="4"/>
  <c r="F7" i="4"/>
  <c r="F50" i="4"/>
  <c r="F54" i="4"/>
  <c r="F59" i="4"/>
  <c r="F63" i="4"/>
  <c r="F67" i="4"/>
  <c r="F71" i="4"/>
  <c r="F76" i="4"/>
  <c r="F80" i="4"/>
  <c r="F84" i="4"/>
  <c r="F89" i="4"/>
  <c r="F93" i="4"/>
  <c r="F97" i="4"/>
  <c r="F101" i="4"/>
  <c r="F105" i="4"/>
  <c r="F109" i="4"/>
  <c r="F113" i="4"/>
  <c r="F118" i="4"/>
  <c r="F122" i="4"/>
  <c r="F126" i="4"/>
  <c r="F130" i="4"/>
  <c r="F137" i="4"/>
  <c r="F141" i="4"/>
  <c r="F145" i="4"/>
  <c r="F149" i="4"/>
  <c r="F153" i="4"/>
  <c r="F160" i="4"/>
  <c r="F165" i="4"/>
  <c r="F169" i="4"/>
  <c r="F175" i="4"/>
  <c r="F179" i="4"/>
  <c r="F184" i="4"/>
  <c r="F188" i="4"/>
  <c r="F193" i="4"/>
  <c r="F197" i="4"/>
  <c r="F45" i="4"/>
  <c r="F33" i="4"/>
  <c r="F29" i="4"/>
  <c r="F17" i="4"/>
  <c r="F52" i="4"/>
  <c r="F69" i="4"/>
  <c r="F86" i="4"/>
  <c r="F95" i="4"/>
  <c r="F115" i="4"/>
  <c r="F147" i="4"/>
  <c r="F162" i="4"/>
  <c r="F172" i="4"/>
  <c r="F186" i="4"/>
  <c r="F191" i="4"/>
  <c r="F42" i="4"/>
  <c r="F38" i="4"/>
  <c r="F34" i="4"/>
  <c r="F30" i="4"/>
  <c r="F26" i="4"/>
  <c r="F22" i="4"/>
  <c r="F18" i="4"/>
  <c r="F14" i="4"/>
  <c r="F10" i="4"/>
  <c r="F47" i="4"/>
  <c r="F51" i="4"/>
  <c r="F55" i="4"/>
  <c r="F60" i="4"/>
  <c r="F64" i="4"/>
  <c r="F68" i="4"/>
  <c r="F72" i="4"/>
  <c r="F77" i="4"/>
  <c r="F81" i="4"/>
  <c r="F85" i="4"/>
  <c r="F90" i="4"/>
  <c r="F94" i="4"/>
  <c r="F98" i="4"/>
  <c r="F102" i="4"/>
  <c r="F106" i="4"/>
  <c r="F110" i="4"/>
  <c r="F119" i="4"/>
  <c r="F123" i="4"/>
  <c r="F127" i="4"/>
  <c r="F131" i="4"/>
  <c r="F138" i="4"/>
  <c r="F142" i="4"/>
  <c r="F146" i="4"/>
  <c r="F150" i="4"/>
  <c r="F154" i="4"/>
  <c r="F161" i="4"/>
  <c r="F166" i="4"/>
  <c r="F171" i="4"/>
  <c r="F176" i="4"/>
  <c r="F180" i="4"/>
  <c r="F185" i="4"/>
  <c r="F189" i="4"/>
  <c r="F194" i="4"/>
  <c r="F198" i="4"/>
  <c r="E164" i="4"/>
  <c r="E74" i="4"/>
  <c r="E117" i="4"/>
  <c r="E170" i="4"/>
  <c r="B8" i="2" l="1"/>
  <c r="B7" i="2"/>
  <c r="F170" i="4"/>
  <c r="F190" i="4"/>
  <c r="F46" i="4"/>
  <c r="B5" i="2"/>
  <c r="B4" i="2"/>
  <c r="F74" i="4"/>
  <c r="F155" i="4"/>
  <c r="F117" i="4"/>
  <c r="F164" i="4"/>
  <c r="F201" i="4"/>
  <c r="E155" i="4"/>
  <c r="E190" i="4"/>
  <c r="E201" i="4"/>
  <c r="E46" i="4"/>
  <c r="F202" i="4" l="1"/>
  <c r="B6" i="2"/>
  <c r="B3" i="2"/>
  <c r="B10" i="2"/>
  <c r="B9" i="2"/>
  <c r="E202" i="4"/>
  <c r="C3" i="2" l="1"/>
  <c r="C4" i="2"/>
  <c r="C6" i="2"/>
  <c r="C9" i="2"/>
  <c r="C7" i="2"/>
  <c r="C5" i="2"/>
  <c r="C10" i="2"/>
  <c r="C8" i="2" l="1"/>
  <c r="B12" i="2"/>
  <c r="C11" i="2"/>
  <c r="C12" i="2" s="1"/>
</calcChain>
</file>

<file path=xl/sharedStrings.xml><?xml version="1.0" encoding="utf-8"?>
<sst xmlns="http://schemas.openxmlformats.org/spreadsheetml/2006/main" count="812" uniqueCount="232">
  <si>
    <t>hod</t>
  </si>
  <si>
    <t>m2</t>
  </si>
  <si>
    <t>ks</t>
  </si>
  <si>
    <t>den</t>
  </si>
  <si>
    <t>bm</t>
  </si>
  <si>
    <t>kg</t>
  </si>
  <si>
    <t>t/měs.</t>
  </si>
  <si>
    <t>t</t>
  </si>
  <si>
    <t>m</t>
  </si>
  <si>
    <t>km</t>
  </si>
  <si>
    <t>Název činnosti</t>
  </si>
  <si>
    <t>VOZOVKY</t>
  </si>
  <si>
    <t>DOPRAVNÍ ZNAČENÍ</t>
  </si>
  <si>
    <t>BEZPEČNOSTNÍ ZAŘÍZENÍ A VYBAVENÍ</t>
  </si>
  <si>
    <t>SILNIČNÍ TĚLESO A ODVODNĚNÍ</t>
  </si>
  <si>
    <t>MOSTY</t>
  </si>
  <si>
    <t>OSTATNÍ SILNIČNÍ OBJEKTY A ZAŘÍZENÍ</t>
  </si>
  <si>
    <t>SADOVNICTVÍ</t>
  </si>
  <si>
    <t>OSTATNÍ POLOŽKY</t>
  </si>
  <si>
    <t>CELKEM</t>
  </si>
  <si>
    <t xml:space="preserve">   20110 Čištění vozov.metením strojně bez nakládky</t>
  </si>
  <si>
    <t xml:space="preserve">   20111 Čištění vozovek metením strojně samosběrem</t>
  </si>
  <si>
    <t xml:space="preserve">   20112 Čištění vozovek metením strojně samosběrem</t>
  </si>
  <si>
    <t xml:space="preserve">   20121 Čištění vozovek splachováním strojně</t>
  </si>
  <si>
    <t xml:space="preserve">   20140 Čištění vozovek odkopem ručně do 5 cm</t>
  </si>
  <si>
    <t xml:space="preserve">   20141 Čištění vozovek metením ručně</t>
  </si>
  <si>
    <t xml:space="preserve">   20142 Čištění vozovek metením ručně</t>
  </si>
  <si>
    <t xml:space="preserve">   20160 Osazení a odstranění přenosné DZ</t>
  </si>
  <si>
    <t xml:space="preserve">   20161 Výměna poškozené přenosné DZ</t>
  </si>
  <si>
    <t xml:space="preserve">   20162 Používání přenosné DZ</t>
  </si>
  <si>
    <t xml:space="preserve">   20164 Provizorní ochrana bet.svodidly</t>
  </si>
  <si>
    <t xml:space="preserve">   20190 Dodávka sorbentu HZS (pouze dodání sorbentu bez dopravy)</t>
  </si>
  <si>
    <t xml:space="preserve">   20191 Sorbent</t>
  </si>
  <si>
    <t xml:space="preserve">   20194 Skladování</t>
  </si>
  <si>
    <t xml:space="preserve">   20195 Doprava a uložení materiálu</t>
  </si>
  <si>
    <t xml:space="preserve">   20196 Doprava a poplatek za skládkovné - nebezpečný odpad</t>
  </si>
  <si>
    <t xml:space="preserve">   20197 Výjezd pro zajištění BESIP</t>
  </si>
  <si>
    <t xml:space="preserve">   20198 Doprava a poplatek za skládkovné</t>
  </si>
  <si>
    <t xml:space="preserve">   20199 Letní pohotovost domácí pro nepřetržité zajištění Besip</t>
  </si>
  <si>
    <t xml:space="preserve">   20297 Zabezpečení místa světelnouo šipkou</t>
  </si>
  <si>
    <t xml:space="preserve">   21518 Vysprávky tryskovou metodou (TURBO)</t>
  </si>
  <si>
    <t xml:space="preserve">   21520 Úprava podkladu s doplněním štěrku</t>
  </si>
  <si>
    <t xml:space="preserve">   21521 Podklad z kameniva obalovaného asfaltem</t>
  </si>
  <si>
    <t xml:space="preserve">   21713 Vysprávky výtluků asfaltovou směsí za studena</t>
  </si>
  <si>
    <t xml:space="preserve">   21717 Vysprávka výtluků asfaltovou směsí za horka do upravených výtluků  - ručně</t>
  </si>
  <si>
    <t xml:space="preserve">   21719 Vysprávka výtluků asfaltovou směsí za horka do neupravených výtluků  - ručně</t>
  </si>
  <si>
    <t xml:space="preserve">   22110 Penetrační makadam</t>
  </si>
  <si>
    <t xml:space="preserve">   22610 Frézování hl.50 mm vč. naložení</t>
  </si>
  <si>
    <t xml:space="preserve">   22710 Odstranění asfaltového krytu ručně bouracím kladivem</t>
  </si>
  <si>
    <t xml:space="preserve">   22811 Řezání asfaltového krytu vozovky do hloubky 5-10 cm</t>
  </si>
  <si>
    <t xml:space="preserve">   22820 Zalévání spár a trhlin s frézováním (10-20mm)</t>
  </si>
  <si>
    <t xml:space="preserve">   22821 Zalévání spár a trhlin s frézováním (20-30mm)</t>
  </si>
  <si>
    <t xml:space="preserve">   22830 Zalévání spár a trhlin bez frézování (10-20mm)</t>
  </si>
  <si>
    <t xml:space="preserve">   22831 Zalévání spár a trhlin bez frézování (20-30mm)</t>
  </si>
  <si>
    <t xml:space="preserve">   22840 Asfaltová zálivka - modifikovaná</t>
  </si>
  <si>
    <t xml:space="preserve">   22850 Asfaltový recyklát</t>
  </si>
  <si>
    <t xml:space="preserve">   23010 Opravy dlážděných vozovek</t>
  </si>
  <si>
    <t xml:space="preserve">   23410 Předláždění vozovky vč. rozebrání</t>
  </si>
  <si>
    <t xml:space="preserve">   31120 Čištění SDZ mytím strojně</t>
  </si>
  <si>
    <t xml:space="preserve">   31210 Nátěr stojanu SDZ</t>
  </si>
  <si>
    <t xml:space="preserve">   31220 Nátěr rubu SDZ včetně očištění</t>
  </si>
  <si>
    <t xml:space="preserve">   31320 Výměna za SDZ v retroreflexním podkladu</t>
  </si>
  <si>
    <t xml:space="preserve">   31335 Výměna SDZ na původním stojanu</t>
  </si>
  <si>
    <t xml:space="preserve">   31337 Výměna stojanu SDZ i s patkou</t>
  </si>
  <si>
    <t xml:space="preserve">   31350 Narovnání stojanu SDZ</t>
  </si>
  <si>
    <t xml:space="preserve">   31410 Renovace SDZ retroreflexní fólií</t>
  </si>
  <si>
    <t xml:space="preserve">   31535 Zřízení SDZ v retrorefl. podkladu včetně stoj. a patky</t>
  </si>
  <si>
    <t xml:space="preserve">   31635 Zřízení SDZ včetně stojanu a patky</t>
  </si>
  <si>
    <t xml:space="preserve">   31636 Zřízení SDZ - atypické</t>
  </si>
  <si>
    <t xml:space="preserve">   31735 Osazení SDZ v retroreflexním podkladu</t>
  </si>
  <si>
    <t xml:space="preserve">   31810 Oprava stojanu SDZ</t>
  </si>
  <si>
    <t xml:space="preserve">   31820 Oprava stojanu SDZ s výměnou patky</t>
  </si>
  <si>
    <t xml:space="preserve">   31910 Likvidace SDZ</t>
  </si>
  <si>
    <t xml:space="preserve">   32110 Mytí velkoplošných značek strojně</t>
  </si>
  <si>
    <t xml:space="preserve">   32335 Výměna vekoplošné DZ na původní konstrukci</t>
  </si>
  <si>
    <t xml:space="preserve">   38911 Odstranění VDZ</t>
  </si>
  <si>
    <t xml:space="preserve">   41110 Čištění svodidel mytím strojně</t>
  </si>
  <si>
    <t xml:space="preserve">   41210 Nátěr svodidel s očištěním</t>
  </si>
  <si>
    <t xml:space="preserve">   41310 Ocelová svodidla jednostranná - zřízení</t>
  </si>
  <si>
    <t xml:space="preserve">   41320 Ocelová svodidla oboustranná - zřízení</t>
  </si>
  <si>
    <t xml:space="preserve">   41410 Ocelová svodidla - rovnání</t>
  </si>
  <si>
    <t xml:space="preserve">   41411 Ocelová svodidla oboustrahnná - rovnání</t>
  </si>
  <si>
    <t xml:space="preserve">   41420 Ocelová svodidla oboustrahnná - opravy</t>
  </si>
  <si>
    <t xml:space="preserve">   41421 Ocelová svodidla - opravy</t>
  </si>
  <si>
    <t xml:space="preserve">   41910 Ocelová svodidla - likvidace</t>
  </si>
  <si>
    <t xml:space="preserve">   41920 Ocelová svodidla oboustrahnná - likvidace</t>
  </si>
  <si>
    <t xml:space="preserve">   42210 Zábradlí - nátěr včetně očištění</t>
  </si>
  <si>
    <t xml:space="preserve">   42310 Zábradlí - nové včetně dodání</t>
  </si>
  <si>
    <t xml:space="preserve">   42410 Zábradlí - opravy</t>
  </si>
  <si>
    <t xml:space="preserve">   42910 Zábradlí - likvidace</t>
  </si>
  <si>
    <t xml:space="preserve">   44110 Nástavce na svodidla - čištění</t>
  </si>
  <si>
    <t xml:space="preserve">   44310 Nástavce na svodidla zřízení</t>
  </si>
  <si>
    <t xml:space="preserve">   44311 Nástavce na svodidla - osazení jednotlivě</t>
  </si>
  <si>
    <t xml:space="preserve">   44410 Nástavce na svodidla - rovnání</t>
  </si>
  <si>
    <t xml:space="preserve">   44510 Odrazky ve svodidlech</t>
  </si>
  <si>
    <t xml:space="preserve">   44910 Nástavce na svodidla - demontáž</t>
  </si>
  <si>
    <t xml:space="preserve">   45110 Směrové sloupky - čištění strojně</t>
  </si>
  <si>
    <t xml:space="preserve">   45120 Směrové sloupky - čištění ručně</t>
  </si>
  <si>
    <t xml:space="preserve">   45310 Směrové sloupky - zřízení</t>
  </si>
  <si>
    <t xml:space="preserve">   45320 Směrové sloupky - zřízení včetně betonové patky</t>
  </si>
  <si>
    <t xml:space="preserve">   45330 Směrové sloupky - znovuosazení (výměna)</t>
  </si>
  <si>
    <t xml:space="preserve">   45410 Směrové sloupky - vyrovnání</t>
  </si>
  <si>
    <t xml:space="preserve">   45510 Směrové sloupky - výměna odrazky</t>
  </si>
  <si>
    <t xml:space="preserve">   45910 Směrový sloupek - likvidace</t>
  </si>
  <si>
    <t xml:space="preserve">   46110 Montáž odrazek do svodidel</t>
  </si>
  <si>
    <t xml:space="preserve">   46210 Bílení stromu</t>
  </si>
  <si>
    <t xml:space="preserve">   46510 Připevnění odrazové folie</t>
  </si>
  <si>
    <t xml:space="preserve">   46610 Dopravní knoflíky - lepené</t>
  </si>
  <si>
    <t xml:space="preserve">   46611 Dopravní knoflíky - frézované</t>
  </si>
  <si>
    <t xml:space="preserve">   46620 Zpomalovací prahy - oprava</t>
  </si>
  <si>
    <t xml:space="preserve">   46910 Odrazník - likvidace</t>
  </si>
  <si>
    <t xml:space="preserve">   48310 Dopravní zrcadlo - zřízení</t>
  </si>
  <si>
    <t xml:space="preserve">   48410 Dopravní zrcadlo - oprava</t>
  </si>
  <si>
    <t xml:space="preserve">   48910 Dopravní zrcadlo - odstranění</t>
  </si>
  <si>
    <t xml:space="preserve">   51110 Krajnice zpevněná - čištění</t>
  </si>
  <si>
    <t xml:space="preserve">   51310 Krajnice nezpevněná - seřezavání</t>
  </si>
  <si>
    <t xml:space="preserve">   51321 Krajnice nezpevněná - seřezávání s naložením</t>
  </si>
  <si>
    <t xml:space="preserve">   51710 Krajnice nezpevněná - zřízení a oprava</t>
  </si>
  <si>
    <t xml:space="preserve">   51730 Svahování</t>
  </si>
  <si>
    <t xml:space="preserve">   52097 Čištění příkopů a svahů - sběr odpadků vč. likvidace</t>
  </si>
  <si>
    <t xml:space="preserve">   52110 Čištění příkopů - příkopovou frézou</t>
  </si>
  <si>
    <t xml:space="preserve">   52210 Hloubení příkopů - strojně do 0,5 m3/m</t>
  </si>
  <si>
    <t xml:space="preserve">   52220 Hloubení příkopů - strojně do 0,3 m3/m</t>
  </si>
  <si>
    <t xml:space="preserve">   53111 Rigoly - čištění nánosu ručně</t>
  </si>
  <si>
    <t xml:space="preserve">   53112 Rigoly - čištění nánosu tl. 10 cm - strojně</t>
  </si>
  <si>
    <t xml:space="preserve">   53113 Oprava rigolu</t>
  </si>
  <si>
    <t xml:space="preserve">   53121 Rigoly - čištění nánosu tl. 10 cm - ručně</t>
  </si>
  <si>
    <t xml:space="preserve">   53710 Zřízení rigolu</t>
  </si>
  <si>
    <t xml:space="preserve">   55110 Propustek - čištění</t>
  </si>
  <si>
    <t xml:space="preserve">   55610 Zemní práce</t>
  </si>
  <si>
    <t xml:space="preserve">   55710 Zřízení propustku</t>
  </si>
  <si>
    <t xml:space="preserve">   55810 Celková oprava propustku</t>
  </si>
  <si>
    <t xml:space="preserve">   55910 Likvidace propustku</t>
  </si>
  <si>
    <t xml:space="preserve">   56110 Silniční kanalizace - čištění</t>
  </si>
  <si>
    <t xml:space="preserve">   56210 Silniční kanalizace - oprava</t>
  </si>
  <si>
    <t xml:space="preserve">   56710 Silniční kanalizace - zřízení</t>
  </si>
  <si>
    <t xml:space="preserve">   56990 Povodňové škody - sil. Kanalizace, propustky</t>
  </si>
  <si>
    <t xml:space="preserve">   58110 Vpustě a šachty - čištění</t>
  </si>
  <si>
    <t xml:space="preserve">   58111 Vpustě silně znečištěné - čištění ruční</t>
  </si>
  <si>
    <t xml:space="preserve">   58121 Vpustě a šachty - běžné čištění</t>
  </si>
  <si>
    <t xml:space="preserve">   58122 Vpustě silně znečištěné - čištění strojní</t>
  </si>
  <si>
    <t xml:space="preserve">   58123 Vpustě - výměna mříže</t>
  </si>
  <si>
    <t xml:space="preserve">   58124 Vpustě - výměna koše</t>
  </si>
  <si>
    <t xml:space="preserve">   58141 Revizní šachty - čištění</t>
  </si>
  <si>
    <t xml:space="preserve">   58410 Vpustě a šachty - oprava</t>
  </si>
  <si>
    <t xml:space="preserve">   58710 Vpustě a šachty - zřízení</t>
  </si>
  <si>
    <t xml:space="preserve">   58910 Vpustě a šachty - likvidace</t>
  </si>
  <si>
    <t xml:space="preserve">   59410 Silniční obruby - oprava</t>
  </si>
  <si>
    <t xml:space="preserve">   59710 Silniční obruby - zřízení</t>
  </si>
  <si>
    <t xml:space="preserve">   59910 Silniční obruby - rozebrání</t>
  </si>
  <si>
    <t xml:space="preserve">   60110 Údržba nestavební povahy</t>
  </si>
  <si>
    <t xml:space="preserve">   60112 Údržba mostů vysokotlaké mytí vodou</t>
  </si>
  <si>
    <t xml:space="preserve">   60113 Údržba mostů nestavební povahy - čištění</t>
  </si>
  <si>
    <t xml:space="preserve">   60210 Údržba stavební povahy</t>
  </si>
  <si>
    <t xml:space="preserve">   81010 Štěpkování</t>
  </si>
  <si>
    <t xml:space="preserve">   81030 Zpracování odpadového dřeva</t>
  </si>
  <si>
    <t xml:space="preserve">   82110 Vysazování stromů</t>
  </si>
  <si>
    <t xml:space="preserve">   82210 Zalévání</t>
  </si>
  <si>
    <t xml:space="preserve">   82311 Řez a průklest</t>
  </si>
  <si>
    <t xml:space="preserve">   82320 Řez a průklest ve výškách</t>
  </si>
  <si>
    <t xml:space="preserve">   82397 Použití vysokozdvižné plošiny</t>
  </si>
  <si>
    <t xml:space="preserve">   82830 Likvidace pařezů</t>
  </si>
  <si>
    <t xml:space="preserve">   82920 Kácení včetně odvětvení</t>
  </si>
  <si>
    <t xml:space="preserve">   82921 Kácení včetně odvětvení - rizikové z vysokozdvižné plošiny nebo horolezecky</t>
  </si>
  <si>
    <t xml:space="preserve">   83310 Řez a průkles keře</t>
  </si>
  <si>
    <t xml:space="preserve">   83920 Keře - likvidace</t>
  </si>
  <si>
    <t xml:space="preserve">   84810 Kosení travních porostů strojně</t>
  </si>
  <si>
    <t xml:space="preserve">   84820 Kosení travních porostů strojně - pod svodidly</t>
  </si>
  <si>
    <t xml:space="preserve">   84830 Kosení travních porostů ručně křovinořezy</t>
  </si>
  <si>
    <t xml:space="preserve">   84840 Kosení travních porostů ručně křovinořezy kolem přek.</t>
  </si>
  <si>
    <t xml:space="preserve">   84850 Chemický postřik travních porostů</t>
  </si>
  <si>
    <t xml:space="preserve">   70110 Silniční zdi</t>
  </si>
  <si>
    <t xml:space="preserve">   70111 Protihlukové stěny - čištění</t>
  </si>
  <si>
    <t xml:space="preserve">   70113 Protihlukové stěny - čištění ruční</t>
  </si>
  <si>
    <t xml:space="preserve">   70210 Údržba stavební povahy (nezahrnuje mosty)</t>
  </si>
  <si>
    <t xml:space="preserve">   70710 Oprava opěrné zdi</t>
  </si>
  <si>
    <t xml:space="preserve">   91111 Doprava osobním vozem (do 3,5t)</t>
  </si>
  <si>
    <t xml:space="preserve">   91112 Práce nakladačem</t>
  </si>
  <si>
    <t xml:space="preserve">   91113 Práce rypadlem</t>
  </si>
  <si>
    <t xml:space="preserve">   91120 Dělnická činnosti nestavební povahy</t>
  </si>
  <si>
    <t xml:space="preserve">   91121 Dělnická činnost stavební povahy</t>
  </si>
  <si>
    <t xml:space="preserve">   91122 Doprava nad 3,5 t</t>
  </si>
  <si>
    <t xml:space="preserve">   91123 Doprava nad 3,5 t</t>
  </si>
  <si>
    <t xml:space="preserve">   91124 Práce rypadlem UDS</t>
  </si>
  <si>
    <t xml:space="preserve">   91310 Kontrola silniční sítě</t>
  </si>
  <si>
    <t xml:space="preserve">   91610 Pasport a registr</t>
  </si>
  <si>
    <t xml:space="preserve">   20163 Úklid odpočívek</t>
  </si>
  <si>
    <t xml:space="preserve">   32220 Nátěr rubu velkoplošné DZ</t>
  </si>
  <si>
    <t xml:space="preserve">   32230 Nátěr nosné konstrukce velkoplošné DZ</t>
  </si>
  <si>
    <t xml:space="preserve">   32345 Výměna a doplnění lamel</t>
  </si>
  <si>
    <t xml:space="preserve">   32580 Likvidace  velkoplošné DZ včetně nosné konstrukce</t>
  </si>
  <si>
    <t xml:space="preserve">   41610 Lanová svodidla - opravy</t>
  </si>
  <si>
    <t xml:space="preserve">   45340 Osazení ochranného kotouče</t>
  </si>
  <si>
    <t xml:space="preserve">   47710 Kilometrovník - oprava</t>
  </si>
  <si>
    <t xml:space="preserve">   47720 Kilometrovník - narovnání</t>
  </si>
  <si>
    <t xml:space="preserve">   60390 Povodňové škody silniční mosty</t>
  </si>
  <si>
    <t xml:space="preserve">   60710 Oprava mostu</t>
  </si>
  <si>
    <t xml:space="preserve">   60810 Oprava mostního závěru</t>
  </si>
  <si>
    <t xml:space="preserve">   60910 Demolice mostu</t>
  </si>
  <si>
    <t xml:space="preserve">   82410 Ochrana proti škůdcům - osázení chráničů</t>
  </si>
  <si>
    <t xml:space="preserve">   82610 Sklizeň ovoce</t>
  </si>
  <si>
    <t xml:space="preserve">   37711 VDZ dělící čáry a vodící proužky 12,5 a 25 cm s balotinou</t>
  </si>
  <si>
    <t xml:space="preserve">   38741 VDZ dělící čáry a vodící proužky 12,5 a 25 cm dvousložkové</t>
  </si>
  <si>
    <t xml:space="preserve">   36710 VDZ plošné s balotinou - zřízení vč. předznačení</t>
  </si>
  <si>
    <t xml:space="preserve">   36740 VDZ plošné dvousložkové</t>
  </si>
  <si>
    <t>URS</t>
  </si>
  <si>
    <t xml:space="preserve">   20298 Doprava a řízení provozu (jeden pracovník)</t>
  </si>
  <si>
    <t xml:space="preserve">   21718 Výsprava výtluků pomocí zažízení SILKOT</t>
  </si>
  <si>
    <t xml:space="preserve">   51731 Lomový kámen</t>
  </si>
  <si>
    <t>MJ</t>
  </si>
  <si>
    <t>Kč bez DPH</t>
  </si>
  <si>
    <t xml:space="preserve">   2XXXX CELKEM</t>
  </si>
  <si>
    <t xml:space="preserve">   9XXXX CELKEM</t>
  </si>
  <si>
    <t xml:space="preserve">   8XXXX CELKEM</t>
  </si>
  <si>
    <t xml:space="preserve">   7XXXX CELKEM</t>
  </si>
  <si>
    <t xml:space="preserve">   6XXXX CELKEM</t>
  </si>
  <si>
    <t xml:space="preserve">   5XXXX CELKEM</t>
  </si>
  <si>
    <t xml:space="preserve">   4XXXX CELKEM</t>
  </si>
  <si>
    <t xml:space="preserve">   3XXXX CELKEM</t>
  </si>
  <si>
    <t>CENA
[Kč bez DPH]</t>
  </si>
  <si>
    <t>CENA
[Kč s DPH]</t>
  </si>
  <si>
    <t>Rezerva</t>
  </si>
  <si>
    <t xml:space="preserve">   36730 VDZ - atypické</t>
  </si>
  <si>
    <t>Kč s DPH</t>
  </si>
  <si>
    <t>Rozdíl Kč s DPH</t>
  </si>
  <si>
    <t>Rozdíl Kč bez DPH</t>
  </si>
  <si>
    <t>Čerpání k 31.3.2015</t>
  </si>
  <si>
    <t>Návrh PVP 2015</t>
  </si>
  <si>
    <t>Položka</t>
  </si>
  <si>
    <t>Počet MJ</t>
  </si>
  <si>
    <t>PVP 2015</t>
  </si>
  <si>
    <t>Cena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</si>
</sst>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#,##0.00\ _K_č"/>
    <numFmt numFmtId="167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6"/>
      <color theme="3" tint="-0.499984740745262"/>
      <name val="Arial"/>
      <family val="2"/>
      <charset val="238"/>
    </font>
    <font>
      <sz val="11"/>
      <color theme="3" tint="-0.499984740745262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3" tint="-0.4999847407452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7" fillId="0" borderId="5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0" fontId="4" fillId="0" borderId="0" xfId="0" applyFont="1" applyFill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9" xfId="0" applyFont="1" applyFill="1" applyBorder="1" applyAlignment="1">
      <alignment horizontal="left" vertical="center" indent="1"/>
    </xf>
    <xf numFmtId="164" fontId="4" fillId="0" borderId="25" xfId="0" applyNumberFormat="1" applyFont="1" applyBorder="1" applyAlignment="1">
      <alignment horizontal="center"/>
    </xf>
    <xf numFmtId="167" fontId="4" fillId="4" borderId="18" xfId="7" applyNumberFormat="1" applyFont="1" applyFill="1" applyBorder="1" applyAlignment="1">
      <alignment horizontal="right" vertical="center" indent="1"/>
    </xf>
    <xf numFmtId="167" fontId="4" fillId="4" borderId="18" xfId="7" applyNumberFormat="1" applyFont="1" applyFill="1" applyBorder="1" applyAlignment="1">
      <alignment horizontal="right" indent="1"/>
    </xf>
    <xf numFmtId="167" fontId="4" fillId="4" borderId="19" xfId="7" applyNumberFormat="1" applyFont="1" applyFill="1" applyBorder="1" applyAlignment="1" applyProtection="1">
      <alignment horizontal="right" vertical="center" indent="1"/>
    </xf>
    <xf numFmtId="167" fontId="5" fillId="4" borderId="19" xfId="7" applyNumberFormat="1" applyFont="1" applyFill="1" applyBorder="1" applyAlignment="1" applyProtection="1">
      <alignment horizontal="right" vertical="center" indent="1"/>
    </xf>
    <xf numFmtId="167" fontId="4" fillId="5" borderId="19" xfId="7" applyNumberFormat="1" applyFont="1" applyFill="1" applyBorder="1" applyAlignment="1" applyProtection="1">
      <alignment horizontal="right" vertical="center" indent="1"/>
    </xf>
    <xf numFmtId="167" fontId="5" fillId="5" borderId="19" xfId="7" applyNumberFormat="1" applyFont="1" applyFill="1" applyBorder="1" applyAlignment="1" applyProtection="1">
      <alignment horizontal="right" vertical="center" indent="1"/>
    </xf>
    <xf numFmtId="167" fontId="4" fillId="6" borderId="19" xfId="7" applyNumberFormat="1" applyFont="1" applyFill="1" applyBorder="1" applyAlignment="1" applyProtection="1">
      <alignment horizontal="right" vertical="center" indent="1"/>
    </xf>
    <xf numFmtId="167" fontId="4" fillId="6" borderId="19" xfId="0" applyNumberFormat="1" applyFont="1" applyFill="1" applyBorder="1" applyAlignment="1">
      <alignment horizontal="right" indent="1"/>
    </xf>
    <xf numFmtId="167" fontId="5" fillId="6" borderId="19" xfId="7" applyNumberFormat="1" applyFont="1" applyFill="1" applyBorder="1" applyAlignment="1" applyProtection="1">
      <alignment horizontal="right" vertical="center" indent="1"/>
    </xf>
    <xf numFmtId="167" fontId="4" fillId="7" borderId="19" xfId="7" applyNumberFormat="1" applyFont="1" applyFill="1" applyBorder="1" applyAlignment="1" applyProtection="1">
      <alignment horizontal="right" vertical="center" indent="1"/>
    </xf>
    <xf numFmtId="167" fontId="5" fillId="7" borderId="19" xfId="7" applyNumberFormat="1" applyFont="1" applyFill="1" applyBorder="1" applyAlignment="1" applyProtection="1">
      <alignment horizontal="right" vertical="center" indent="1"/>
    </xf>
    <xf numFmtId="167" fontId="4" fillId="3" borderId="19" xfId="7" applyNumberFormat="1" applyFont="1" applyFill="1" applyBorder="1" applyAlignment="1" applyProtection="1">
      <alignment horizontal="right" vertical="center" indent="1"/>
    </xf>
    <xf numFmtId="167" fontId="5" fillId="3" borderId="19" xfId="7" applyNumberFormat="1" applyFont="1" applyFill="1" applyBorder="1" applyAlignment="1" applyProtection="1">
      <alignment horizontal="right" vertical="center" indent="1"/>
    </xf>
    <xf numFmtId="167" fontId="4" fillId="10" borderId="19" xfId="7" applyNumberFormat="1" applyFont="1" applyFill="1" applyBorder="1" applyAlignment="1" applyProtection="1">
      <alignment horizontal="right" vertical="center" indent="1"/>
    </xf>
    <xf numFmtId="167" fontId="5" fillId="10" borderId="19" xfId="7" applyNumberFormat="1" applyFont="1" applyFill="1" applyBorder="1" applyAlignment="1" applyProtection="1">
      <alignment horizontal="right" vertical="center" indent="1"/>
    </xf>
    <xf numFmtId="167" fontId="4" fillId="8" borderId="19" xfId="7" applyNumberFormat="1" applyFont="1" applyFill="1" applyBorder="1" applyAlignment="1" applyProtection="1">
      <alignment horizontal="right" vertical="center" indent="1"/>
    </xf>
    <xf numFmtId="167" fontId="5" fillId="8" borderId="19" xfId="7" applyNumberFormat="1" applyFont="1" applyFill="1" applyBorder="1" applyAlignment="1" applyProtection="1">
      <alignment horizontal="right" vertical="center" indent="1"/>
    </xf>
    <xf numFmtId="167" fontId="4" fillId="9" borderId="19" xfId="7" applyNumberFormat="1" applyFont="1" applyFill="1" applyBorder="1" applyAlignment="1" applyProtection="1">
      <alignment horizontal="right" vertical="center" indent="1"/>
    </xf>
    <xf numFmtId="167" fontId="4" fillId="9" borderId="21" xfId="7" applyNumberFormat="1" applyFont="1" applyFill="1" applyBorder="1" applyAlignment="1" applyProtection="1">
      <alignment horizontal="right" vertical="center" indent="1"/>
    </xf>
    <xf numFmtId="167" fontId="5" fillId="9" borderId="21" xfId="7" applyNumberFormat="1" applyFont="1" applyFill="1" applyBorder="1" applyAlignment="1" applyProtection="1">
      <alignment horizontal="right" vertical="center" indent="1"/>
    </xf>
    <xf numFmtId="167" fontId="5" fillId="0" borderId="14" xfId="0" applyNumberFormat="1" applyFont="1" applyBorder="1" applyAlignment="1">
      <alignment horizontal="right" indent="1"/>
    </xf>
    <xf numFmtId="167" fontId="7" fillId="4" borderId="23" xfId="0" applyNumberFormat="1" applyFont="1" applyFill="1" applyBorder="1" applyAlignment="1" applyProtection="1">
      <alignment horizontal="right" vertical="center" indent="1"/>
      <protection locked="0"/>
    </xf>
    <xf numFmtId="167" fontId="11" fillId="4" borderId="23" xfId="0" applyNumberFormat="1" applyFont="1" applyFill="1" applyBorder="1" applyAlignment="1" applyProtection="1">
      <alignment horizontal="right" vertical="center" indent="1"/>
      <protection locked="0"/>
    </xf>
    <xf numFmtId="167" fontId="7" fillId="5" borderId="23" xfId="0" applyNumberFormat="1" applyFont="1" applyFill="1" applyBorder="1" applyAlignment="1" applyProtection="1">
      <alignment horizontal="right" vertical="center" indent="1"/>
      <protection locked="0"/>
    </xf>
    <xf numFmtId="167" fontId="11" fillId="5" borderId="23" xfId="0" applyNumberFormat="1" applyFont="1" applyFill="1" applyBorder="1" applyAlignment="1" applyProtection="1">
      <alignment horizontal="right" vertical="center" indent="1"/>
      <protection locked="0"/>
    </xf>
    <xf numFmtId="167" fontId="7" fillId="6" borderId="23" xfId="0" applyNumberFormat="1" applyFont="1" applyFill="1" applyBorder="1" applyAlignment="1" applyProtection="1">
      <alignment horizontal="right" vertical="center" indent="1"/>
      <protection locked="0"/>
    </xf>
    <xf numFmtId="167" fontId="11" fillId="6" borderId="23" xfId="0" applyNumberFormat="1" applyFont="1" applyFill="1" applyBorder="1" applyAlignment="1" applyProtection="1">
      <alignment horizontal="right" vertical="center" indent="1"/>
      <protection locked="0"/>
    </xf>
    <xf numFmtId="167" fontId="7" fillId="7" borderId="23" xfId="0" applyNumberFormat="1" applyFont="1" applyFill="1" applyBorder="1" applyAlignment="1" applyProtection="1">
      <alignment horizontal="right" vertical="center" indent="1"/>
      <protection locked="0"/>
    </xf>
    <xf numFmtId="167" fontId="11" fillId="7" borderId="23" xfId="0" applyNumberFormat="1" applyFont="1" applyFill="1" applyBorder="1" applyAlignment="1" applyProtection="1">
      <alignment horizontal="right" vertical="center" indent="1"/>
      <protection locked="0"/>
    </xf>
    <xf numFmtId="167" fontId="7" fillId="3" borderId="23" xfId="0" applyNumberFormat="1" applyFont="1" applyFill="1" applyBorder="1" applyAlignment="1" applyProtection="1">
      <alignment horizontal="right" vertical="center" indent="1"/>
      <protection locked="0"/>
    </xf>
    <xf numFmtId="167" fontId="11" fillId="3" borderId="23" xfId="0" applyNumberFormat="1" applyFont="1" applyFill="1" applyBorder="1" applyAlignment="1" applyProtection="1">
      <alignment horizontal="right" vertical="center" indent="1"/>
      <protection locked="0"/>
    </xf>
    <xf numFmtId="167" fontId="7" fillId="10" borderId="23" xfId="0" applyNumberFormat="1" applyFont="1" applyFill="1" applyBorder="1" applyAlignment="1" applyProtection="1">
      <alignment horizontal="right" vertical="center" indent="1"/>
      <protection locked="0"/>
    </xf>
    <xf numFmtId="167" fontId="11" fillId="10" borderId="23" xfId="0" applyNumberFormat="1" applyFont="1" applyFill="1" applyBorder="1" applyAlignment="1" applyProtection="1">
      <alignment horizontal="right" vertical="center" indent="1"/>
      <protection locked="0"/>
    </xf>
    <xf numFmtId="167" fontId="7" fillId="8" borderId="23" xfId="0" applyNumberFormat="1" applyFont="1" applyFill="1" applyBorder="1" applyAlignment="1" applyProtection="1">
      <alignment horizontal="right" vertical="center" indent="1"/>
      <protection locked="0"/>
    </xf>
    <xf numFmtId="167" fontId="11" fillId="8" borderId="23" xfId="0" applyNumberFormat="1" applyFont="1" applyFill="1" applyBorder="1" applyAlignment="1" applyProtection="1">
      <alignment horizontal="right" vertical="center" indent="1"/>
      <protection locked="0"/>
    </xf>
    <xf numFmtId="167" fontId="7" fillId="9" borderId="23" xfId="0" applyNumberFormat="1" applyFont="1" applyFill="1" applyBorder="1" applyAlignment="1" applyProtection="1">
      <alignment horizontal="right" vertical="center" indent="1"/>
      <protection locked="0"/>
    </xf>
    <xf numFmtId="167" fontId="7" fillId="9" borderId="24" xfId="0" applyNumberFormat="1" applyFont="1" applyFill="1" applyBorder="1" applyAlignment="1" applyProtection="1">
      <alignment horizontal="right" vertical="center" indent="1"/>
      <protection locked="0"/>
    </xf>
    <xf numFmtId="167" fontId="11" fillId="9" borderId="24" xfId="0" applyNumberFormat="1" applyFont="1" applyFill="1" applyBorder="1" applyAlignment="1" applyProtection="1">
      <alignment horizontal="right" vertical="center" indent="1"/>
      <protection locked="0"/>
    </xf>
    <xf numFmtId="167" fontId="7" fillId="11" borderId="23" xfId="0" applyNumberFormat="1" applyFont="1" applyFill="1" applyBorder="1" applyAlignment="1" applyProtection="1">
      <alignment horizontal="right" vertical="center" indent="1"/>
      <protection locked="0"/>
    </xf>
    <xf numFmtId="167" fontId="4" fillId="11" borderId="19" xfId="7" applyNumberFormat="1" applyFont="1" applyFill="1" applyBorder="1" applyAlignment="1" applyProtection="1">
      <alignment horizontal="right" vertical="center" indent="1"/>
    </xf>
    <xf numFmtId="3" fontId="4" fillId="0" borderId="0" xfId="0" applyNumberFormat="1" applyFont="1"/>
    <xf numFmtId="0" fontId="11" fillId="0" borderId="26" xfId="0" applyFont="1" applyFill="1" applyBorder="1" applyAlignment="1">
      <alignment horizontal="left" vertical="center" indent="1"/>
    </xf>
    <xf numFmtId="3" fontId="0" fillId="0" borderId="0" xfId="0" applyNumberFormat="1"/>
    <xf numFmtId="0" fontId="3" fillId="2" borderId="0" xfId="1" applyFont="1" applyFill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center"/>
    </xf>
    <xf numFmtId="167" fontId="4" fillId="0" borderId="0" xfId="0" applyNumberFormat="1" applyFont="1"/>
    <xf numFmtId="167" fontId="4" fillId="4" borderId="28" xfId="7" applyNumberFormat="1" applyFont="1" applyFill="1" applyBorder="1" applyAlignment="1">
      <alignment horizontal="right" indent="1"/>
    </xf>
    <xf numFmtId="167" fontId="4" fillId="4" borderId="28" xfId="7" applyNumberFormat="1" applyFont="1" applyFill="1" applyBorder="1" applyAlignment="1">
      <alignment horizontal="right" vertical="center" indent="1"/>
    </xf>
    <xf numFmtId="166" fontId="4" fillId="4" borderId="15" xfId="1" applyNumberFormat="1" applyFont="1" applyFill="1" applyBorder="1" applyAlignment="1" applyProtection="1">
      <alignment horizontal="right" vertical="center"/>
    </xf>
    <xf numFmtId="166" fontId="4" fillId="4" borderId="16" xfId="1" applyNumberFormat="1" applyFont="1" applyFill="1" applyBorder="1" applyAlignment="1" applyProtection="1">
      <alignment horizontal="right" vertical="center"/>
    </xf>
    <xf numFmtId="166" fontId="5" fillId="4" borderId="16" xfId="1" applyNumberFormat="1" applyFont="1" applyFill="1" applyBorder="1" applyAlignment="1" applyProtection="1">
      <alignment horizontal="right" vertical="center"/>
    </xf>
    <xf numFmtId="166" fontId="4" fillId="5" borderId="16" xfId="1" applyNumberFormat="1" applyFont="1" applyFill="1" applyBorder="1" applyAlignment="1" applyProtection="1">
      <alignment horizontal="right" vertical="center"/>
    </xf>
    <xf numFmtId="166" fontId="4" fillId="11" borderId="16" xfId="1" applyNumberFormat="1" applyFont="1" applyFill="1" applyBorder="1" applyAlignment="1" applyProtection="1">
      <alignment horizontal="right" vertical="center"/>
    </xf>
    <xf numFmtId="166" fontId="5" fillId="5" borderId="16" xfId="1" applyNumberFormat="1" applyFont="1" applyFill="1" applyBorder="1" applyAlignment="1" applyProtection="1">
      <alignment horizontal="right" vertical="center"/>
    </xf>
    <xf numFmtId="166" fontId="4" fillId="6" borderId="16" xfId="1" applyNumberFormat="1" applyFont="1" applyFill="1" applyBorder="1" applyAlignment="1" applyProtection="1">
      <alignment horizontal="right" vertical="center"/>
    </xf>
    <xf numFmtId="166" fontId="5" fillId="6" borderId="16" xfId="1" applyNumberFormat="1" applyFont="1" applyFill="1" applyBorder="1" applyAlignment="1" applyProtection="1">
      <alignment horizontal="right" vertical="center"/>
    </xf>
    <xf numFmtId="166" fontId="4" fillId="12" borderId="16" xfId="1" applyNumberFormat="1" applyFont="1" applyFill="1" applyBorder="1" applyAlignment="1" applyProtection="1">
      <alignment horizontal="right" vertical="center"/>
    </xf>
    <xf numFmtId="166" fontId="5" fillId="12" borderId="16" xfId="1" applyNumberFormat="1" applyFont="1" applyFill="1" applyBorder="1" applyAlignment="1" applyProtection="1">
      <alignment horizontal="right" vertical="center"/>
    </xf>
    <xf numFmtId="166" fontId="4" fillId="3" borderId="16" xfId="1" applyNumberFormat="1" applyFont="1" applyFill="1" applyBorder="1" applyAlignment="1" applyProtection="1">
      <alignment horizontal="right" vertical="center"/>
    </xf>
    <xf numFmtId="166" fontId="5" fillId="3" borderId="16" xfId="1" applyNumberFormat="1" applyFont="1" applyFill="1" applyBorder="1" applyAlignment="1" applyProtection="1">
      <alignment horizontal="right" vertical="center" indent="2"/>
    </xf>
    <xf numFmtId="166" fontId="4" fillId="10" borderId="16" xfId="1" applyNumberFormat="1" applyFont="1" applyFill="1" applyBorder="1" applyAlignment="1" applyProtection="1">
      <alignment horizontal="right" vertical="center"/>
    </xf>
    <xf numFmtId="166" fontId="5" fillId="10" borderId="16" xfId="1" applyNumberFormat="1" applyFont="1" applyFill="1" applyBorder="1" applyAlignment="1" applyProtection="1">
      <alignment horizontal="right" vertical="center" indent="2"/>
    </xf>
    <xf numFmtId="166" fontId="4" fillId="8" borderId="16" xfId="1" applyNumberFormat="1" applyFont="1" applyFill="1" applyBorder="1" applyAlignment="1" applyProtection="1">
      <alignment horizontal="right" vertical="center"/>
    </xf>
    <xf numFmtId="166" fontId="5" fillId="8" borderId="16" xfId="1" applyNumberFormat="1" applyFont="1" applyFill="1" applyBorder="1" applyAlignment="1" applyProtection="1">
      <alignment horizontal="right" vertical="center"/>
    </xf>
    <xf numFmtId="166" fontId="4" fillId="9" borderId="16" xfId="1" applyNumberFormat="1" applyFont="1" applyFill="1" applyBorder="1" applyAlignment="1" applyProtection="1">
      <alignment horizontal="right" vertical="center"/>
    </xf>
    <xf numFmtId="166" fontId="4" fillId="9" borderId="20" xfId="1" applyNumberFormat="1" applyFont="1" applyFill="1" applyBorder="1" applyAlignment="1" applyProtection="1">
      <alignment horizontal="right" vertical="center"/>
    </xf>
    <xf numFmtId="166" fontId="5" fillId="9" borderId="20" xfId="1" applyNumberFormat="1" applyFont="1" applyFill="1" applyBorder="1" applyAlignment="1" applyProtection="1">
      <alignment horizontal="right" vertical="center"/>
    </xf>
    <xf numFmtId="166" fontId="4" fillId="0" borderId="17" xfId="0" applyNumberFormat="1" applyFont="1" applyBorder="1" applyAlignment="1">
      <alignment horizontal="right"/>
    </xf>
    <xf numFmtId="166" fontId="4" fillId="3" borderId="22" xfId="0" applyNumberFormat="1" applyFont="1" applyFill="1" applyBorder="1" applyAlignment="1">
      <alignment horizontal="center"/>
    </xf>
    <xf numFmtId="166" fontId="4" fillId="3" borderId="29" xfId="0" applyNumberFormat="1" applyFont="1" applyFill="1" applyBorder="1" applyAlignment="1">
      <alignment horizontal="center"/>
    </xf>
    <xf numFmtId="166" fontId="4" fillId="3" borderId="33" xfId="0" applyNumberFormat="1" applyFont="1" applyFill="1" applyBorder="1" applyAlignment="1">
      <alignment horizontal="center"/>
    </xf>
    <xf numFmtId="166" fontId="4" fillId="3" borderId="34" xfId="0" applyNumberFormat="1" applyFont="1" applyFill="1" applyBorder="1" applyAlignment="1">
      <alignment horizontal="center"/>
    </xf>
    <xf numFmtId="166" fontId="4" fillId="3" borderId="30" xfId="0" applyNumberFormat="1" applyFont="1" applyFill="1" applyBorder="1" applyAlignment="1">
      <alignment horizontal="center"/>
    </xf>
    <xf numFmtId="166" fontId="5" fillId="3" borderId="38" xfId="0" applyNumberFormat="1" applyFont="1" applyFill="1" applyBorder="1" applyAlignment="1">
      <alignment horizontal="center"/>
    </xf>
    <xf numFmtId="166" fontId="5" fillId="3" borderId="35" xfId="0" applyNumberFormat="1" applyFont="1" applyFill="1" applyBorder="1" applyAlignment="1">
      <alignment horizontal="center"/>
    </xf>
    <xf numFmtId="166" fontId="4" fillId="3" borderId="39" xfId="0" applyNumberFormat="1" applyFont="1" applyFill="1" applyBorder="1" applyAlignment="1">
      <alignment horizontal="center"/>
    </xf>
    <xf numFmtId="166" fontId="4" fillId="4" borderId="40" xfId="1" applyNumberFormat="1" applyFont="1" applyFill="1" applyBorder="1" applyAlignment="1" applyProtection="1">
      <alignment horizontal="right" vertical="center"/>
    </xf>
    <xf numFmtId="166" fontId="4" fillId="4" borderId="41" xfId="1" applyNumberFormat="1" applyFont="1" applyFill="1" applyBorder="1" applyAlignment="1" applyProtection="1">
      <alignment horizontal="right" vertical="center"/>
    </xf>
    <xf numFmtId="166" fontId="5" fillId="4" borderId="41" xfId="1" applyNumberFormat="1" applyFont="1" applyFill="1" applyBorder="1" applyAlignment="1" applyProtection="1">
      <alignment horizontal="right" vertical="center"/>
    </xf>
    <xf numFmtId="166" fontId="4" fillId="5" borderId="41" xfId="1" applyNumberFormat="1" applyFont="1" applyFill="1" applyBorder="1" applyAlignment="1" applyProtection="1">
      <alignment horizontal="right" vertical="center"/>
    </xf>
    <xf numFmtId="166" fontId="4" fillId="11" borderId="41" xfId="1" applyNumberFormat="1" applyFont="1" applyFill="1" applyBorder="1" applyAlignment="1" applyProtection="1">
      <alignment horizontal="right" vertical="center"/>
    </xf>
    <xf numFmtId="166" fontId="5" fillId="5" borderId="41" xfId="1" applyNumberFormat="1" applyFont="1" applyFill="1" applyBorder="1" applyAlignment="1" applyProtection="1">
      <alignment horizontal="right" vertical="center"/>
    </xf>
    <xf numFmtId="166" fontId="4" fillId="6" borderId="41" xfId="1" applyNumberFormat="1" applyFont="1" applyFill="1" applyBorder="1" applyAlignment="1" applyProtection="1">
      <alignment horizontal="right" vertical="center"/>
    </xf>
    <xf numFmtId="166" fontId="5" fillId="6" borderId="41" xfId="1" applyNumberFormat="1" applyFont="1" applyFill="1" applyBorder="1" applyAlignment="1" applyProtection="1">
      <alignment horizontal="right" vertical="center"/>
    </xf>
    <xf numFmtId="166" fontId="4" fillId="7" borderId="41" xfId="1" applyNumberFormat="1" applyFont="1" applyFill="1" applyBorder="1" applyAlignment="1" applyProtection="1">
      <alignment horizontal="right" vertical="center"/>
    </xf>
    <xf numFmtId="166" fontId="5" fillId="7" borderId="41" xfId="1" applyNumberFormat="1" applyFont="1" applyFill="1" applyBorder="1" applyAlignment="1" applyProtection="1">
      <alignment horizontal="right" vertical="center"/>
    </xf>
    <xf numFmtId="166" fontId="4" fillId="3" borderId="41" xfId="1" applyNumberFormat="1" applyFont="1" applyFill="1" applyBorder="1" applyAlignment="1" applyProtection="1">
      <alignment horizontal="right" vertical="center"/>
    </xf>
    <xf numFmtId="166" fontId="5" fillId="3" borderId="41" xfId="1" applyNumberFormat="1" applyFont="1" applyFill="1" applyBorder="1" applyAlignment="1" applyProtection="1">
      <alignment horizontal="right" vertical="center" indent="2"/>
    </xf>
    <xf numFmtId="166" fontId="4" fillId="10" borderId="41" xfId="1" applyNumberFormat="1" applyFont="1" applyFill="1" applyBorder="1" applyAlignment="1" applyProtection="1">
      <alignment horizontal="right" vertical="center"/>
    </xf>
    <xf numFmtId="166" fontId="5" fillId="10" borderId="41" xfId="1" applyNumberFormat="1" applyFont="1" applyFill="1" applyBorder="1" applyAlignment="1" applyProtection="1">
      <alignment horizontal="right" vertical="center" indent="2"/>
    </xf>
    <xf numFmtId="166" fontId="4" fillId="8" borderId="41" xfId="1" applyNumberFormat="1" applyFont="1" applyFill="1" applyBorder="1" applyAlignment="1" applyProtection="1">
      <alignment horizontal="right" vertical="center"/>
    </xf>
    <xf numFmtId="166" fontId="5" fillId="8" borderId="41" xfId="1" applyNumberFormat="1" applyFont="1" applyFill="1" applyBorder="1" applyAlignment="1" applyProtection="1">
      <alignment horizontal="right" vertical="center"/>
    </xf>
    <xf numFmtId="166" fontId="4" fillId="9" borderId="41" xfId="1" applyNumberFormat="1" applyFont="1" applyFill="1" applyBorder="1" applyAlignment="1" applyProtection="1">
      <alignment horizontal="right" vertical="center"/>
    </xf>
    <xf numFmtId="166" fontId="4" fillId="9" borderId="42" xfId="1" applyNumberFormat="1" applyFont="1" applyFill="1" applyBorder="1" applyAlignment="1" applyProtection="1">
      <alignment horizontal="right" vertical="center"/>
    </xf>
    <xf numFmtId="166" fontId="5" fillId="9" borderId="42" xfId="1" applyNumberFormat="1" applyFont="1" applyFill="1" applyBorder="1" applyAlignment="1" applyProtection="1">
      <alignment horizontal="right" vertical="center"/>
    </xf>
    <xf numFmtId="166" fontId="4" fillId="0" borderId="43" xfId="0" applyNumberFormat="1" applyFont="1" applyBorder="1" applyAlignment="1">
      <alignment horizontal="right"/>
    </xf>
    <xf numFmtId="0" fontId="4" fillId="4" borderId="45" xfId="1" applyFont="1" applyFill="1" applyBorder="1" applyAlignment="1" applyProtection="1">
      <alignment horizontal="left" vertical="center"/>
    </xf>
    <xf numFmtId="0" fontId="4" fillId="4" borderId="23" xfId="1" applyFont="1" applyFill="1" applyBorder="1" applyAlignment="1" applyProtection="1">
      <alignment horizontal="left" vertical="center"/>
    </xf>
    <xf numFmtId="0" fontId="5" fillId="4" borderId="23" xfId="1" applyFont="1" applyFill="1" applyBorder="1" applyAlignment="1" applyProtection="1">
      <alignment horizontal="left" vertical="center"/>
    </xf>
    <xf numFmtId="0" fontId="4" fillId="5" borderId="23" xfId="1" applyFont="1" applyFill="1" applyBorder="1" applyAlignment="1" applyProtection="1">
      <alignment horizontal="left" vertical="center"/>
    </xf>
    <xf numFmtId="0" fontId="4" fillId="11" borderId="23" xfId="1" applyFont="1" applyFill="1" applyBorder="1" applyAlignment="1" applyProtection="1">
      <alignment horizontal="left" vertical="center"/>
    </xf>
    <xf numFmtId="0" fontId="5" fillId="5" borderId="23" xfId="1" applyFont="1" applyFill="1" applyBorder="1" applyAlignment="1" applyProtection="1">
      <alignment horizontal="left" vertical="center"/>
    </xf>
    <xf numFmtId="0" fontId="4" fillId="6" borderId="23" xfId="1" applyFont="1" applyFill="1" applyBorder="1" applyAlignment="1" applyProtection="1">
      <alignment horizontal="left" vertical="center"/>
    </xf>
    <xf numFmtId="0" fontId="5" fillId="6" borderId="23" xfId="1" applyFont="1" applyFill="1" applyBorder="1" applyAlignment="1" applyProtection="1">
      <alignment horizontal="left" vertical="center"/>
    </xf>
    <xf numFmtId="0" fontId="4" fillId="7" borderId="23" xfId="1" applyFont="1" applyFill="1" applyBorder="1" applyAlignment="1" applyProtection="1">
      <alignment horizontal="left" vertical="center"/>
    </xf>
    <xf numFmtId="0" fontId="5" fillId="7" borderId="23" xfId="1" applyFont="1" applyFill="1" applyBorder="1" applyAlignment="1" applyProtection="1">
      <alignment horizontal="left" vertical="center"/>
    </xf>
    <xf numFmtId="0" fontId="4" fillId="3" borderId="23" xfId="1" applyFont="1" applyFill="1" applyBorder="1" applyAlignment="1" applyProtection="1">
      <alignment horizontal="left" vertical="center"/>
    </xf>
    <xf numFmtId="0" fontId="5" fillId="3" borderId="23" xfId="1" applyFont="1" applyFill="1" applyBorder="1" applyAlignment="1" applyProtection="1">
      <alignment horizontal="left" vertical="center"/>
    </xf>
    <xf numFmtId="0" fontId="4" fillId="10" borderId="23" xfId="1" applyFont="1" applyFill="1" applyBorder="1" applyAlignment="1" applyProtection="1">
      <alignment horizontal="left" vertical="center"/>
    </xf>
    <xf numFmtId="0" fontId="5" fillId="10" borderId="23" xfId="1" applyFont="1" applyFill="1" applyBorder="1" applyAlignment="1" applyProtection="1">
      <alignment horizontal="left" vertical="center"/>
    </xf>
    <xf numFmtId="0" fontId="4" fillId="8" borderId="23" xfId="1" applyFont="1" applyFill="1" applyBorder="1" applyAlignment="1" applyProtection="1">
      <alignment horizontal="left" vertical="center"/>
    </xf>
    <xf numFmtId="0" fontId="5" fillId="8" borderId="23" xfId="1" applyFont="1" applyFill="1" applyBorder="1" applyAlignment="1" applyProtection="1">
      <alignment horizontal="left" vertical="center"/>
    </xf>
    <xf numFmtId="0" fontId="4" fillId="9" borderId="23" xfId="1" applyFont="1" applyFill="1" applyBorder="1" applyAlignment="1" applyProtection="1">
      <alignment horizontal="left" vertical="center"/>
    </xf>
    <xf numFmtId="0" fontId="4" fillId="9" borderId="24" xfId="1" applyFont="1" applyFill="1" applyBorder="1" applyAlignment="1" applyProtection="1">
      <alignment horizontal="left" vertical="center"/>
    </xf>
    <xf numFmtId="0" fontId="5" fillId="9" borderId="24" xfId="1" applyFont="1" applyFill="1" applyBorder="1" applyAlignment="1" applyProtection="1">
      <alignment horizontal="left" vertical="center"/>
    </xf>
    <xf numFmtId="0" fontId="4" fillId="0" borderId="25" xfId="0" applyFont="1" applyBorder="1" applyAlignment="1"/>
    <xf numFmtId="0" fontId="4" fillId="4" borderId="46" xfId="1" applyFont="1" applyFill="1" applyBorder="1" applyAlignment="1" applyProtection="1">
      <alignment horizontal="center" vertical="center"/>
    </xf>
    <xf numFmtId="0" fontId="4" fillId="4" borderId="47" xfId="1" applyFont="1" applyFill="1" applyBorder="1" applyAlignment="1" applyProtection="1">
      <alignment horizontal="center" vertical="center"/>
    </xf>
    <xf numFmtId="0" fontId="5" fillId="4" borderId="47" xfId="1" applyFont="1" applyFill="1" applyBorder="1" applyAlignment="1" applyProtection="1">
      <alignment horizontal="center" vertical="center"/>
    </xf>
    <xf numFmtId="0" fontId="4" fillId="5" borderId="47" xfId="1" applyFont="1" applyFill="1" applyBorder="1" applyAlignment="1" applyProtection="1">
      <alignment horizontal="center" vertical="center"/>
    </xf>
    <xf numFmtId="0" fontId="4" fillId="11" borderId="47" xfId="1" applyFont="1" applyFill="1" applyBorder="1" applyAlignment="1" applyProtection="1">
      <alignment horizontal="center" vertical="center"/>
    </xf>
    <xf numFmtId="0" fontId="5" fillId="5" borderId="47" xfId="1" applyFont="1" applyFill="1" applyBorder="1" applyAlignment="1" applyProtection="1">
      <alignment horizontal="center" vertical="center"/>
    </xf>
    <xf numFmtId="0" fontId="4" fillId="6" borderId="47" xfId="1" applyFont="1" applyFill="1" applyBorder="1" applyAlignment="1" applyProtection="1">
      <alignment horizontal="center" vertical="center"/>
    </xf>
    <xf numFmtId="0" fontId="5" fillId="6" borderId="47" xfId="1" applyFont="1" applyFill="1" applyBorder="1" applyAlignment="1" applyProtection="1">
      <alignment horizontal="center" vertical="center"/>
    </xf>
    <xf numFmtId="0" fontId="4" fillId="7" borderId="47" xfId="1" applyFont="1" applyFill="1" applyBorder="1" applyAlignment="1" applyProtection="1">
      <alignment horizontal="center" vertical="center"/>
    </xf>
    <xf numFmtId="0" fontId="5" fillId="7" borderId="47" xfId="1" applyFont="1" applyFill="1" applyBorder="1" applyAlignment="1" applyProtection="1">
      <alignment horizontal="center" vertical="center"/>
    </xf>
    <xf numFmtId="0" fontId="4" fillId="3" borderId="47" xfId="1" applyFont="1" applyFill="1" applyBorder="1" applyAlignment="1" applyProtection="1">
      <alignment horizontal="center" vertical="center"/>
    </xf>
    <xf numFmtId="0" fontId="5" fillId="3" borderId="47" xfId="1" applyFont="1" applyFill="1" applyBorder="1" applyAlignment="1" applyProtection="1">
      <alignment horizontal="center" vertical="center"/>
    </xf>
    <xf numFmtId="0" fontId="4" fillId="10" borderId="47" xfId="1" applyFont="1" applyFill="1" applyBorder="1" applyAlignment="1" applyProtection="1">
      <alignment horizontal="center" vertical="center"/>
    </xf>
    <xf numFmtId="0" fontId="5" fillId="10" borderId="47" xfId="1" applyFont="1" applyFill="1" applyBorder="1" applyAlignment="1" applyProtection="1">
      <alignment horizontal="center" vertical="center"/>
    </xf>
    <xf numFmtId="0" fontId="4" fillId="8" borderId="47" xfId="1" applyFont="1" applyFill="1" applyBorder="1" applyAlignment="1" applyProtection="1">
      <alignment horizontal="center" vertical="center"/>
    </xf>
    <xf numFmtId="0" fontId="5" fillId="8" borderId="47" xfId="1" applyFont="1" applyFill="1" applyBorder="1" applyAlignment="1" applyProtection="1">
      <alignment horizontal="center" vertical="center"/>
    </xf>
    <xf numFmtId="0" fontId="4" fillId="9" borderId="47" xfId="1" applyFont="1" applyFill="1" applyBorder="1" applyAlignment="1" applyProtection="1">
      <alignment horizontal="center" vertical="center"/>
    </xf>
    <xf numFmtId="0" fontId="4" fillId="9" borderId="48" xfId="1" applyFont="1" applyFill="1" applyBorder="1" applyAlignment="1" applyProtection="1">
      <alignment horizontal="center" vertical="center"/>
    </xf>
    <xf numFmtId="0" fontId="5" fillId="9" borderId="48" xfId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/>
    </xf>
    <xf numFmtId="0" fontId="3" fillId="2" borderId="0" xfId="1" applyFont="1" applyFill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center"/>
    </xf>
    <xf numFmtId="3" fontId="8" fillId="0" borderId="6" xfId="0" applyNumberFormat="1" applyFont="1" applyBorder="1" applyAlignment="1">
      <alignment horizontal="right" vertical="center" indent="2"/>
    </xf>
    <xf numFmtId="3" fontId="8" fillId="0" borderId="7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27" xfId="0" applyNumberFormat="1" applyFont="1" applyBorder="1" applyAlignment="1">
      <alignment horizontal="right" vertical="center" indent="2"/>
    </xf>
    <xf numFmtId="3" fontId="9" fillId="0" borderId="10" xfId="0" applyNumberFormat="1" applyFont="1" applyBorder="1" applyAlignment="1">
      <alignment horizontal="right" vertical="center" indent="2"/>
    </xf>
    <xf numFmtId="3" fontId="9" fillId="0" borderId="11" xfId="0" applyNumberFormat="1" applyFont="1" applyBorder="1" applyAlignment="1">
      <alignment horizontal="right" vertical="center" indent="2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2" borderId="0" xfId="1" applyFont="1" applyFill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center" vertical="center"/>
    </xf>
    <xf numFmtId="0" fontId="5" fillId="3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44" xfId="1" applyFont="1" applyFill="1" applyBorder="1" applyAlignment="1" applyProtection="1">
      <alignment horizontal="center" vertical="center"/>
    </xf>
    <xf numFmtId="0" fontId="5" fillId="3" borderId="33" xfId="1" applyFont="1" applyFill="1" applyBorder="1" applyAlignment="1" applyProtection="1">
      <alignment horizontal="center" vertical="center"/>
    </xf>
    <xf numFmtId="0" fontId="4" fillId="3" borderId="31" xfId="1" applyFont="1" applyFill="1" applyBorder="1" applyAlignment="1" applyProtection="1">
      <alignment horizontal="center" vertical="center"/>
    </xf>
    <xf numFmtId="0" fontId="4" fillId="3" borderId="32" xfId="1" applyFont="1" applyFill="1" applyBorder="1" applyAlignment="1" applyProtection="1">
      <alignment horizontal="center" vertical="center"/>
    </xf>
    <xf numFmtId="0" fontId="10" fillId="0" borderId="13" xfId="0" applyFont="1" applyBorder="1" applyAlignment="1">
      <alignment horizontal="center"/>
    </xf>
  </cellXfs>
  <cellStyles count="8">
    <cellStyle name="Čárka" xfId="7" builtinId="3"/>
    <cellStyle name="Normální" xfId="0" builtinId="0"/>
    <cellStyle name="Normální 2" xfId="3"/>
    <cellStyle name="Normální 3" xfId="2"/>
    <cellStyle name="Normální 4" xfId="4"/>
    <cellStyle name="Normální 5" xfId="6"/>
    <cellStyle name="Normální 6" xfId="1"/>
    <cellStyle name="Procenta 2" xfId="5"/>
  </cellStyles>
  <dxfs count="13"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fgColor rgb="FFD6E0E2"/>
          <bgColor rgb="FFD6E0E2"/>
        </patternFill>
      </fill>
      <border>
        <bottom style="thin">
          <color rgb="FF566C9C"/>
        </bottom>
      </border>
    </dxf>
    <dxf>
      <font>
        <b/>
        <i val="0"/>
        <color rgb="FF566C9C"/>
      </font>
      <border>
        <bottom style="medium">
          <color rgb="FF566C9C"/>
        </bottom>
      </border>
    </dxf>
    <dxf>
      <font>
        <color rgb="FF728187"/>
      </font>
    </dxf>
    <dxf>
      <font>
        <color rgb="FF728187"/>
      </font>
    </dxf>
    <dxf>
      <font>
        <color rgb="FF728187"/>
      </font>
    </dxf>
    <dxf>
      <fill>
        <patternFill patternType="solid">
          <fgColor rgb="FF8FAAAF"/>
          <bgColor rgb="FFD6E0E2"/>
        </patternFill>
      </fill>
    </dxf>
    <dxf>
      <font>
        <color rgb="FF808080"/>
      </font>
    </dxf>
    <dxf>
      <fill>
        <patternFill patternType="solid">
          <fgColor theme="8" tint="0.79985961485641044"/>
          <bgColor rgb="FFD6E0E2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color rgb="FF566C9C"/>
      </font>
    </dxf>
    <dxf>
      <font>
        <b/>
        <i val="0"/>
        <color rgb="FF566C9C"/>
      </font>
      <border>
        <top style="medium">
          <color rgb="FFFF0000"/>
        </top>
      </border>
    </dxf>
    <dxf>
      <font>
        <b/>
        <i val="0"/>
        <color rgb="FF566C9C"/>
      </font>
      <border>
        <top style="medium">
          <color rgb="FF566C9C"/>
        </top>
        <bottom style="medium">
          <color rgb="FFFF0000"/>
        </bottom>
      </border>
    </dxf>
    <dxf>
      <font>
        <color rgb="FF7D7D7D"/>
      </font>
      <border>
        <left style="medium">
          <color rgb="FF566C9C"/>
        </left>
        <right style="medium">
          <color rgb="FF566C9C"/>
        </right>
        <top style="medium">
          <color rgb="FF566C9C"/>
        </top>
        <bottom style="medium">
          <color rgb="FF566C9C"/>
        </bottom>
        <vertical style="thin">
          <color rgb="FF566C9C"/>
        </vertical>
      </border>
    </dxf>
  </dxfs>
  <tableStyles count="1" defaultTableStyle="TableStyleMedium2" defaultPivotStyle="PivotStyleLight16">
    <tableStyle name="PivotStyleGist1" table="0" count="12">
      <tableStyleElement type="wholeTable" dxfId="12"/>
      <tableStyleElement type="headerRow" dxfId="11"/>
      <tableStyleElement type="totalRow" dxfId="10"/>
      <tableStyleElement type="firstColumn" dxfId="9"/>
      <tableStyleElement type="firstRowStripe" dxfId="8"/>
      <tableStyleElement type="secondRowStripe" dxfId="7"/>
      <tableStyleElement type="firstColumnStripe" dxfId="6"/>
      <tableStyleElement type="firstSubtotalColumn" dxfId="5"/>
      <tableStyleElement type="firstSubtotalRow" dxfId="4"/>
      <tableStyleElement type="secondSubtotalRow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4"/>
  <sheetViews>
    <sheetView zoomScale="80" zoomScaleNormal="80" workbookViewId="0">
      <pane xSplit="3" ySplit="4" topLeftCell="D5" activePane="bottomRight" state="frozen"/>
      <selection pane="topRight" activeCell="P1" sqref="P1"/>
      <selection pane="bottomLeft" activeCell="A5" sqref="A5"/>
      <selection pane="bottomRight" activeCell="A15" sqref="A15"/>
    </sheetView>
  </sheetViews>
  <sheetFormatPr defaultColWidth="8.88671875" defaultRowHeight="14.4" x14ac:dyDescent="0.3"/>
  <cols>
    <col min="1" max="1" width="67.6640625" style="3" customWidth="1"/>
    <col min="2" max="2" width="10.6640625" style="1" customWidth="1"/>
    <col min="3" max="3" width="12.33203125" style="8" bestFit="1" customWidth="1"/>
    <col min="4" max="4" width="13.44140625" style="7" customWidth="1"/>
    <col min="5" max="5" width="17.33203125" style="1" bestFit="1" customWidth="1"/>
    <col min="6" max="6" width="17.33203125" style="1" customWidth="1"/>
    <col min="7" max="16384" width="8.88671875" style="2"/>
  </cols>
  <sheetData>
    <row r="1" spans="1:6" ht="20.25" customHeight="1" x14ac:dyDescent="0.3">
      <c r="A1" s="160" t="s">
        <v>227</v>
      </c>
      <c r="B1" s="160"/>
      <c r="C1" s="160"/>
      <c r="D1" s="160"/>
      <c r="E1" s="160"/>
      <c r="F1" s="55"/>
    </row>
    <row r="2" spans="1:6" ht="21" thickBot="1" x14ac:dyDescent="0.35">
      <c r="A2" s="161"/>
      <c r="B2" s="161"/>
      <c r="C2" s="161"/>
      <c r="D2" s="161"/>
      <c r="E2" s="161"/>
      <c r="F2" s="56"/>
    </row>
    <row r="3" spans="1:6" ht="14.4" customHeight="1" x14ac:dyDescent="0.3">
      <c r="A3" s="165" t="s">
        <v>228</v>
      </c>
      <c r="B3" s="167" t="s">
        <v>209</v>
      </c>
      <c r="C3" s="86" t="s">
        <v>231</v>
      </c>
      <c r="D3" s="162" t="s">
        <v>230</v>
      </c>
      <c r="E3" s="163"/>
      <c r="F3" s="164"/>
    </row>
    <row r="4" spans="1:6" ht="15" thickBot="1" x14ac:dyDescent="0.35">
      <c r="A4" s="166"/>
      <c r="B4" s="168"/>
      <c r="C4" s="87" t="s">
        <v>210</v>
      </c>
      <c r="D4" s="82" t="s">
        <v>229</v>
      </c>
      <c r="E4" s="83" t="s">
        <v>210</v>
      </c>
      <c r="F4" s="81" t="s">
        <v>223</v>
      </c>
    </row>
    <row r="5" spans="1:6" ht="18" customHeight="1" x14ac:dyDescent="0.3">
      <c r="A5" s="108" t="s">
        <v>20</v>
      </c>
      <c r="B5" s="128" t="s">
        <v>1</v>
      </c>
      <c r="C5" s="88">
        <v>1.1499999999999999</v>
      </c>
      <c r="D5" s="59">
        <f>'PVP 2015 + čerpání k 31.3.2015'!D5</f>
        <v>1600000</v>
      </c>
      <c r="E5" s="58">
        <f>C5*D5</f>
        <v>1839999.9999999998</v>
      </c>
      <c r="F5" s="58">
        <f>E5*1.21</f>
        <v>2226399.9999999995</v>
      </c>
    </row>
    <row r="6" spans="1:6" ht="18" customHeight="1" x14ac:dyDescent="0.3">
      <c r="A6" s="109" t="s">
        <v>21</v>
      </c>
      <c r="B6" s="129" t="s">
        <v>1</v>
      </c>
      <c r="C6" s="89">
        <v>1.25</v>
      </c>
      <c r="D6" s="33">
        <f>'PVP 2015 + čerpání k 31.3.2015'!D6</f>
        <v>3000000</v>
      </c>
      <c r="E6" s="14">
        <f>C6*D6</f>
        <v>3750000</v>
      </c>
      <c r="F6" s="58">
        <f t="shared" ref="F6:F69" si="0">E6*1.21</f>
        <v>4537500</v>
      </c>
    </row>
    <row r="7" spans="1:6" ht="18" customHeight="1" x14ac:dyDescent="0.3">
      <c r="A7" s="109" t="s">
        <v>22</v>
      </c>
      <c r="B7" s="129" t="s">
        <v>0</v>
      </c>
      <c r="C7" s="89">
        <v>1200</v>
      </c>
      <c r="D7" s="33">
        <f>'PVP 2015 + čerpání k 31.3.2015'!D7</f>
        <v>30</v>
      </c>
      <c r="E7" s="14">
        <f t="shared" ref="E7:E70" si="1">C7*D7</f>
        <v>36000</v>
      </c>
      <c r="F7" s="58">
        <f t="shared" si="0"/>
        <v>43560</v>
      </c>
    </row>
    <row r="8" spans="1:6" ht="18" customHeight="1" x14ac:dyDescent="0.3">
      <c r="A8" s="109" t="s">
        <v>23</v>
      </c>
      <c r="B8" s="129" t="s">
        <v>1</v>
      </c>
      <c r="C8" s="89">
        <v>0.99</v>
      </c>
      <c r="D8" s="33">
        <f>'PVP 2015 + čerpání k 31.3.2015'!D8</f>
        <v>1030230</v>
      </c>
      <c r="E8" s="14">
        <f t="shared" si="1"/>
        <v>1019927.7</v>
      </c>
      <c r="F8" s="58">
        <f t="shared" si="0"/>
        <v>1234112.517</v>
      </c>
    </row>
    <row r="9" spans="1:6" ht="18" customHeight="1" x14ac:dyDescent="0.3">
      <c r="A9" s="109" t="s">
        <v>24</v>
      </c>
      <c r="B9" s="129" t="s">
        <v>1</v>
      </c>
      <c r="C9" s="89">
        <v>9.91</v>
      </c>
      <c r="D9" s="33">
        <f>'PVP 2015 + čerpání k 31.3.2015'!D9</f>
        <v>4255</v>
      </c>
      <c r="E9" s="14">
        <f t="shared" si="1"/>
        <v>42167.05</v>
      </c>
      <c r="F9" s="58">
        <f t="shared" si="0"/>
        <v>51022.130499999999</v>
      </c>
    </row>
    <row r="10" spans="1:6" ht="18" customHeight="1" x14ac:dyDescent="0.3">
      <c r="A10" s="109" t="s">
        <v>25</v>
      </c>
      <c r="B10" s="129" t="s">
        <v>1</v>
      </c>
      <c r="C10" s="89">
        <v>4.95</v>
      </c>
      <c r="D10" s="33">
        <f>'PVP 2015 + čerpání k 31.3.2015'!D10</f>
        <v>9790</v>
      </c>
      <c r="E10" s="14">
        <f t="shared" si="1"/>
        <v>48460.5</v>
      </c>
      <c r="F10" s="58">
        <f t="shared" si="0"/>
        <v>58637.205000000002</v>
      </c>
    </row>
    <row r="11" spans="1:6" ht="18" customHeight="1" x14ac:dyDescent="0.3">
      <c r="A11" s="109" t="s">
        <v>26</v>
      </c>
      <c r="B11" s="129" t="s">
        <v>0</v>
      </c>
      <c r="C11" s="89">
        <v>267</v>
      </c>
      <c r="D11" s="33">
        <f>'PVP 2015 + čerpání k 31.3.2015'!D11</f>
        <v>368.25</v>
      </c>
      <c r="E11" s="14">
        <f t="shared" si="1"/>
        <v>98322.75</v>
      </c>
      <c r="F11" s="58">
        <f t="shared" si="0"/>
        <v>118970.5275</v>
      </c>
    </row>
    <row r="12" spans="1:6" ht="18" customHeight="1" x14ac:dyDescent="0.3">
      <c r="A12" s="109" t="s">
        <v>27</v>
      </c>
      <c r="B12" s="129" t="s">
        <v>2</v>
      </c>
      <c r="C12" s="89">
        <v>450</v>
      </c>
      <c r="D12" s="33">
        <f>'PVP 2015 + čerpání k 31.3.2015'!D12</f>
        <v>2367</v>
      </c>
      <c r="E12" s="14">
        <f t="shared" si="1"/>
        <v>1065150</v>
      </c>
      <c r="F12" s="58">
        <f t="shared" si="0"/>
        <v>1288831.5</v>
      </c>
    </row>
    <row r="13" spans="1:6" ht="18" customHeight="1" x14ac:dyDescent="0.3">
      <c r="A13" s="109" t="s">
        <v>28</v>
      </c>
      <c r="B13" s="129" t="s">
        <v>2</v>
      </c>
      <c r="C13" s="89">
        <v>1500</v>
      </c>
      <c r="D13" s="33">
        <f>'PVP 2015 + čerpání k 31.3.2015'!D13</f>
        <v>70</v>
      </c>
      <c r="E13" s="14">
        <f t="shared" si="1"/>
        <v>105000</v>
      </c>
      <c r="F13" s="58">
        <f t="shared" si="0"/>
        <v>127050</v>
      </c>
    </row>
    <row r="14" spans="1:6" ht="18" customHeight="1" x14ac:dyDescent="0.3">
      <c r="A14" s="109" t="s">
        <v>29</v>
      </c>
      <c r="B14" s="129" t="s">
        <v>3</v>
      </c>
      <c r="C14" s="89">
        <v>11</v>
      </c>
      <c r="D14" s="33">
        <f>'PVP 2015 + čerpání k 31.3.2015'!D14</f>
        <v>79306</v>
      </c>
      <c r="E14" s="14">
        <f t="shared" si="1"/>
        <v>872366</v>
      </c>
      <c r="F14" s="58">
        <f t="shared" si="0"/>
        <v>1055562.8599999999</v>
      </c>
    </row>
    <row r="15" spans="1:6" ht="18" customHeight="1" x14ac:dyDescent="0.3">
      <c r="A15" s="109" t="s">
        <v>186</v>
      </c>
      <c r="B15" s="129" t="s">
        <v>1</v>
      </c>
      <c r="C15" s="89">
        <v>8.9</v>
      </c>
      <c r="D15" s="33">
        <f>'PVP 2015 + čerpání k 31.3.2015'!D15</f>
        <v>0</v>
      </c>
      <c r="E15" s="14">
        <f t="shared" si="1"/>
        <v>0</v>
      </c>
      <c r="F15" s="58">
        <f t="shared" si="0"/>
        <v>0</v>
      </c>
    </row>
    <row r="16" spans="1:6" ht="18" customHeight="1" x14ac:dyDescent="0.3">
      <c r="A16" s="109" t="s">
        <v>30</v>
      </c>
      <c r="B16" s="129" t="s">
        <v>4</v>
      </c>
      <c r="C16" s="89">
        <v>2500</v>
      </c>
      <c r="D16" s="33">
        <f>'PVP 2015 + čerpání k 31.3.2015'!D16</f>
        <v>140.00000000000003</v>
      </c>
      <c r="E16" s="14">
        <f t="shared" si="1"/>
        <v>350000.00000000006</v>
      </c>
      <c r="F16" s="58">
        <f t="shared" si="0"/>
        <v>423500.00000000006</v>
      </c>
    </row>
    <row r="17" spans="1:6" ht="18" customHeight="1" x14ac:dyDescent="0.3">
      <c r="A17" s="109" t="s">
        <v>31</v>
      </c>
      <c r="B17" s="129" t="s">
        <v>7</v>
      </c>
      <c r="C17" s="89">
        <v>29.7</v>
      </c>
      <c r="D17" s="33">
        <f>'PVP 2015 + čerpání k 31.3.2015'!D17</f>
        <v>300</v>
      </c>
      <c r="E17" s="14">
        <f t="shared" si="1"/>
        <v>8910</v>
      </c>
      <c r="F17" s="58">
        <f t="shared" si="0"/>
        <v>10781.1</v>
      </c>
    </row>
    <row r="18" spans="1:6" ht="18" customHeight="1" x14ac:dyDescent="0.3">
      <c r="A18" s="109" t="s">
        <v>32</v>
      </c>
      <c r="B18" s="129" t="s">
        <v>5</v>
      </c>
      <c r="C18" s="89">
        <v>55</v>
      </c>
      <c r="D18" s="33">
        <f>'PVP 2015 + čerpání k 31.3.2015'!D18</f>
        <v>2106</v>
      </c>
      <c r="E18" s="14">
        <f t="shared" si="1"/>
        <v>115830</v>
      </c>
      <c r="F18" s="58">
        <f t="shared" si="0"/>
        <v>140154.29999999999</v>
      </c>
    </row>
    <row r="19" spans="1:6" ht="18" customHeight="1" x14ac:dyDescent="0.3">
      <c r="A19" s="109" t="s">
        <v>33</v>
      </c>
      <c r="B19" s="129" t="s">
        <v>6</v>
      </c>
      <c r="C19" s="89">
        <v>40</v>
      </c>
      <c r="D19" s="33">
        <f>'PVP 2015 + čerpání k 31.3.2015'!D19</f>
        <v>7853.1</v>
      </c>
      <c r="E19" s="14">
        <f t="shared" si="1"/>
        <v>314124</v>
      </c>
      <c r="F19" s="58">
        <f t="shared" si="0"/>
        <v>380090.04</v>
      </c>
    </row>
    <row r="20" spans="1:6" ht="18" customHeight="1" x14ac:dyDescent="0.3">
      <c r="A20" s="109" t="s">
        <v>34</v>
      </c>
      <c r="B20" s="129" t="s">
        <v>7</v>
      </c>
      <c r="C20" s="89">
        <v>500</v>
      </c>
      <c r="D20" s="33">
        <f>'PVP 2015 + čerpání k 31.3.2015'!D20</f>
        <v>12000</v>
      </c>
      <c r="E20" s="14">
        <f t="shared" si="1"/>
        <v>6000000</v>
      </c>
      <c r="F20" s="58">
        <f t="shared" si="0"/>
        <v>7260000</v>
      </c>
    </row>
    <row r="21" spans="1:6" ht="18" customHeight="1" x14ac:dyDescent="0.3">
      <c r="A21" s="109" t="s">
        <v>35</v>
      </c>
      <c r="B21" s="129" t="s">
        <v>7</v>
      </c>
      <c r="C21" s="89">
        <v>9990</v>
      </c>
      <c r="D21" s="33">
        <f>'PVP 2015 + čerpání k 31.3.2015'!D21</f>
        <v>40.420000000000009</v>
      </c>
      <c r="E21" s="14">
        <f t="shared" si="1"/>
        <v>403795.8000000001</v>
      </c>
      <c r="F21" s="58">
        <f t="shared" si="0"/>
        <v>488592.91800000012</v>
      </c>
    </row>
    <row r="22" spans="1:6" ht="18" customHeight="1" x14ac:dyDescent="0.3">
      <c r="A22" s="109" t="s">
        <v>36</v>
      </c>
      <c r="B22" s="129" t="s">
        <v>2</v>
      </c>
      <c r="C22" s="89">
        <v>2179</v>
      </c>
      <c r="D22" s="33">
        <f>'PVP 2015 + čerpání k 31.3.2015'!D22</f>
        <v>165</v>
      </c>
      <c r="E22" s="14">
        <f t="shared" si="1"/>
        <v>359535</v>
      </c>
      <c r="F22" s="58">
        <f t="shared" si="0"/>
        <v>435037.35</v>
      </c>
    </row>
    <row r="23" spans="1:6" ht="18" customHeight="1" x14ac:dyDescent="0.3">
      <c r="A23" s="109" t="s">
        <v>37</v>
      </c>
      <c r="B23" s="129" t="s">
        <v>7</v>
      </c>
      <c r="C23" s="89">
        <v>1585</v>
      </c>
      <c r="D23" s="33">
        <f>'PVP 2015 + čerpání k 31.3.2015'!D23</f>
        <v>1200</v>
      </c>
      <c r="E23" s="14">
        <f t="shared" si="1"/>
        <v>1902000</v>
      </c>
      <c r="F23" s="58">
        <f t="shared" si="0"/>
        <v>2301420</v>
      </c>
    </row>
    <row r="24" spans="1:6" ht="18" customHeight="1" x14ac:dyDescent="0.3">
      <c r="A24" s="109" t="s">
        <v>38</v>
      </c>
      <c r="B24" s="129" t="s">
        <v>0</v>
      </c>
      <c r="C24" s="89">
        <v>55</v>
      </c>
      <c r="D24" s="33">
        <f>'PVP 2015 + čerpání k 31.3.2015'!D24</f>
        <v>23470.16</v>
      </c>
      <c r="E24" s="14">
        <f t="shared" si="1"/>
        <v>1290858.8</v>
      </c>
      <c r="F24" s="58">
        <f t="shared" si="0"/>
        <v>1561939.148</v>
      </c>
    </row>
    <row r="25" spans="1:6" ht="18" customHeight="1" x14ac:dyDescent="0.3">
      <c r="A25" s="109" t="s">
        <v>39</v>
      </c>
      <c r="B25" s="129" t="s">
        <v>0</v>
      </c>
      <c r="C25" s="89">
        <v>367</v>
      </c>
      <c r="D25" s="33">
        <f>'PVP 2015 + čerpání k 31.3.2015'!D25</f>
        <v>18</v>
      </c>
      <c r="E25" s="14">
        <f t="shared" si="1"/>
        <v>6606</v>
      </c>
      <c r="F25" s="58">
        <f t="shared" si="0"/>
        <v>7993.26</v>
      </c>
    </row>
    <row r="26" spans="1:6" ht="18" customHeight="1" x14ac:dyDescent="0.3">
      <c r="A26" s="109" t="s">
        <v>206</v>
      </c>
      <c r="B26" s="129" t="s">
        <v>0</v>
      </c>
      <c r="C26" s="89">
        <v>267</v>
      </c>
      <c r="D26" s="33">
        <f>'PVP 2015 + čerpání k 31.3.2015'!D26</f>
        <v>4155.1000000000004</v>
      </c>
      <c r="E26" s="14">
        <f t="shared" si="1"/>
        <v>1109411.7000000002</v>
      </c>
      <c r="F26" s="58">
        <f t="shared" si="0"/>
        <v>1342388.1570000001</v>
      </c>
    </row>
    <row r="27" spans="1:6" ht="18" customHeight="1" x14ac:dyDescent="0.3">
      <c r="A27" s="109" t="s">
        <v>40</v>
      </c>
      <c r="B27" s="129" t="s">
        <v>7</v>
      </c>
      <c r="C27" s="89">
        <v>4636</v>
      </c>
      <c r="D27" s="33">
        <f>'PVP 2015 + čerpání k 31.3.2015'!D27</f>
        <v>700</v>
      </c>
      <c r="E27" s="14">
        <f t="shared" si="1"/>
        <v>3245200</v>
      </c>
      <c r="F27" s="58">
        <f t="shared" si="0"/>
        <v>3926692</v>
      </c>
    </row>
    <row r="28" spans="1:6" ht="18" customHeight="1" x14ac:dyDescent="0.3">
      <c r="A28" s="109" t="s">
        <v>41</v>
      </c>
      <c r="B28" s="129" t="s">
        <v>1</v>
      </c>
      <c r="C28" s="89">
        <v>150</v>
      </c>
      <c r="D28" s="33">
        <f>'PVP 2015 + čerpání k 31.3.2015'!D28</f>
        <v>40</v>
      </c>
      <c r="E28" s="14">
        <f t="shared" si="1"/>
        <v>6000</v>
      </c>
      <c r="F28" s="58">
        <f t="shared" si="0"/>
        <v>7260</v>
      </c>
    </row>
    <row r="29" spans="1:6" ht="18" customHeight="1" x14ac:dyDescent="0.3">
      <c r="A29" s="109" t="s">
        <v>42</v>
      </c>
      <c r="B29" s="129" t="s">
        <v>8</v>
      </c>
      <c r="C29" s="89">
        <v>250</v>
      </c>
      <c r="D29" s="33">
        <f>'PVP 2015 + čerpání k 31.3.2015'!D29</f>
        <v>50</v>
      </c>
      <c r="E29" s="14">
        <f t="shared" si="1"/>
        <v>12500</v>
      </c>
      <c r="F29" s="58">
        <f t="shared" si="0"/>
        <v>15125</v>
      </c>
    </row>
    <row r="30" spans="1:6" ht="18" customHeight="1" x14ac:dyDescent="0.3">
      <c r="A30" s="109" t="s">
        <v>43</v>
      </c>
      <c r="B30" s="129" t="s">
        <v>7</v>
      </c>
      <c r="C30" s="89">
        <v>13300</v>
      </c>
      <c r="D30" s="33">
        <f>'PVP 2015 + čerpání k 31.3.2015'!D30</f>
        <v>45</v>
      </c>
      <c r="E30" s="14">
        <f t="shared" si="1"/>
        <v>598500</v>
      </c>
      <c r="F30" s="58">
        <f t="shared" si="0"/>
        <v>724185</v>
      </c>
    </row>
    <row r="31" spans="1:6" ht="18" customHeight="1" x14ac:dyDescent="0.3">
      <c r="A31" s="109" t="s">
        <v>44</v>
      </c>
      <c r="B31" s="129" t="s">
        <v>7</v>
      </c>
      <c r="C31" s="89">
        <v>6120</v>
      </c>
      <c r="D31" s="33">
        <f>'PVP 2015 + čerpání k 31.3.2015'!D31</f>
        <v>1500</v>
      </c>
      <c r="E31" s="14">
        <f t="shared" si="1"/>
        <v>9180000</v>
      </c>
      <c r="F31" s="58">
        <f t="shared" si="0"/>
        <v>11107800</v>
      </c>
    </row>
    <row r="32" spans="1:6" ht="18" customHeight="1" x14ac:dyDescent="0.3">
      <c r="A32" s="109" t="s">
        <v>207</v>
      </c>
      <c r="B32" s="129" t="s">
        <v>1</v>
      </c>
      <c r="C32" s="89">
        <v>620</v>
      </c>
      <c r="D32" s="33">
        <f>'PVP 2015 + čerpání k 31.3.2015'!D32</f>
        <v>500</v>
      </c>
      <c r="E32" s="14">
        <f t="shared" si="1"/>
        <v>310000</v>
      </c>
      <c r="F32" s="58">
        <f t="shared" si="0"/>
        <v>375100</v>
      </c>
    </row>
    <row r="33" spans="1:6" ht="18" customHeight="1" x14ac:dyDescent="0.3">
      <c r="A33" s="109" t="s">
        <v>45</v>
      </c>
      <c r="B33" s="129" t="s">
        <v>7</v>
      </c>
      <c r="C33" s="89">
        <v>5990</v>
      </c>
      <c r="D33" s="33">
        <f>'PVP 2015 + čerpání k 31.3.2015'!D33</f>
        <v>3400</v>
      </c>
      <c r="E33" s="14">
        <f t="shared" si="1"/>
        <v>20366000</v>
      </c>
      <c r="F33" s="58">
        <f t="shared" si="0"/>
        <v>24642860</v>
      </c>
    </row>
    <row r="34" spans="1:6" ht="18" customHeight="1" x14ac:dyDescent="0.3">
      <c r="A34" s="109" t="s">
        <v>46</v>
      </c>
      <c r="B34" s="129" t="s">
        <v>1</v>
      </c>
      <c r="C34" s="89">
        <v>270</v>
      </c>
      <c r="D34" s="33">
        <f>'PVP 2015 + čerpání k 31.3.2015'!D34</f>
        <v>0</v>
      </c>
      <c r="E34" s="14">
        <f t="shared" si="1"/>
        <v>0</v>
      </c>
      <c r="F34" s="58">
        <f t="shared" si="0"/>
        <v>0</v>
      </c>
    </row>
    <row r="35" spans="1:6" ht="18" customHeight="1" x14ac:dyDescent="0.3">
      <c r="A35" s="109" t="s">
        <v>47</v>
      </c>
      <c r="B35" s="129" t="s">
        <v>1</v>
      </c>
      <c r="C35" s="89">
        <v>198</v>
      </c>
      <c r="D35" s="33">
        <f>'PVP 2015 + čerpání k 31.3.2015'!D35</f>
        <v>1230.0000000000002</v>
      </c>
      <c r="E35" s="14">
        <f t="shared" si="1"/>
        <v>243540.00000000006</v>
      </c>
      <c r="F35" s="58">
        <f t="shared" si="0"/>
        <v>294683.40000000008</v>
      </c>
    </row>
    <row r="36" spans="1:6" ht="18" customHeight="1" x14ac:dyDescent="0.3">
      <c r="A36" s="109" t="s">
        <v>48</v>
      </c>
      <c r="B36" s="129" t="s">
        <v>1</v>
      </c>
      <c r="C36" s="89">
        <v>290</v>
      </c>
      <c r="D36" s="33">
        <f>'PVP 2015 + čerpání k 31.3.2015'!D36</f>
        <v>100</v>
      </c>
      <c r="E36" s="14">
        <f t="shared" si="1"/>
        <v>29000</v>
      </c>
      <c r="F36" s="58">
        <f t="shared" si="0"/>
        <v>35090</v>
      </c>
    </row>
    <row r="37" spans="1:6" ht="18" customHeight="1" x14ac:dyDescent="0.3">
      <c r="A37" s="109" t="s">
        <v>49</v>
      </c>
      <c r="B37" s="129" t="s">
        <v>4</v>
      </c>
      <c r="C37" s="89">
        <v>178.32</v>
      </c>
      <c r="D37" s="33">
        <f>'PVP 2015 + čerpání k 31.3.2015'!D37</f>
        <v>800</v>
      </c>
      <c r="E37" s="14">
        <f t="shared" si="1"/>
        <v>142656</v>
      </c>
      <c r="F37" s="58">
        <f t="shared" si="0"/>
        <v>172613.76000000001</v>
      </c>
    </row>
    <row r="38" spans="1:6" ht="18" customHeight="1" x14ac:dyDescent="0.3">
      <c r="A38" s="109" t="s">
        <v>50</v>
      </c>
      <c r="B38" s="129" t="s">
        <v>4</v>
      </c>
      <c r="C38" s="89">
        <v>135</v>
      </c>
      <c r="D38" s="33">
        <f>'PVP 2015 + čerpání k 31.3.2015'!D38</f>
        <v>0</v>
      </c>
      <c r="E38" s="14">
        <f t="shared" si="1"/>
        <v>0</v>
      </c>
      <c r="F38" s="58">
        <f t="shared" si="0"/>
        <v>0</v>
      </c>
    </row>
    <row r="39" spans="1:6" ht="18" customHeight="1" x14ac:dyDescent="0.3">
      <c r="A39" s="109" t="s">
        <v>51</v>
      </c>
      <c r="B39" s="129" t="s">
        <v>4</v>
      </c>
      <c r="C39" s="89">
        <v>155</v>
      </c>
      <c r="D39" s="33">
        <f>'PVP 2015 + čerpání k 31.3.2015'!D39</f>
        <v>0</v>
      </c>
      <c r="E39" s="14">
        <f t="shared" si="1"/>
        <v>0</v>
      </c>
      <c r="F39" s="58">
        <f t="shared" si="0"/>
        <v>0</v>
      </c>
    </row>
    <row r="40" spans="1:6" ht="18" customHeight="1" x14ac:dyDescent="0.3">
      <c r="A40" s="109" t="s">
        <v>52</v>
      </c>
      <c r="B40" s="129" t="s">
        <v>4</v>
      </c>
      <c r="C40" s="89">
        <v>95</v>
      </c>
      <c r="D40" s="33">
        <f>'PVP 2015 + čerpání k 31.3.2015'!D40</f>
        <v>0</v>
      </c>
      <c r="E40" s="14">
        <f t="shared" si="1"/>
        <v>0</v>
      </c>
      <c r="F40" s="58">
        <f t="shared" si="0"/>
        <v>0</v>
      </c>
    </row>
    <row r="41" spans="1:6" ht="18" customHeight="1" x14ac:dyDescent="0.3">
      <c r="A41" s="109" t="s">
        <v>53</v>
      </c>
      <c r="B41" s="129" t="s">
        <v>4</v>
      </c>
      <c r="C41" s="89">
        <v>115</v>
      </c>
      <c r="D41" s="33">
        <f>'PVP 2015 + čerpání k 31.3.2015'!D41</f>
        <v>1248.0000000000002</v>
      </c>
      <c r="E41" s="14">
        <f t="shared" si="1"/>
        <v>143520.00000000003</v>
      </c>
      <c r="F41" s="58">
        <f t="shared" si="0"/>
        <v>173659.20000000004</v>
      </c>
    </row>
    <row r="42" spans="1:6" ht="18" customHeight="1" x14ac:dyDescent="0.3">
      <c r="A42" s="109" t="s">
        <v>54</v>
      </c>
      <c r="B42" s="129" t="s">
        <v>4</v>
      </c>
      <c r="C42" s="89">
        <v>85</v>
      </c>
      <c r="D42" s="33">
        <f>'PVP 2015 + čerpání k 31.3.2015'!D42</f>
        <v>14649.999999999996</v>
      </c>
      <c r="E42" s="14">
        <f t="shared" si="1"/>
        <v>1245249.9999999998</v>
      </c>
      <c r="F42" s="58">
        <f t="shared" si="0"/>
        <v>1506752.4999999998</v>
      </c>
    </row>
    <row r="43" spans="1:6" ht="18" customHeight="1" x14ac:dyDescent="0.3">
      <c r="A43" s="109" t="s">
        <v>55</v>
      </c>
      <c r="B43" s="129" t="s">
        <v>7</v>
      </c>
      <c r="C43" s="89">
        <v>200</v>
      </c>
      <c r="D43" s="33">
        <f>'PVP 2015 + čerpání k 31.3.2015'!D43</f>
        <v>50</v>
      </c>
      <c r="E43" s="14">
        <f t="shared" si="1"/>
        <v>10000</v>
      </c>
      <c r="F43" s="58">
        <f t="shared" si="0"/>
        <v>12100</v>
      </c>
    </row>
    <row r="44" spans="1:6" ht="18" customHeight="1" x14ac:dyDescent="0.3">
      <c r="A44" s="109" t="s">
        <v>56</v>
      </c>
      <c r="B44" s="129" t="s">
        <v>1</v>
      </c>
      <c r="C44" s="89">
        <v>249</v>
      </c>
      <c r="D44" s="33">
        <f>'PVP 2015 + čerpání k 31.3.2015'!D44</f>
        <v>40</v>
      </c>
      <c r="E44" s="14">
        <f t="shared" si="1"/>
        <v>9960</v>
      </c>
      <c r="F44" s="58">
        <f t="shared" si="0"/>
        <v>12051.6</v>
      </c>
    </row>
    <row r="45" spans="1:6" ht="18" customHeight="1" x14ac:dyDescent="0.3">
      <c r="A45" s="109" t="s">
        <v>57</v>
      </c>
      <c r="B45" s="129" t="s">
        <v>1</v>
      </c>
      <c r="C45" s="89">
        <v>800</v>
      </c>
      <c r="D45" s="33">
        <f>'PVP 2015 + čerpání k 31.3.2015'!D45</f>
        <v>20</v>
      </c>
      <c r="E45" s="14">
        <f t="shared" si="1"/>
        <v>16000</v>
      </c>
      <c r="F45" s="58">
        <f t="shared" si="0"/>
        <v>19360</v>
      </c>
    </row>
    <row r="46" spans="1:6" s="9" customFormat="1" ht="18" customHeight="1" x14ac:dyDescent="0.3">
      <c r="A46" s="110" t="s">
        <v>211</v>
      </c>
      <c r="B46" s="130"/>
      <c r="C46" s="90"/>
      <c r="D46" s="34">
        <v>0</v>
      </c>
      <c r="E46" s="15">
        <f>SUM(E5:E45)</f>
        <v>56296591.299999997</v>
      </c>
      <c r="F46" s="15">
        <f>SUM(F5:F45)</f>
        <v>68118875.47299999</v>
      </c>
    </row>
    <row r="47" spans="1:6" ht="18" customHeight="1" x14ac:dyDescent="0.3">
      <c r="A47" s="111" t="s">
        <v>58</v>
      </c>
      <c r="B47" s="131" t="s">
        <v>2</v>
      </c>
      <c r="C47" s="91">
        <v>60</v>
      </c>
      <c r="D47" s="35">
        <f>'PVP 2015 + čerpání k 31.3.2015'!D47</f>
        <v>650</v>
      </c>
      <c r="E47" s="16">
        <f t="shared" si="1"/>
        <v>39000</v>
      </c>
      <c r="F47" s="16">
        <f t="shared" si="0"/>
        <v>47190</v>
      </c>
    </row>
    <row r="48" spans="1:6" ht="18" customHeight="1" x14ac:dyDescent="0.3">
      <c r="A48" s="111" t="s">
        <v>59</v>
      </c>
      <c r="B48" s="131" t="s">
        <v>2</v>
      </c>
      <c r="C48" s="91">
        <v>126</v>
      </c>
      <c r="D48" s="35">
        <f>'PVP 2015 + čerpání k 31.3.2015'!D48</f>
        <v>0</v>
      </c>
      <c r="E48" s="16">
        <f t="shared" si="1"/>
        <v>0</v>
      </c>
      <c r="F48" s="16">
        <f t="shared" si="0"/>
        <v>0</v>
      </c>
    </row>
    <row r="49" spans="1:6" ht="18" customHeight="1" x14ac:dyDescent="0.3">
      <c r="A49" s="111" t="s">
        <v>60</v>
      </c>
      <c r="B49" s="131" t="s">
        <v>2</v>
      </c>
      <c r="C49" s="91">
        <v>118</v>
      </c>
      <c r="D49" s="35">
        <f>'PVP 2015 + čerpání k 31.3.2015'!D49</f>
        <v>0</v>
      </c>
      <c r="E49" s="16">
        <f t="shared" si="1"/>
        <v>0</v>
      </c>
      <c r="F49" s="16">
        <f t="shared" si="0"/>
        <v>0</v>
      </c>
    </row>
    <row r="50" spans="1:6" ht="18" customHeight="1" x14ac:dyDescent="0.3">
      <c r="A50" s="111" t="s">
        <v>61</v>
      </c>
      <c r="B50" s="131" t="s">
        <v>2</v>
      </c>
      <c r="C50" s="91">
        <v>2575</v>
      </c>
      <c r="D50" s="35">
        <f>'PVP 2015 + čerpání k 31.3.2015'!D50</f>
        <v>10</v>
      </c>
      <c r="E50" s="16">
        <f t="shared" si="1"/>
        <v>25750</v>
      </c>
      <c r="F50" s="16">
        <f t="shared" si="0"/>
        <v>31157.5</v>
      </c>
    </row>
    <row r="51" spans="1:6" ht="18" customHeight="1" x14ac:dyDescent="0.3">
      <c r="A51" s="111" t="s">
        <v>62</v>
      </c>
      <c r="B51" s="131" t="s">
        <v>2</v>
      </c>
      <c r="C51" s="91">
        <v>1852</v>
      </c>
      <c r="D51" s="35">
        <f>'PVP 2015 + čerpání k 31.3.2015'!D51</f>
        <v>300</v>
      </c>
      <c r="E51" s="16">
        <f t="shared" si="1"/>
        <v>555600</v>
      </c>
      <c r="F51" s="16">
        <f t="shared" si="0"/>
        <v>672276</v>
      </c>
    </row>
    <row r="52" spans="1:6" ht="18" customHeight="1" x14ac:dyDescent="0.3">
      <c r="A52" s="111" t="s">
        <v>63</v>
      </c>
      <c r="B52" s="131" t="s">
        <v>2</v>
      </c>
      <c r="C52" s="91">
        <v>2426</v>
      </c>
      <c r="D52" s="35">
        <f>'PVP 2015 + čerpání k 31.3.2015'!D52</f>
        <v>120</v>
      </c>
      <c r="E52" s="16">
        <f t="shared" si="1"/>
        <v>291120</v>
      </c>
      <c r="F52" s="16">
        <f t="shared" si="0"/>
        <v>352255.2</v>
      </c>
    </row>
    <row r="53" spans="1:6" ht="18" customHeight="1" x14ac:dyDescent="0.3">
      <c r="A53" s="111" t="s">
        <v>64</v>
      </c>
      <c r="B53" s="131" t="s">
        <v>2</v>
      </c>
      <c r="C53" s="91">
        <v>198</v>
      </c>
      <c r="D53" s="35">
        <f>'PVP 2015 + čerpání k 31.3.2015'!D53</f>
        <v>1000</v>
      </c>
      <c r="E53" s="16">
        <f t="shared" si="1"/>
        <v>198000</v>
      </c>
      <c r="F53" s="16">
        <f t="shared" si="0"/>
        <v>239580</v>
      </c>
    </row>
    <row r="54" spans="1:6" ht="18" customHeight="1" x14ac:dyDescent="0.3">
      <c r="A54" s="111" t="s">
        <v>65</v>
      </c>
      <c r="B54" s="131" t="s">
        <v>2</v>
      </c>
      <c r="C54" s="91">
        <v>490</v>
      </c>
      <c r="D54" s="35">
        <f>'PVP 2015 + čerpání k 31.3.2015'!D54</f>
        <v>15</v>
      </c>
      <c r="E54" s="16">
        <f t="shared" si="1"/>
        <v>7350</v>
      </c>
      <c r="F54" s="16">
        <f t="shared" si="0"/>
        <v>8893.5</v>
      </c>
    </row>
    <row r="55" spans="1:6" ht="18" customHeight="1" x14ac:dyDescent="0.3">
      <c r="A55" s="111" t="s">
        <v>66</v>
      </c>
      <c r="B55" s="131" t="s">
        <v>2</v>
      </c>
      <c r="C55" s="91">
        <v>4358</v>
      </c>
      <c r="D55" s="35">
        <f>'PVP 2015 + čerpání k 31.3.2015'!D55</f>
        <v>20</v>
      </c>
      <c r="E55" s="16">
        <f t="shared" si="1"/>
        <v>87160</v>
      </c>
      <c r="F55" s="16">
        <f t="shared" si="0"/>
        <v>105463.59999999999</v>
      </c>
    </row>
    <row r="56" spans="1:6" ht="18" customHeight="1" x14ac:dyDescent="0.3">
      <c r="A56" s="111" t="s">
        <v>67</v>
      </c>
      <c r="B56" s="131" t="s">
        <v>2</v>
      </c>
      <c r="C56" s="91">
        <v>3300</v>
      </c>
      <c r="D56" s="35">
        <f>'PVP 2015 + čerpání k 31.3.2015'!D56</f>
        <v>259</v>
      </c>
      <c r="E56" s="16">
        <f t="shared" si="1"/>
        <v>854700</v>
      </c>
      <c r="F56" s="16">
        <f t="shared" si="0"/>
        <v>1034187</v>
      </c>
    </row>
    <row r="57" spans="1:6" ht="18" customHeight="1" x14ac:dyDescent="0.3">
      <c r="A57" s="111" t="s">
        <v>68</v>
      </c>
      <c r="B57" s="131" t="s">
        <v>205</v>
      </c>
      <c r="C57" s="91">
        <v>1</v>
      </c>
      <c r="D57" s="35">
        <f>'PVP 2015 + čerpání k 31.3.2015'!D57</f>
        <v>50000</v>
      </c>
      <c r="E57" s="16">
        <f t="shared" si="1"/>
        <v>50000</v>
      </c>
      <c r="F57" s="16">
        <f t="shared" si="0"/>
        <v>60500</v>
      </c>
    </row>
    <row r="58" spans="1:6" ht="18" customHeight="1" x14ac:dyDescent="0.3">
      <c r="A58" s="111" t="s">
        <v>69</v>
      </c>
      <c r="B58" s="131" t="s">
        <v>2</v>
      </c>
      <c r="C58" s="91">
        <v>3500</v>
      </c>
      <c r="D58" s="35">
        <f>'PVP 2015 + čerpání k 31.3.2015'!D58</f>
        <v>8</v>
      </c>
      <c r="E58" s="16">
        <f t="shared" si="1"/>
        <v>28000</v>
      </c>
      <c r="F58" s="16">
        <f t="shared" si="0"/>
        <v>33880</v>
      </c>
    </row>
    <row r="59" spans="1:6" ht="18" customHeight="1" x14ac:dyDescent="0.3">
      <c r="A59" s="111" t="s">
        <v>70</v>
      </c>
      <c r="B59" s="131" t="s">
        <v>2</v>
      </c>
      <c r="C59" s="91">
        <v>520</v>
      </c>
      <c r="D59" s="35">
        <f>'PVP 2015 + čerpání k 31.3.2015'!D59</f>
        <v>184</v>
      </c>
      <c r="E59" s="16">
        <f t="shared" si="1"/>
        <v>95680</v>
      </c>
      <c r="F59" s="16">
        <f t="shared" si="0"/>
        <v>115772.8</v>
      </c>
    </row>
    <row r="60" spans="1:6" ht="18" customHeight="1" x14ac:dyDescent="0.3">
      <c r="A60" s="111" t="s">
        <v>71</v>
      </c>
      <c r="B60" s="131" t="s">
        <v>2</v>
      </c>
      <c r="C60" s="91">
        <v>990</v>
      </c>
      <c r="D60" s="35">
        <f>'PVP 2015 + čerpání k 31.3.2015'!D60</f>
        <v>105</v>
      </c>
      <c r="E60" s="16">
        <f t="shared" si="1"/>
        <v>103950</v>
      </c>
      <c r="F60" s="16">
        <f t="shared" si="0"/>
        <v>125779.5</v>
      </c>
    </row>
    <row r="61" spans="1:6" ht="18" customHeight="1" x14ac:dyDescent="0.3">
      <c r="A61" s="111" t="s">
        <v>72</v>
      </c>
      <c r="B61" s="131" t="s">
        <v>2</v>
      </c>
      <c r="C61" s="91">
        <v>297</v>
      </c>
      <c r="D61" s="35">
        <f>'PVP 2015 + čerpání k 31.3.2015'!D61</f>
        <v>217</v>
      </c>
      <c r="E61" s="16">
        <f t="shared" si="1"/>
        <v>64449</v>
      </c>
      <c r="F61" s="16">
        <f t="shared" si="0"/>
        <v>77983.289999999994</v>
      </c>
    </row>
    <row r="62" spans="1:6" ht="18" customHeight="1" x14ac:dyDescent="0.3">
      <c r="A62" s="111" t="s">
        <v>73</v>
      </c>
      <c r="B62" s="131" t="s">
        <v>2</v>
      </c>
      <c r="C62" s="91">
        <v>237</v>
      </c>
      <c r="D62" s="35">
        <f>'PVP 2015 + čerpání k 31.3.2015'!D62</f>
        <v>0</v>
      </c>
      <c r="E62" s="16">
        <f t="shared" si="1"/>
        <v>0</v>
      </c>
      <c r="F62" s="16">
        <f t="shared" si="0"/>
        <v>0</v>
      </c>
    </row>
    <row r="63" spans="1:6" ht="18" customHeight="1" x14ac:dyDescent="0.3">
      <c r="A63" s="111" t="s">
        <v>187</v>
      </c>
      <c r="B63" s="131" t="s">
        <v>1</v>
      </c>
      <c r="C63" s="91">
        <v>121</v>
      </c>
      <c r="D63" s="35">
        <f>'PVP 2015 + čerpání k 31.3.2015'!D63</f>
        <v>0</v>
      </c>
      <c r="E63" s="16">
        <f t="shared" si="1"/>
        <v>0</v>
      </c>
      <c r="F63" s="16">
        <f t="shared" si="0"/>
        <v>0</v>
      </c>
    </row>
    <row r="64" spans="1:6" ht="18" customHeight="1" x14ac:dyDescent="0.3">
      <c r="A64" s="111" t="s">
        <v>188</v>
      </c>
      <c r="B64" s="131" t="s">
        <v>2</v>
      </c>
      <c r="C64" s="91">
        <v>396</v>
      </c>
      <c r="D64" s="35">
        <f>'PVP 2015 + čerpání k 31.3.2015'!D64</f>
        <v>0</v>
      </c>
      <c r="E64" s="16">
        <f t="shared" si="1"/>
        <v>0</v>
      </c>
      <c r="F64" s="16">
        <f t="shared" si="0"/>
        <v>0</v>
      </c>
    </row>
    <row r="65" spans="1:6" ht="18" customHeight="1" x14ac:dyDescent="0.3">
      <c r="A65" s="111" t="s">
        <v>74</v>
      </c>
      <c r="B65" s="131" t="s">
        <v>205</v>
      </c>
      <c r="C65" s="91">
        <v>1</v>
      </c>
      <c r="D65" s="35">
        <f>'PVP 2015 + čerpání k 31.3.2015'!D65</f>
        <v>0</v>
      </c>
      <c r="E65" s="16">
        <f t="shared" si="1"/>
        <v>0</v>
      </c>
      <c r="F65" s="16">
        <f t="shared" si="0"/>
        <v>0</v>
      </c>
    </row>
    <row r="66" spans="1:6" ht="18" customHeight="1" x14ac:dyDescent="0.3">
      <c r="A66" s="111" t="s">
        <v>189</v>
      </c>
      <c r="B66" s="131" t="s">
        <v>205</v>
      </c>
      <c r="C66" s="91">
        <v>1</v>
      </c>
      <c r="D66" s="35">
        <f>'PVP 2015 + čerpání k 31.3.2015'!D66</f>
        <v>0</v>
      </c>
      <c r="E66" s="16">
        <f t="shared" si="1"/>
        <v>0</v>
      </c>
      <c r="F66" s="16">
        <f t="shared" si="0"/>
        <v>0</v>
      </c>
    </row>
    <row r="67" spans="1:6" ht="18" customHeight="1" x14ac:dyDescent="0.3">
      <c r="A67" s="111" t="s">
        <v>190</v>
      </c>
      <c r="B67" s="131" t="s">
        <v>1</v>
      </c>
      <c r="C67" s="91">
        <v>425</v>
      </c>
      <c r="D67" s="35">
        <f>'PVP 2015 + čerpání k 31.3.2015'!D67</f>
        <v>0</v>
      </c>
      <c r="E67" s="16">
        <f t="shared" si="1"/>
        <v>0</v>
      </c>
      <c r="F67" s="16">
        <f t="shared" si="0"/>
        <v>0</v>
      </c>
    </row>
    <row r="68" spans="1:6" s="6" customFormat="1" ht="18" customHeight="1" x14ac:dyDescent="0.3">
      <c r="A68" s="112" t="s">
        <v>203</v>
      </c>
      <c r="B68" s="132" t="s">
        <v>1</v>
      </c>
      <c r="C68" s="92">
        <v>140</v>
      </c>
      <c r="D68" s="50">
        <f>'PVP 2015 + čerpání k 31.3.2015'!D68</f>
        <v>70</v>
      </c>
      <c r="E68" s="51">
        <f t="shared" si="1"/>
        <v>9800</v>
      </c>
      <c r="F68" s="51">
        <f t="shared" si="0"/>
        <v>11858</v>
      </c>
    </row>
    <row r="69" spans="1:6" s="6" customFormat="1" ht="18" customHeight="1" x14ac:dyDescent="0.3">
      <c r="A69" s="112" t="s">
        <v>201</v>
      </c>
      <c r="B69" s="132" t="s">
        <v>1</v>
      </c>
      <c r="C69" s="92">
        <v>120</v>
      </c>
      <c r="D69" s="50">
        <f>'PVP 2015 + čerpání k 31.3.2015'!D69</f>
        <v>30000</v>
      </c>
      <c r="E69" s="51">
        <f t="shared" si="1"/>
        <v>3600000</v>
      </c>
      <c r="F69" s="51">
        <f t="shared" si="0"/>
        <v>4356000</v>
      </c>
    </row>
    <row r="70" spans="1:6" s="6" customFormat="1" ht="18" customHeight="1" x14ac:dyDescent="0.3">
      <c r="A70" s="112" t="s">
        <v>222</v>
      </c>
      <c r="B70" s="132" t="s">
        <v>205</v>
      </c>
      <c r="C70" s="92">
        <v>0</v>
      </c>
      <c r="D70" s="50">
        <f>'PVP 2015 + čerpání k 31.3.2015'!D70</f>
        <v>0</v>
      </c>
      <c r="E70" s="51">
        <f t="shared" si="1"/>
        <v>0</v>
      </c>
      <c r="F70" s="51">
        <f t="shared" ref="F70:F73" si="2">E70*1.21</f>
        <v>0</v>
      </c>
    </row>
    <row r="71" spans="1:6" s="6" customFormat="1" ht="18" customHeight="1" x14ac:dyDescent="0.3">
      <c r="A71" s="112" t="s">
        <v>204</v>
      </c>
      <c r="B71" s="132" t="s">
        <v>1</v>
      </c>
      <c r="C71" s="92">
        <v>550</v>
      </c>
      <c r="D71" s="50">
        <f>'PVP 2015 + čerpání k 31.3.2015'!D71</f>
        <v>1000</v>
      </c>
      <c r="E71" s="51">
        <f t="shared" ref="E71:E73" si="3">C71*D71</f>
        <v>550000</v>
      </c>
      <c r="F71" s="51">
        <f t="shared" si="2"/>
        <v>665500</v>
      </c>
    </row>
    <row r="72" spans="1:6" s="6" customFormat="1" ht="18" customHeight="1" x14ac:dyDescent="0.3">
      <c r="A72" s="112" t="s">
        <v>202</v>
      </c>
      <c r="B72" s="132" t="s">
        <v>1</v>
      </c>
      <c r="C72" s="92">
        <v>475</v>
      </c>
      <c r="D72" s="50">
        <f>'PVP 2015 + čerpání k 31.3.2015'!D72</f>
        <v>4000</v>
      </c>
      <c r="E72" s="51">
        <f t="shared" si="3"/>
        <v>1900000</v>
      </c>
      <c r="F72" s="51">
        <f t="shared" si="2"/>
        <v>2299000</v>
      </c>
    </row>
    <row r="73" spans="1:6" ht="18" customHeight="1" x14ac:dyDescent="0.3">
      <c r="A73" s="112" t="s">
        <v>75</v>
      </c>
      <c r="B73" s="132" t="s">
        <v>1</v>
      </c>
      <c r="C73" s="92">
        <v>339</v>
      </c>
      <c r="D73" s="50">
        <f>'PVP 2015 + čerpání k 31.3.2015'!D73</f>
        <v>30</v>
      </c>
      <c r="E73" s="51">
        <f t="shared" si="3"/>
        <v>10170</v>
      </c>
      <c r="F73" s="51">
        <f t="shared" si="2"/>
        <v>12305.699999999999</v>
      </c>
    </row>
    <row r="74" spans="1:6" s="9" customFormat="1" ht="18" customHeight="1" x14ac:dyDescent="0.3">
      <c r="A74" s="113" t="s">
        <v>218</v>
      </c>
      <c r="B74" s="133"/>
      <c r="C74" s="93"/>
      <c r="D74" s="36">
        <v>0</v>
      </c>
      <c r="E74" s="17">
        <f>SUM(E47:E73)</f>
        <v>8470729</v>
      </c>
      <c r="F74" s="17">
        <f>SUM(F47:F73)</f>
        <v>10249582.09</v>
      </c>
    </row>
    <row r="75" spans="1:6" ht="18" customHeight="1" x14ac:dyDescent="0.3">
      <c r="A75" s="114" t="s">
        <v>76</v>
      </c>
      <c r="B75" s="134" t="s">
        <v>4</v>
      </c>
      <c r="C75" s="94">
        <v>6</v>
      </c>
      <c r="D75" s="37">
        <f>'PVP 2015 + čerpání k 31.3.2015'!D75</f>
        <v>7000</v>
      </c>
      <c r="E75" s="18">
        <f t="shared" ref="E75:E116" si="4">C75*D75</f>
        <v>42000</v>
      </c>
      <c r="F75" s="18">
        <f t="shared" ref="F75:F116" si="5">E75*1.21</f>
        <v>50820</v>
      </c>
    </row>
    <row r="76" spans="1:6" ht="18" customHeight="1" x14ac:dyDescent="0.3">
      <c r="A76" s="114" t="s">
        <v>77</v>
      </c>
      <c r="B76" s="134" t="s">
        <v>4</v>
      </c>
      <c r="C76" s="94">
        <v>109</v>
      </c>
      <c r="D76" s="37">
        <f>'PVP 2015 + čerpání k 31.3.2015'!D76</f>
        <v>101.6</v>
      </c>
      <c r="E76" s="18">
        <f t="shared" si="4"/>
        <v>11074.4</v>
      </c>
      <c r="F76" s="18">
        <f t="shared" si="5"/>
        <v>13400.023999999999</v>
      </c>
    </row>
    <row r="77" spans="1:6" ht="18" customHeight="1" x14ac:dyDescent="0.3">
      <c r="A77" s="114" t="s">
        <v>78</v>
      </c>
      <c r="B77" s="134" t="s">
        <v>4</v>
      </c>
      <c r="C77" s="94">
        <v>1654</v>
      </c>
      <c r="D77" s="37">
        <f>'PVP 2015 + čerpání k 31.3.2015'!D77</f>
        <v>350</v>
      </c>
      <c r="E77" s="18">
        <f t="shared" si="4"/>
        <v>578900</v>
      </c>
      <c r="F77" s="18">
        <f t="shared" si="5"/>
        <v>700469</v>
      </c>
    </row>
    <row r="78" spans="1:6" ht="18" customHeight="1" x14ac:dyDescent="0.3">
      <c r="A78" s="114" t="s">
        <v>79</v>
      </c>
      <c r="B78" s="134" t="s">
        <v>4</v>
      </c>
      <c r="C78" s="94">
        <v>1981</v>
      </c>
      <c r="D78" s="37">
        <f>'PVP 2015 + čerpání k 31.3.2015'!D78</f>
        <v>0</v>
      </c>
      <c r="E78" s="18">
        <f t="shared" si="4"/>
        <v>0</v>
      </c>
      <c r="F78" s="18">
        <f t="shared" si="5"/>
        <v>0</v>
      </c>
    </row>
    <row r="79" spans="1:6" ht="18" customHeight="1" x14ac:dyDescent="0.3">
      <c r="A79" s="114" t="s">
        <v>80</v>
      </c>
      <c r="B79" s="134" t="s">
        <v>4</v>
      </c>
      <c r="C79" s="94">
        <v>445</v>
      </c>
      <c r="D79" s="37">
        <f>'PVP 2015 + čerpání k 31.3.2015'!D79</f>
        <v>1000</v>
      </c>
      <c r="E79" s="18">
        <f t="shared" si="4"/>
        <v>445000</v>
      </c>
      <c r="F79" s="18">
        <f t="shared" si="5"/>
        <v>538450</v>
      </c>
    </row>
    <row r="80" spans="1:6" ht="18" customHeight="1" x14ac:dyDescent="0.3">
      <c r="A80" s="114" t="s">
        <v>81</v>
      </c>
      <c r="B80" s="134" t="s">
        <v>4</v>
      </c>
      <c r="C80" s="94">
        <v>594</v>
      </c>
      <c r="D80" s="37">
        <f>'PVP 2015 + čerpání k 31.3.2015'!D80</f>
        <v>0</v>
      </c>
      <c r="E80" s="18">
        <f t="shared" si="4"/>
        <v>0</v>
      </c>
      <c r="F80" s="18">
        <f t="shared" si="5"/>
        <v>0</v>
      </c>
    </row>
    <row r="81" spans="1:6" ht="18" customHeight="1" x14ac:dyDescent="0.3">
      <c r="A81" s="114" t="s">
        <v>82</v>
      </c>
      <c r="B81" s="134" t="s">
        <v>4</v>
      </c>
      <c r="C81" s="94">
        <v>1852</v>
      </c>
      <c r="D81" s="37">
        <f>'PVP 2015 + čerpání k 31.3.2015'!D81</f>
        <v>0</v>
      </c>
      <c r="E81" s="18">
        <f t="shared" si="4"/>
        <v>0</v>
      </c>
      <c r="F81" s="18">
        <f t="shared" si="5"/>
        <v>0</v>
      </c>
    </row>
    <row r="82" spans="1:6" ht="18" customHeight="1" x14ac:dyDescent="0.3">
      <c r="A82" s="114" t="s">
        <v>83</v>
      </c>
      <c r="B82" s="134" t="s">
        <v>4</v>
      </c>
      <c r="C82" s="94">
        <v>1250</v>
      </c>
      <c r="D82" s="37">
        <f>'PVP 2015 + čerpání k 31.3.2015'!D82</f>
        <v>400</v>
      </c>
      <c r="E82" s="18">
        <f t="shared" si="4"/>
        <v>500000</v>
      </c>
      <c r="F82" s="18">
        <f t="shared" si="5"/>
        <v>605000</v>
      </c>
    </row>
    <row r="83" spans="1:6" ht="18" customHeight="1" x14ac:dyDescent="0.3">
      <c r="A83" s="114" t="s">
        <v>191</v>
      </c>
      <c r="B83" s="134" t="s">
        <v>4</v>
      </c>
      <c r="C83" s="94">
        <v>396</v>
      </c>
      <c r="D83" s="37">
        <f>'PVP 2015 + čerpání k 31.3.2015'!D83</f>
        <v>0</v>
      </c>
      <c r="E83" s="19">
        <f t="shared" si="4"/>
        <v>0</v>
      </c>
      <c r="F83" s="19">
        <f t="shared" si="5"/>
        <v>0</v>
      </c>
    </row>
    <row r="84" spans="1:6" ht="18" customHeight="1" x14ac:dyDescent="0.3">
      <c r="A84" s="114" t="s">
        <v>84</v>
      </c>
      <c r="B84" s="134" t="s">
        <v>4</v>
      </c>
      <c r="C84" s="94">
        <v>198</v>
      </c>
      <c r="D84" s="37">
        <f>'PVP 2015 + čerpání k 31.3.2015'!D84</f>
        <v>100</v>
      </c>
      <c r="E84" s="18">
        <f t="shared" si="4"/>
        <v>19800</v>
      </c>
      <c r="F84" s="18">
        <f t="shared" si="5"/>
        <v>23958</v>
      </c>
    </row>
    <row r="85" spans="1:6" ht="18" customHeight="1" x14ac:dyDescent="0.3">
      <c r="A85" s="114" t="s">
        <v>85</v>
      </c>
      <c r="B85" s="134" t="s">
        <v>4</v>
      </c>
      <c r="C85" s="94">
        <v>297</v>
      </c>
      <c r="D85" s="37">
        <f>'PVP 2015 + čerpání k 31.3.2015'!D85</f>
        <v>0</v>
      </c>
      <c r="E85" s="18">
        <f t="shared" si="4"/>
        <v>0</v>
      </c>
      <c r="F85" s="18">
        <f t="shared" si="5"/>
        <v>0</v>
      </c>
    </row>
    <row r="86" spans="1:6" ht="18" customHeight="1" x14ac:dyDescent="0.3">
      <c r="A86" s="114" t="s">
        <v>86</v>
      </c>
      <c r="B86" s="134" t="s">
        <v>4</v>
      </c>
      <c r="C86" s="94">
        <v>99</v>
      </c>
      <c r="D86" s="37">
        <f>'PVP 2015 + čerpání k 31.3.2015'!D86</f>
        <v>351</v>
      </c>
      <c r="E86" s="18">
        <f t="shared" si="4"/>
        <v>34749</v>
      </c>
      <c r="F86" s="18">
        <f t="shared" si="5"/>
        <v>42046.29</v>
      </c>
    </row>
    <row r="87" spans="1:6" ht="18" customHeight="1" x14ac:dyDescent="0.3">
      <c r="A87" s="114" t="s">
        <v>87</v>
      </c>
      <c r="B87" s="134" t="s">
        <v>205</v>
      </c>
      <c r="C87" s="94">
        <v>1</v>
      </c>
      <c r="D87" s="37">
        <f>'PVP 2015 + čerpání k 31.3.2015'!D87</f>
        <v>150000</v>
      </c>
      <c r="E87" s="18">
        <f t="shared" si="4"/>
        <v>150000</v>
      </c>
      <c r="F87" s="18">
        <f t="shared" si="5"/>
        <v>181500</v>
      </c>
    </row>
    <row r="88" spans="1:6" ht="18" customHeight="1" x14ac:dyDescent="0.3">
      <c r="A88" s="114" t="s">
        <v>88</v>
      </c>
      <c r="B88" s="134" t="s">
        <v>4</v>
      </c>
      <c r="C88" s="94">
        <v>990</v>
      </c>
      <c r="D88" s="37">
        <f>'PVP 2015 + čerpání k 31.3.2015'!D88</f>
        <v>150</v>
      </c>
      <c r="E88" s="18">
        <f t="shared" si="4"/>
        <v>148500</v>
      </c>
      <c r="F88" s="18">
        <f t="shared" si="5"/>
        <v>179685</v>
      </c>
    </row>
    <row r="89" spans="1:6" ht="18" customHeight="1" x14ac:dyDescent="0.3">
      <c r="A89" s="114" t="s">
        <v>89</v>
      </c>
      <c r="B89" s="134" t="s">
        <v>4</v>
      </c>
      <c r="C89" s="94">
        <v>254</v>
      </c>
      <c r="D89" s="37">
        <f>'PVP 2015 + čerpání k 31.3.2015'!D89</f>
        <v>53.099999999999994</v>
      </c>
      <c r="E89" s="18">
        <f t="shared" si="4"/>
        <v>13487.399999999998</v>
      </c>
      <c r="F89" s="18">
        <f t="shared" si="5"/>
        <v>16319.753999999997</v>
      </c>
    </row>
    <row r="90" spans="1:6" ht="18" customHeight="1" x14ac:dyDescent="0.3">
      <c r="A90" s="114" t="s">
        <v>90</v>
      </c>
      <c r="B90" s="134" t="s">
        <v>2</v>
      </c>
      <c r="C90" s="94">
        <v>26</v>
      </c>
      <c r="D90" s="37">
        <f>'PVP 2015 + čerpání k 31.3.2015'!D90</f>
        <v>0</v>
      </c>
      <c r="E90" s="18">
        <f t="shared" si="4"/>
        <v>0</v>
      </c>
      <c r="F90" s="18">
        <f t="shared" si="5"/>
        <v>0</v>
      </c>
    </row>
    <row r="91" spans="1:6" ht="18" customHeight="1" x14ac:dyDescent="0.3">
      <c r="A91" s="114" t="s">
        <v>91</v>
      </c>
      <c r="B91" s="134" t="s">
        <v>2</v>
      </c>
      <c r="C91" s="94">
        <v>248</v>
      </c>
      <c r="D91" s="37">
        <f>'PVP 2015 + čerpání k 31.3.2015'!D91</f>
        <v>58</v>
      </c>
      <c r="E91" s="18">
        <f t="shared" si="4"/>
        <v>14384</v>
      </c>
      <c r="F91" s="18">
        <f t="shared" si="5"/>
        <v>17404.64</v>
      </c>
    </row>
    <row r="92" spans="1:6" ht="18" customHeight="1" x14ac:dyDescent="0.3">
      <c r="A92" s="114" t="s">
        <v>92</v>
      </c>
      <c r="B92" s="134" t="s">
        <v>2</v>
      </c>
      <c r="C92" s="94">
        <v>258</v>
      </c>
      <c r="D92" s="37">
        <f>'PVP 2015 + čerpání k 31.3.2015'!D92</f>
        <v>0</v>
      </c>
      <c r="E92" s="18">
        <f t="shared" si="4"/>
        <v>0</v>
      </c>
      <c r="F92" s="18">
        <f t="shared" si="5"/>
        <v>0</v>
      </c>
    </row>
    <row r="93" spans="1:6" ht="18" customHeight="1" x14ac:dyDescent="0.3">
      <c r="A93" s="114" t="s">
        <v>93</v>
      </c>
      <c r="B93" s="134" t="s">
        <v>2</v>
      </c>
      <c r="C93" s="94">
        <v>45</v>
      </c>
      <c r="D93" s="37">
        <f>'PVP 2015 + čerpání k 31.3.2015'!D93</f>
        <v>0</v>
      </c>
      <c r="E93" s="18">
        <f t="shared" si="4"/>
        <v>0</v>
      </c>
      <c r="F93" s="18">
        <f t="shared" si="5"/>
        <v>0</v>
      </c>
    </row>
    <row r="94" spans="1:6" ht="18" customHeight="1" x14ac:dyDescent="0.3">
      <c r="A94" s="114" t="s">
        <v>94</v>
      </c>
      <c r="B94" s="134" t="s">
        <v>2</v>
      </c>
      <c r="C94" s="94">
        <v>149</v>
      </c>
      <c r="D94" s="37">
        <f>'PVP 2015 + čerpání k 31.3.2015'!D94</f>
        <v>20</v>
      </c>
      <c r="E94" s="18">
        <f t="shared" si="4"/>
        <v>2980</v>
      </c>
      <c r="F94" s="18">
        <f t="shared" si="5"/>
        <v>3605.7999999999997</v>
      </c>
    </row>
    <row r="95" spans="1:6" ht="18" customHeight="1" x14ac:dyDescent="0.3">
      <c r="A95" s="114" t="s">
        <v>95</v>
      </c>
      <c r="B95" s="134" t="s">
        <v>2</v>
      </c>
      <c r="C95" s="94">
        <v>67</v>
      </c>
      <c r="D95" s="37">
        <f>'PVP 2015 + čerpání k 31.3.2015'!D95</f>
        <v>108</v>
      </c>
      <c r="E95" s="18">
        <f t="shared" si="4"/>
        <v>7236</v>
      </c>
      <c r="F95" s="18">
        <f t="shared" si="5"/>
        <v>8755.56</v>
      </c>
    </row>
    <row r="96" spans="1:6" ht="18" customHeight="1" x14ac:dyDescent="0.3">
      <c r="A96" s="114" t="s">
        <v>96</v>
      </c>
      <c r="B96" s="134" t="s">
        <v>2</v>
      </c>
      <c r="C96" s="94">
        <v>38</v>
      </c>
      <c r="D96" s="37">
        <f>'PVP 2015 + čerpání k 31.3.2015'!D96</f>
        <v>0</v>
      </c>
      <c r="E96" s="18">
        <f t="shared" si="4"/>
        <v>0</v>
      </c>
      <c r="F96" s="18">
        <f t="shared" si="5"/>
        <v>0</v>
      </c>
    </row>
    <row r="97" spans="1:6" ht="18" customHeight="1" x14ac:dyDescent="0.3">
      <c r="A97" s="114" t="s">
        <v>97</v>
      </c>
      <c r="B97" s="134" t="s">
        <v>2</v>
      </c>
      <c r="C97" s="94">
        <v>30</v>
      </c>
      <c r="D97" s="37">
        <f>'PVP 2015 + čerpání k 31.3.2015'!D97</f>
        <v>4000</v>
      </c>
      <c r="E97" s="18">
        <f t="shared" si="4"/>
        <v>120000</v>
      </c>
      <c r="F97" s="18">
        <f t="shared" si="5"/>
        <v>145200</v>
      </c>
    </row>
    <row r="98" spans="1:6" ht="18" customHeight="1" x14ac:dyDescent="0.3">
      <c r="A98" s="114" t="s">
        <v>98</v>
      </c>
      <c r="B98" s="134" t="s">
        <v>2</v>
      </c>
      <c r="C98" s="94">
        <v>381</v>
      </c>
      <c r="D98" s="33">
        <f>'PVP 2015 + čerpání k 31.3.2015'!D98</f>
        <v>3500</v>
      </c>
      <c r="E98" s="18">
        <f t="shared" si="4"/>
        <v>1333500</v>
      </c>
      <c r="F98" s="18">
        <f t="shared" si="5"/>
        <v>1613535</v>
      </c>
    </row>
    <row r="99" spans="1:6" ht="18" customHeight="1" x14ac:dyDescent="0.3">
      <c r="A99" s="114" t="s">
        <v>99</v>
      </c>
      <c r="B99" s="134" t="s">
        <v>2</v>
      </c>
      <c r="C99" s="94">
        <v>495</v>
      </c>
      <c r="D99" s="37">
        <f>'PVP 2015 + čerpání k 31.3.2015'!D99</f>
        <v>0</v>
      </c>
      <c r="E99" s="18">
        <f t="shared" si="4"/>
        <v>0</v>
      </c>
      <c r="F99" s="18">
        <f t="shared" si="5"/>
        <v>0</v>
      </c>
    </row>
    <row r="100" spans="1:6" ht="18" customHeight="1" x14ac:dyDescent="0.3">
      <c r="A100" s="114" t="s">
        <v>100</v>
      </c>
      <c r="B100" s="134" t="s">
        <v>2</v>
      </c>
      <c r="C100" s="94">
        <v>62</v>
      </c>
      <c r="D100" s="37">
        <f>'PVP 2015 + čerpání k 31.3.2015'!D100</f>
        <v>133</v>
      </c>
      <c r="E100" s="18">
        <f t="shared" si="4"/>
        <v>8246</v>
      </c>
      <c r="F100" s="18">
        <f t="shared" si="5"/>
        <v>9977.66</v>
      </c>
    </row>
    <row r="101" spans="1:6" ht="18" customHeight="1" x14ac:dyDescent="0.3">
      <c r="A101" s="114" t="s">
        <v>192</v>
      </c>
      <c r="B101" s="134" t="s">
        <v>2</v>
      </c>
      <c r="C101" s="94">
        <v>99</v>
      </c>
      <c r="D101" s="37">
        <f>'PVP 2015 + čerpání k 31.3.2015'!D101</f>
        <v>0</v>
      </c>
      <c r="E101" s="19">
        <f t="shared" si="4"/>
        <v>0</v>
      </c>
      <c r="F101" s="19">
        <f t="shared" si="5"/>
        <v>0</v>
      </c>
    </row>
    <row r="102" spans="1:6" ht="18" customHeight="1" x14ac:dyDescent="0.3">
      <c r="A102" s="114" t="s">
        <v>101</v>
      </c>
      <c r="B102" s="134" t="s">
        <v>2</v>
      </c>
      <c r="C102" s="94">
        <v>46</v>
      </c>
      <c r="D102" s="37">
        <f>'PVP 2015 + čerpání k 31.3.2015'!D102</f>
        <v>1803.9999999999998</v>
      </c>
      <c r="E102" s="18">
        <f t="shared" si="4"/>
        <v>82983.999999999985</v>
      </c>
      <c r="F102" s="18">
        <f t="shared" si="5"/>
        <v>100410.63999999998</v>
      </c>
    </row>
    <row r="103" spans="1:6" ht="18" customHeight="1" x14ac:dyDescent="0.3">
      <c r="A103" s="114" t="s">
        <v>102</v>
      </c>
      <c r="B103" s="134" t="s">
        <v>2</v>
      </c>
      <c r="C103" s="94">
        <v>61</v>
      </c>
      <c r="D103" s="37">
        <f>'PVP 2015 + čerpání k 31.3.2015'!D103</f>
        <v>51</v>
      </c>
      <c r="E103" s="18">
        <f t="shared" si="4"/>
        <v>3111</v>
      </c>
      <c r="F103" s="18">
        <f t="shared" si="5"/>
        <v>3764.31</v>
      </c>
    </row>
    <row r="104" spans="1:6" ht="18" customHeight="1" x14ac:dyDescent="0.3">
      <c r="A104" s="114" t="s">
        <v>103</v>
      </c>
      <c r="B104" s="134" t="s">
        <v>2</v>
      </c>
      <c r="C104" s="94">
        <v>129</v>
      </c>
      <c r="D104" s="37">
        <f>'PVP 2015 + čerpání k 31.3.2015'!D104</f>
        <v>119</v>
      </c>
      <c r="E104" s="18">
        <f t="shared" si="4"/>
        <v>15351</v>
      </c>
      <c r="F104" s="18">
        <f t="shared" si="5"/>
        <v>18574.71</v>
      </c>
    </row>
    <row r="105" spans="1:6" ht="18" customHeight="1" x14ac:dyDescent="0.3">
      <c r="A105" s="114" t="s">
        <v>104</v>
      </c>
      <c r="B105" s="134" t="s">
        <v>2</v>
      </c>
      <c r="C105" s="94">
        <v>195</v>
      </c>
      <c r="D105" s="37">
        <f>'PVP 2015 + čerpání k 31.3.2015'!D105</f>
        <v>71</v>
      </c>
      <c r="E105" s="18">
        <f t="shared" si="4"/>
        <v>13845</v>
      </c>
      <c r="F105" s="18">
        <f t="shared" si="5"/>
        <v>16752.45</v>
      </c>
    </row>
    <row r="106" spans="1:6" ht="18" customHeight="1" x14ac:dyDescent="0.3">
      <c r="A106" s="114" t="s">
        <v>105</v>
      </c>
      <c r="B106" s="134" t="s">
        <v>2</v>
      </c>
      <c r="C106" s="94">
        <v>89</v>
      </c>
      <c r="D106" s="37">
        <f>'PVP 2015 + čerpání k 31.3.2015'!D106</f>
        <v>0</v>
      </c>
      <c r="E106" s="18">
        <f t="shared" si="4"/>
        <v>0</v>
      </c>
      <c r="F106" s="18">
        <f t="shared" si="5"/>
        <v>0</v>
      </c>
    </row>
    <row r="107" spans="1:6" ht="18" customHeight="1" x14ac:dyDescent="0.3">
      <c r="A107" s="114" t="s">
        <v>106</v>
      </c>
      <c r="B107" s="134" t="s">
        <v>2</v>
      </c>
      <c r="C107" s="94">
        <v>100</v>
      </c>
      <c r="D107" s="37">
        <f>'PVP 2015 + čerpání k 31.3.2015'!D107</f>
        <v>0</v>
      </c>
      <c r="E107" s="18">
        <f t="shared" si="4"/>
        <v>0</v>
      </c>
      <c r="F107" s="18">
        <f t="shared" si="5"/>
        <v>0</v>
      </c>
    </row>
    <row r="108" spans="1:6" ht="18" customHeight="1" x14ac:dyDescent="0.3">
      <c r="A108" s="114" t="s">
        <v>107</v>
      </c>
      <c r="B108" s="134" t="s">
        <v>2</v>
      </c>
      <c r="C108" s="94">
        <v>156</v>
      </c>
      <c r="D108" s="37">
        <f>'PVP 2015 + čerpání k 31.3.2015'!D108</f>
        <v>0</v>
      </c>
      <c r="E108" s="18">
        <f t="shared" si="4"/>
        <v>0</v>
      </c>
      <c r="F108" s="18">
        <f t="shared" si="5"/>
        <v>0</v>
      </c>
    </row>
    <row r="109" spans="1:6" ht="18" customHeight="1" x14ac:dyDescent="0.3">
      <c r="A109" s="114" t="s">
        <v>108</v>
      </c>
      <c r="B109" s="134" t="s">
        <v>2</v>
      </c>
      <c r="C109" s="94">
        <v>818</v>
      </c>
      <c r="D109" s="37">
        <f>'PVP 2015 + čerpání k 31.3.2015'!D109</f>
        <v>0</v>
      </c>
      <c r="E109" s="18">
        <f t="shared" si="4"/>
        <v>0</v>
      </c>
      <c r="F109" s="18">
        <f t="shared" si="5"/>
        <v>0</v>
      </c>
    </row>
    <row r="110" spans="1:6" ht="18" customHeight="1" x14ac:dyDescent="0.3">
      <c r="A110" s="114" t="s">
        <v>109</v>
      </c>
      <c r="B110" s="134" t="s">
        <v>2</v>
      </c>
      <c r="C110" s="94">
        <v>2273</v>
      </c>
      <c r="D110" s="37">
        <f>'PVP 2015 + čerpání k 31.3.2015'!D110</f>
        <v>0</v>
      </c>
      <c r="E110" s="18">
        <f t="shared" si="4"/>
        <v>0</v>
      </c>
      <c r="F110" s="18">
        <f t="shared" si="5"/>
        <v>0</v>
      </c>
    </row>
    <row r="111" spans="1:6" ht="18" customHeight="1" x14ac:dyDescent="0.3">
      <c r="A111" s="114" t="s">
        <v>110</v>
      </c>
      <c r="B111" s="134" t="s">
        <v>2</v>
      </c>
      <c r="C111" s="94">
        <v>454</v>
      </c>
      <c r="D111" s="37">
        <f>'PVP 2015 + čerpání k 31.3.2015'!D111</f>
        <v>150</v>
      </c>
      <c r="E111" s="18">
        <f t="shared" si="4"/>
        <v>68100</v>
      </c>
      <c r="F111" s="18">
        <f t="shared" si="5"/>
        <v>82401</v>
      </c>
    </row>
    <row r="112" spans="1:6" ht="18" customHeight="1" x14ac:dyDescent="0.3">
      <c r="A112" s="114" t="s">
        <v>193</v>
      </c>
      <c r="B112" s="134" t="s">
        <v>2</v>
      </c>
      <c r="C112" s="94">
        <v>162</v>
      </c>
      <c r="D112" s="37">
        <f>'PVP 2015 + čerpání k 31.3.2015'!D112</f>
        <v>0</v>
      </c>
      <c r="E112" s="19">
        <f t="shared" si="4"/>
        <v>0</v>
      </c>
      <c r="F112" s="19">
        <f t="shared" si="5"/>
        <v>0</v>
      </c>
    </row>
    <row r="113" spans="1:6" ht="18" customHeight="1" x14ac:dyDescent="0.3">
      <c r="A113" s="114" t="s">
        <v>194</v>
      </c>
      <c r="B113" s="134" t="s">
        <v>2</v>
      </c>
      <c r="C113" s="94">
        <v>297</v>
      </c>
      <c r="D113" s="37">
        <f>'PVP 2015 + čerpání k 31.3.2015'!D113</f>
        <v>0</v>
      </c>
      <c r="E113" s="19">
        <f t="shared" si="4"/>
        <v>0</v>
      </c>
      <c r="F113" s="19">
        <f t="shared" si="5"/>
        <v>0</v>
      </c>
    </row>
    <row r="114" spans="1:6" ht="18" customHeight="1" x14ac:dyDescent="0.3">
      <c r="A114" s="114" t="s">
        <v>111</v>
      </c>
      <c r="B114" s="134" t="s">
        <v>205</v>
      </c>
      <c r="C114" s="94">
        <v>1</v>
      </c>
      <c r="D114" s="37">
        <f>'PVP 2015 + čerpání k 31.3.2015'!D114</f>
        <v>70000</v>
      </c>
      <c r="E114" s="19">
        <f t="shared" si="4"/>
        <v>70000</v>
      </c>
      <c r="F114" s="19">
        <f t="shared" si="5"/>
        <v>84700</v>
      </c>
    </row>
    <row r="115" spans="1:6" ht="18" customHeight="1" x14ac:dyDescent="0.3">
      <c r="A115" s="114" t="s">
        <v>112</v>
      </c>
      <c r="B115" s="134" t="s">
        <v>2</v>
      </c>
      <c r="C115" s="94">
        <v>9907</v>
      </c>
      <c r="D115" s="37">
        <f>'PVP 2015 + čerpání k 31.3.2015'!D115</f>
        <v>3.9999999999999991</v>
      </c>
      <c r="E115" s="18">
        <f t="shared" si="4"/>
        <v>39627.999999999993</v>
      </c>
      <c r="F115" s="18">
        <f t="shared" si="5"/>
        <v>47949.87999999999</v>
      </c>
    </row>
    <row r="116" spans="1:6" ht="18" customHeight="1" x14ac:dyDescent="0.3">
      <c r="A116" s="114" t="s">
        <v>113</v>
      </c>
      <c r="B116" s="134" t="s">
        <v>2</v>
      </c>
      <c r="C116" s="94">
        <v>941</v>
      </c>
      <c r="D116" s="37">
        <f>'PVP 2015 + čerpání k 31.3.2015'!D116</f>
        <v>0</v>
      </c>
      <c r="E116" s="18">
        <f t="shared" si="4"/>
        <v>0</v>
      </c>
      <c r="F116" s="18">
        <f t="shared" si="5"/>
        <v>0</v>
      </c>
    </row>
    <row r="117" spans="1:6" s="9" customFormat="1" ht="18" customHeight="1" x14ac:dyDescent="0.3">
      <c r="A117" s="115" t="s">
        <v>217</v>
      </c>
      <c r="B117" s="135"/>
      <c r="C117" s="95"/>
      <c r="D117" s="38">
        <v>0</v>
      </c>
      <c r="E117" s="20">
        <f>SUM(E75:E116)</f>
        <v>3722875.8</v>
      </c>
      <c r="F117" s="20">
        <f>SUM(F75:F116)</f>
        <v>4504679.7180000003</v>
      </c>
    </row>
    <row r="118" spans="1:6" ht="18" customHeight="1" x14ac:dyDescent="0.3">
      <c r="A118" s="116" t="s">
        <v>114</v>
      </c>
      <c r="B118" s="136" t="s">
        <v>1</v>
      </c>
      <c r="C118" s="96">
        <v>1.2</v>
      </c>
      <c r="D118" s="39">
        <f>'PVP 2015 + čerpání k 31.3.2015'!D118</f>
        <v>0</v>
      </c>
      <c r="E118" s="21">
        <f t="shared" ref="E118:E182" si="6">C118*D118</f>
        <v>0</v>
      </c>
      <c r="F118" s="21">
        <f t="shared" ref="F118:F154" si="7">E118*1.21</f>
        <v>0</v>
      </c>
    </row>
    <row r="119" spans="1:6" ht="18" customHeight="1" x14ac:dyDescent="0.3">
      <c r="A119" s="116" t="s">
        <v>115</v>
      </c>
      <c r="B119" s="136" t="s">
        <v>1</v>
      </c>
      <c r="C119" s="96">
        <v>3.22</v>
      </c>
      <c r="D119" s="39">
        <f>'PVP 2015 + čerpání k 31.3.2015'!D119</f>
        <v>10000</v>
      </c>
      <c r="E119" s="21">
        <f t="shared" si="6"/>
        <v>32200.000000000004</v>
      </c>
      <c r="F119" s="21">
        <f t="shared" si="7"/>
        <v>38962</v>
      </c>
    </row>
    <row r="120" spans="1:6" ht="18" customHeight="1" x14ac:dyDescent="0.3">
      <c r="A120" s="116" t="s">
        <v>116</v>
      </c>
      <c r="B120" s="136" t="s">
        <v>1</v>
      </c>
      <c r="C120" s="96">
        <v>19</v>
      </c>
      <c r="D120" s="39">
        <f>'PVP 2015 + čerpání k 31.3.2015'!D120</f>
        <v>85000</v>
      </c>
      <c r="E120" s="21">
        <f t="shared" si="6"/>
        <v>1615000</v>
      </c>
      <c r="F120" s="21">
        <f t="shared" si="7"/>
        <v>1954150</v>
      </c>
    </row>
    <row r="121" spans="1:6" ht="18" customHeight="1" x14ac:dyDescent="0.3">
      <c r="A121" s="116" t="s">
        <v>117</v>
      </c>
      <c r="B121" s="136" t="s">
        <v>1</v>
      </c>
      <c r="C121" s="96">
        <v>191.2</v>
      </c>
      <c r="D121" s="39">
        <f>'PVP 2015 + čerpání k 31.3.2015'!D121</f>
        <v>7000</v>
      </c>
      <c r="E121" s="21">
        <f t="shared" si="6"/>
        <v>1338400</v>
      </c>
      <c r="F121" s="21">
        <f t="shared" si="7"/>
        <v>1619464</v>
      </c>
    </row>
    <row r="122" spans="1:6" ht="18" customHeight="1" x14ac:dyDescent="0.3">
      <c r="A122" s="116" t="s">
        <v>118</v>
      </c>
      <c r="B122" s="136" t="s">
        <v>1</v>
      </c>
      <c r="C122" s="96">
        <v>182</v>
      </c>
      <c r="D122" s="39">
        <f>'PVP 2015 + čerpání k 31.3.2015'!D122</f>
        <v>200</v>
      </c>
      <c r="E122" s="21">
        <f t="shared" si="6"/>
        <v>36400</v>
      </c>
      <c r="F122" s="21">
        <f t="shared" si="7"/>
        <v>44044</v>
      </c>
    </row>
    <row r="123" spans="1:6" ht="18" customHeight="1" x14ac:dyDescent="0.3">
      <c r="A123" s="116" t="s">
        <v>208</v>
      </c>
      <c r="B123" s="136" t="s">
        <v>7</v>
      </c>
      <c r="C123" s="96">
        <v>495</v>
      </c>
      <c r="D123" s="39">
        <f>'PVP 2015 + čerpání k 31.3.2015'!D123</f>
        <v>400</v>
      </c>
      <c r="E123" s="21">
        <f t="shared" si="6"/>
        <v>198000</v>
      </c>
      <c r="F123" s="21">
        <f t="shared" si="7"/>
        <v>239580</v>
      </c>
    </row>
    <row r="124" spans="1:6" ht="18" customHeight="1" x14ac:dyDescent="0.3">
      <c r="A124" s="116" t="s">
        <v>119</v>
      </c>
      <c r="B124" s="136" t="s">
        <v>0</v>
      </c>
      <c r="C124" s="96">
        <v>320</v>
      </c>
      <c r="D124" s="39">
        <f>'PVP 2015 + čerpání k 31.3.2015'!D124</f>
        <v>400</v>
      </c>
      <c r="E124" s="21">
        <f t="shared" si="6"/>
        <v>128000</v>
      </c>
      <c r="F124" s="21">
        <f t="shared" si="7"/>
        <v>154880</v>
      </c>
    </row>
    <row r="125" spans="1:6" ht="18" customHeight="1" x14ac:dyDescent="0.3">
      <c r="A125" s="116" t="s">
        <v>120</v>
      </c>
      <c r="B125" s="136" t="s">
        <v>4</v>
      </c>
      <c r="C125" s="96">
        <v>10.5</v>
      </c>
      <c r="D125" s="39">
        <f>'PVP 2015 + čerpání k 31.3.2015'!D125</f>
        <v>200000</v>
      </c>
      <c r="E125" s="21">
        <f t="shared" si="6"/>
        <v>2100000</v>
      </c>
      <c r="F125" s="21">
        <f t="shared" si="7"/>
        <v>2541000</v>
      </c>
    </row>
    <row r="126" spans="1:6" ht="18" customHeight="1" x14ac:dyDescent="0.3">
      <c r="A126" s="116" t="s">
        <v>121</v>
      </c>
      <c r="B126" s="136" t="s">
        <v>4</v>
      </c>
      <c r="C126" s="96">
        <v>40</v>
      </c>
      <c r="D126" s="39">
        <f>'PVP 2015 + čerpání k 31.3.2015'!D126</f>
        <v>12000</v>
      </c>
      <c r="E126" s="21">
        <f t="shared" si="6"/>
        <v>480000</v>
      </c>
      <c r="F126" s="21">
        <f t="shared" si="7"/>
        <v>580800</v>
      </c>
    </row>
    <row r="127" spans="1:6" ht="18" customHeight="1" x14ac:dyDescent="0.3">
      <c r="A127" s="116" t="s">
        <v>122</v>
      </c>
      <c r="B127" s="136" t="s">
        <v>4</v>
      </c>
      <c r="C127" s="96">
        <v>35</v>
      </c>
      <c r="D127" s="39">
        <f>'PVP 2015 + čerpání k 31.3.2015'!D127</f>
        <v>8000</v>
      </c>
      <c r="E127" s="21">
        <f t="shared" si="6"/>
        <v>280000</v>
      </c>
      <c r="F127" s="21">
        <f t="shared" si="7"/>
        <v>338800</v>
      </c>
    </row>
    <row r="128" spans="1:6" ht="18" customHeight="1" x14ac:dyDescent="0.3">
      <c r="A128" s="116" t="s">
        <v>123</v>
      </c>
      <c r="B128" s="136" t="s">
        <v>4</v>
      </c>
      <c r="C128" s="96">
        <v>20</v>
      </c>
      <c r="D128" s="39">
        <f>'PVP 2015 + čerpání k 31.3.2015'!D128</f>
        <v>1399.8</v>
      </c>
      <c r="E128" s="21">
        <f t="shared" si="6"/>
        <v>27996</v>
      </c>
      <c r="F128" s="21">
        <f t="shared" si="7"/>
        <v>33875.159999999996</v>
      </c>
    </row>
    <row r="129" spans="1:6" ht="18" customHeight="1" x14ac:dyDescent="0.3">
      <c r="A129" s="116" t="s">
        <v>124</v>
      </c>
      <c r="B129" s="136" t="s">
        <v>4</v>
      </c>
      <c r="C129" s="96">
        <v>29</v>
      </c>
      <c r="D129" s="39">
        <f>'PVP 2015 + čerpání k 31.3.2015'!D129</f>
        <v>5034.5</v>
      </c>
      <c r="E129" s="21">
        <f t="shared" si="6"/>
        <v>146000.5</v>
      </c>
      <c r="F129" s="21">
        <f t="shared" si="7"/>
        <v>176660.60499999998</v>
      </c>
    </row>
    <row r="130" spans="1:6" ht="18" customHeight="1" x14ac:dyDescent="0.3">
      <c r="A130" s="116" t="s">
        <v>125</v>
      </c>
      <c r="B130" s="136" t="s">
        <v>4</v>
      </c>
      <c r="C130" s="96">
        <v>227</v>
      </c>
      <c r="D130" s="39">
        <f>'PVP 2015 + čerpání k 31.3.2015'!D130</f>
        <v>49.640969162995596</v>
      </c>
      <c r="E130" s="21">
        <f t="shared" si="6"/>
        <v>11268.5</v>
      </c>
      <c r="F130" s="21">
        <f t="shared" si="7"/>
        <v>13634.885</v>
      </c>
    </row>
    <row r="131" spans="1:6" ht="18" customHeight="1" x14ac:dyDescent="0.3">
      <c r="A131" s="116" t="s">
        <v>126</v>
      </c>
      <c r="B131" s="136" t="s">
        <v>4</v>
      </c>
      <c r="C131" s="96">
        <v>25</v>
      </c>
      <c r="D131" s="39">
        <f>'PVP 2015 + čerpání k 31.3.2015'!D131</f>
        <v>5464.8</v>
      </c>
      <c r="E131" s="21">
        <f t="shared" si="6"/>
        <v>136620</v>
      </c>
      <c r="F131" s="21">
        <f t="shared" si="7"/>
        <v>165310.19999999998</v>
      </c>
    </row>
    <row r="132" spans="1:6" ht="18" customHeight="1" x14ac:dyDescent="0.3">
      <c r="A132" s="116" t="s">
        <v>127</v>
      </c>
      <c r="B132" s="136" t="s">
        <v>4</v>
      </c>
      <c r="C132" s="96">
        <v>909</v>
      </c>
      <c r="D132" s="39">
        <f>'PVP 2015 + čerpání k 31.3.2015'!D132</f>
        <v>10</v>
      </c>
      <c r="E132" s="21">
        <f t="shared" si="6"/>
        <v>9090</v>
      </c>
      <c r="F132" s="21">
        <f t="shared" si="7"/>
        <v>10998.9</v>
      </c>
    </row>
    <row r="133" spans="1:6" ht="18" customHeight="1" x14ac:dyDescent="0.3">
      <c r="A133" s="116" t="s">
        <v>128</v>
      </c>
      <c r="B133" s="136" t="s">
        <v>4</v>
      </c>
      <c r="C133" s="96">
        <v>255</v>
      </c>
      <c r="D133" s="39">
        <f>'PVP 2015 + čerpání k 31.3.2015'!D133</f>
        <v>4342.8705882352942</v>
      </c>
      <c r="E133" s="21">
        <f t="shared" si="6"/>
        <v>1107432</v>
      </c>
      <c r="F133" s="21">
        <f t="shared" si="7"/>
        <v>1339992.72</v>
      </c>
    </row>
    <row r="134" spans="1:6" ht="18" customHeight="1" x14ac:dyDescent="0.3">
      <c r="A134" s="116" t="s">
        <v>129</v>
      </c>
      <c r="B134" s="136" t="s">
        <v>205</v>
      </c>
      <c r="C134" s="96">
        <v>1</v>
      </c>
      <c r="D134" s="39">
        <f>'PVP 2015 + čerpání k 31.3.2015'!D134</f>
        <v>50000</v>
      </c>
      <c r="E134" s="21">
        <f t="shared" si="6"/>
        <v>50000</v>
      </c>
      <c r="F134" s="21">
        <f t="shared" si="7"/>
        <v>60500</v>
      </c>
    </row>
    <row r="135" spans="1:6" ht="18" customHeight="1" x14ac:dyDescent="0.3">
      <c r="A135" s="116" t="s">
        <v>130</v>
      </c>
      <c r="B135" s="136" t="s">
        <v>205</v>
      </c>
      <c r="C135" s="96">
        <v>1</v>
      </c>
      <c r="D135" s="39">
        <f>'PVP 2015 + čerpání k 31.3.2015'!D135</f>
        <v>50000</v>
      </c>
      <c r="E135" s="21">
        <f t="shared" si="6"/>
        <v>50000</v>
      </c>
      <c r="F135" s="21">
        <f t="shared" si="7"/>
        <v>60500</v>
      </c>
    </row>
    <row r="136" spans="1:6" ht="18" customHeight="1" x14ac:dyDescent="0.3">
      <c r="A136" s="116" t="s">
        <v>131</v>
      </c>
      <c r="B136" s="136" t="s">
        <v>205</v>
      </c>
      <c r="C136" s="96">
        <v>1</v>
      </c>
      <c r="D136" s="39">
        <f>'PVP 2015 + čerpání k 31.3.2015'!D136</f>
        <v>400000</v>
      </c>
      <c r="E136" s="21">
        <f t="shared" si="6"/>
        <v>400000</v>
      </c>
      <c r="F136" s="21">
        <f t="shared" si="7"/>
        <v>484000</v>
      </c>
    </row>
    <row r="137" spans="1:6" ht="18" customHeight="1" x14ac:dyDescent="0.3">
      <c r="A137" s="116" t="s">
        <v>132</v>
      </c>
      <c r="B137" s="136" t="s">
        <v>205</v>
      </c>
      <c r="C137" s="96">
        <v>1</v>
      </c>
      <c r="D137" s="39">
        <f>'PVP 2015 + čerpání k 31.3.2015'!D137</f>
        <v>0</v>
      </c>
      <c r="E137" s="21">
        <f t="shared" si="6"/>
        <v>0</v>
      </c>
      <c r="F137" s="21">
        <f t="shared" si="7"/>
        <v>0</v>
      </c>
    </row>
    <row r="138" spans="1:6" ht="18" customHeight="1" x14ac:dyDescent="0.3">
      <c r="A138" s="116" t="s">
        <v>133</v>
      </c>
      <c r="B138" s="136" t="s">
        <v>4</v>
      </c>
      <c r="C138" s="96">
        <v>131</v>
      </c>
      <c r="D138" s="39">
        <f>'PVP 2015 + čerpání k 31.3.2015'!D138</f>
        <v>2290</v>
      </c>
      <c r="E138" s="21">
        <f t="shared" si="6"/>
        <v>299990</v>
      </c>
      <c r="F138" s="21">
        <f t="shared" si="7"/>
        <v>362987.89999999997</v>
      </c>
    </row>
    <row r="139" spans="1:6" ht="18" customHeight="1" x14ac:dyDescent="0.3">
      <c r="A139" s="116" t="s">
        <v>134</v>
      </c>
      <c r="B139" s="136" t="s">
        <v>4</v>
      </c>
      <c r="C139" s="96">
        <v>3500</v>
      </c>
      <c r="D139" s="39">
        <f>'PVP 2015 + čerpání k 31.3.2015'!D139</f>
        <v>57</v>
      </c>
      <c r="E139" s="21">
        <f t="shared" si="6"/>
        <v>199500</v>
      </c>
      <c r="F139" s="21">
        <f t="shared" si="7"/>
        <v>241395</v>
      </c>
    </row>
    <row r="140" spans="1:6" ht="18" customHeight="1" x14ac:dyDescent="0.3">
      <c r="A140" s="116" t="s">
        <v>135</v>
      </c>
      <c r="B140" s="136" t="s">
        <v>205</v>
      </c>
      <c r="C140" s="96">
        <v>1</v>
      </c>
      <c r="D140" s="39">
        <f>'PVP 2015 + čerpání k 31.3.2015'!D140</f>
        <v>0</v>
      </c>
      <c r="E140" s="21">
        <f t="shared" si="6"/>
        <v>0</v>
      </c>
      <c r="F140" s="21">
        <f t="shared" si="7"/>
        <v>0</v>
      </c>
    </row>
    <row r="141" spans="1:6" ht="18" customHeight="1" x14ac:dyDescent="0.3">
      <c r="A141" s="116" t="s">
        <v>136</v>
      </c>
      <c r="B141" s="136" t="s">
        <v>205</v>
      </c>
      <c r="C141" s="96">
        <v>1</v>
      </c>
      <c r="D141" s="39">
        <f>'PVP 2015 + čerpání k 31.3.2015'!D141</f>
        <v>0</v>
      </c>
      <c r="E141" s="21">
        <f t="shared" si="6"/>
        <v>0</v>
      </c>
      <c r="F141" s="21">
        <f t="shared" si="7"/>
        <v>0</v>
      </c>
    </row>
    <row r="142" spans="1:6" ht="18" customHeight="1" x14ac:dyDescent="0.3">
      <c r="A142" s="116" t="s">
        <v>137</v>
      </c>
      <c r="B142" s="136" t="s">
        <v>2</v>
      </c>
      <c r="C142" s="96">
        <v>456</v>
      </c>
      <c r="D142" s="39">
        <f>'PVP 2015 + čerpání k 31.3.2015'!D142</f>
        <v>700</v>
      </c>
      <c r="E142" s="21">
        <f t="shared" si="6"/>
        <v>319200</v>
      </c>
      <c r="F142" s="21">
        <f t="shared" si="7"/>
        <v>386232</v>
      </c>
    </row>
    <row r="143" spans="1:6" ht="18" customHeight="1" x14ac:dyDescent="0.3">
      <c r="A143" s="116" t="s">
        <v>138</v>
      </c>
      <c r="B143" s="136" t="s">
        <v>2</v>
      </c>
      <c r="C143" s="96">
        <v>446</v>
      </c>
      <c r="D143" s="39">
        <f>'PVP 2015 + čerpání k 31.3.2015'!D143</f>
        <v>300</v>
      </c>
      <c r="E143" s="21">
        <f t="shared" si="6"/>
        <v>133800</v>
      </c>
      <c r="F143" s="21">
        <f t="shared" si="7"/>
        <v>161898</v>
      </c>
    </row>
    <row r="144" spans="1:6" ht="18" customHeight="1" x14ac:dyDescent="0.3">
      <c r="A144" s="116" t="s">
        <v>139</v>
      </c>
      <c r="B144" s="136" t="s">
        <v>2</v>
      </c>
      <c r="C144" s="96">
        <v>347</v>
      </c>
      <c r="D144" s="39">
        <f>'PVP 2015 + čerpání k 31.3.2015'!D144</f>
        <v>500</v>
      </c>
      <c r="E144" s="21">
        <f t="shared" si="6"/>
        <v>173500</v>
      </c>
      <c r="F144" s="21">
        <f t="shared" si="7"/>
        <v>209935</v>
      </c>
    </row>
    <row r="145" spans="1:6" ht="18" customHeight="1" x14ac:dyDescent="0.3">
      <c r="A145" s="116" t="s">
        <v>140</v>
      </c>
      <c r="B145" s="136" t="s">
        <v>2</v>
      </c>
      <c r="C145" s="96">
        <v>594</v>
      </c>
      <c r="D145" s="39">
        <f>'PVP 2015 + čerpání k 31.3.2015'!D145</f>
        <v>700</v>
      </c>
      <c r="E145" s="21">
        <f t="shared" si="6"/>
        <v>415800</v>
      </c>
      <c r="F145" s="21">
        <f t="shared" si="7"/>
        <v>503118</v>
      </c>
    </row>
    <row r="146" spans="1:6" ht="18" customHeight="1" x14ac:dyDescent="0.3">
      <c r="A146" s="116" t="s">
        <v>141</v>
      </c>
      <c r="B146" s="136" t="s">
        <v>2</v>
      </c>
      <c r="C146" s="96">
        <v>2972</v>
      </c>
      <c r="D146" s="39">
        <f>'PVP 2015 + čerpání k 31.3.2015'!D146</f>
        <v>28</v>
      </c>
      <c r="E146" s="21">
        <f t="shared" si="6"/>
        <v>83216</v>
      </c>
      <c r="F146" s="21">
        <f t="shared" si="7"/>
        <v>100691.36</v>
      </c>
    </row>
    <row r="147" spans="1:6" ht="18" customHeight="1" x14ac:dyDescent="0.3">
      <c r="A147" s="116" t="s">
        <v>142</v>
      </c>
      <c r="B147" s="136" t="s">
        <v>2</v>
      </c>
      <c r="C147" s="96">
        <v>1981</v>
      </c>
      <c r="D147" s="39">
        <f>'PVP 2015 + čerpání k 31.3.2015'!D147</f>
        <v>11.999999999999998</v>
      </c>
      <c r="E147" s="21">
        <f t="shared" si="6"/>
        <v>23771.999999999996</v>
      </c>
      <c r="F147" s="21">
        <f t="shared" si="7"/>
        <v>28764.119999999995</v>
      </c>
    </row>
    <row r="148" spans="1:6" ht="18" customHeight="1" x14ac:dyDescent="0.3">
      <c r="A148" s="116" t="s">
        <v>143</v>
      </c>
      <c r="B148" s="136" t="s">
        <v>2</v>
      </c>
      <c r="C148" s="96">
        <v>750</v>
      </c>
      <c r="D148" s="39">
        <f>'PVP 2015 + čerpání k 31.3.2015'!D148</f>
        <v>7</v>
      </c>
      <c r="E148" s="21">
        <f t="shared" si="6"/>
        <v>5250</v>
      </c>
      <c r="F148" s="21">
        <f t="shared" si="7"/>
        <v>6352.5</v>
      </c>
    </row>
    <row r="149" spans="1:6" ht="18" customHeight="1" x14ac:dyDescent="0.3">
      <c r="A149" s="116" t="s">
        <v>144</v>
      </c>
      <c r="B149" s="136" t="s">
        <v>2</v>
      </c>
      <c r="C149" s="96">
        <v>5944</v>
      </c>
      <c r="D149" s="39">
        <f>'PVP 2015 + čerpání k 31.3.2015'!D149</f>
        <v>60</v>
      </c>
      <c r="E149" s="21">
        <f t="shared" si="6"/>
        <v>356640</v>
      </c>
      <c r="F149" s="21">
        <f t="shared" si="7"/>
        <v>431534.39999999997</v>
      </c>
    </row>
    <row r="150" spans="1:6" ht="18" customHeight="1" x14ac:dyDescent="0.3">
      <c r="A150" s="116" t="s">
        <v>145</v>
      </c>
      <c r="B150" s="136" t="s">
        <v>2</v>
      </c>
      <c r="C150" s="96">
        <v>12383</v>
      </c>
      <c r="D150" s="39">
        <f>'PVP 2015 + čerpání k 31.3.2015'!D150</f>
        <v>12</v>
      </c>
      <c r="E150" s="21">
        <f t="shared" si="6"/>
        <v>148596</v>
      </c>
      <c r="F150" s="21">
        <f t="shared" si="7"/>
        <v>179801.16</v>
      </c>
    </row>
    <row r="151" spans="1:6" ht="18" customHeight="1" x14ac:dyDescent="0.3">
      <c r="A151" s="116" t="s">
        <v>146</v>
      </c>
      <c r="B151" s="136" t="s">
        <v>2</v>
      </c>
      <c r="C151" s="96">
        <v>1981</v>
      </c>
      <c r="D151" s="39">
        <f>'PVP 2015 + čerpání k 31.3.2015'!D151</f>
        <v>8</v>
      </c>
      <c r="E151" s="21">
        <f t="shared" si="6"/>
        <v>15848</v>
      </c>
      <c r="F151" s="21">
        <f t="shared" si="7"/>
        <v>19176.079999999998</v>
      </c>
    </row>
    <row r="152" spans="1:6" ht="18" customHeight="1" x14ac:dyDescent="0.3">
      <c r="A152" s="116" t="s">
        <v>147</v>
      </c>
      <c r="B152" s="136" t="s">
        <v>4</v>
      </c>
      <c r="C152" s="96">
        <v>594</v>
      </c>
      <c r="D152" s="39">
        <f>'PVP 2015 + čerpání k 31.3.2015'!D152</f>
        <v>22</v>
      </c>
      <c r="E152" s="21">
        <f t="shared" si="6"/>
        <v>13068</v>
      </c>
      <c r="F152" s="21">
        <f t="shared" si="7"/>
        <v>15812.279999999999</v>
      </c>
    </row>
    <row r="153" spans="1:6" ht="18" customHeight="1" x14ac:dyDescent="0.3">
      <c r="A153" s="116" t="s">
        <v>148</v>
      </c>
      <c r="B153" s="136" t="s">
        <v>4</v>
      </c>
      <c r="C153" s="96">
        <v>455</v>
      </c>
      <c r="D153" s="39">
        <f>'PVP 2015 + čerpání k 31.3.2015'!D153</f>
        <v>10</v>
      </c>
      <c r="E153" s="21">
        <f t="shared" si="6"/>
        <v>4550</v>
      </c>
      <c r="F153" s="21">
        <f t="shared" si="7"/>
        <v>5505.5</v>
      </c>
    </row>
    <row r="154" spans="1:6" ht="18" customHeight="1" x14ac:dyDescent="0.3">
      <c r="A154" s="116" t="s">
        <v>149</v>
      </c>
      <c r="B154" s="136" t="s">
        <v>4</v>
      </c>
      <c r="C154" s="96">
        <v>153</v>
      </c>
      <c r="D154" s="39">
        <f>'PVP 2015 + čerpání k 31.3.2015'!D154</f>
        <v>0</v>
      </c>
      <c r="E154" s="21">
        <f t="shared" si="6"/>
        <v>0</v>
      </c>
      <c r="F154" s="21">
        <f t="shared" si="7"/>
        <v>0</v>
      </c>
    </row>
    <row r="155" spans="1:6" s="9" customFormat="1" ht="18" customHeight="1" x14ac:dyDescent="0.3">
      <c r="A155" s="117" t="s">
        <v>216</v>
      </c>
      <c r="B155" s="137"/>
      <c r="C155" s="97"/>
      <c r="D155" s="40">
        <v>0</v>
      </c>
      <c r="E155" s="22">
        <f>SUM(E118:E154)</f>
        <v>10339137</v>
      </c>
      <c r="F155" s="22">
        <f>SUM(F118:F154)</f>
        <v>12510355.77</v>
      </c>
    </row>
    <row r="156" spans="1:6" ht="18" customHeight="1" x14ac:dyDescent="0.3">
      <c r="A156" s="118" t="s">
        <v>150</v>
      </c>
      <c r="B156" s="138" t="s">
        <v>205</v>
      </c>
      <c r="C156" s="98">
        <v>1</v>
      </c>
      <c r="D156" s="41">
        <f>'PVP 2015 + čerpání k 31.3.2015'!D156</f>
        <v>500000</v>
      </c>
      <c r="E156" s="23">
        <v>20000</v>
      </c>
      <c r="F156" s="23">
        <f t="shared" ref="F156:F163" si="8">E156*1.21</f>
        <v>24200</v>
      </c>
    </row>
    <row r="157" spans="1:6" ht="18" customHeight="1" x14ac:dyDescent="0.3">
      <c r="A157" s="118" t="s">
        <v>151</v>
      </c>
      <c r="B157" s="138" t="s">
        <v>1</v>
      </c>
      <c r="C157" s="98">
        <v>83.94</v>
      </c>
      <c r="D157" s="41">
        <f>'PVP 2015 + čerpání k 31.3.2015'!D157</f>
        <v>8000</v>
      </c>
      <c r="E157" s="23">
        <f t="shared" si="6"/>
        <v>671520</v>
      </c>
      <c r="F157" s="23">
        <f t="shared" si="8"/>
        <v>812539.2</v>
      </c>
    </row>
    <row r="158" spans="1:6" ht="18" customHeight="1" x14ac:dyDescent="0.3">
      <c r="A158" s="118" t="s">
        <v>152</v>
      </c>
      <c r="B158" s="138" t="s">
        <v>1</v>
      </c>
      <c r="C158" s="98">
        <v>339.36</v>
      </c>
      <c r="D158" s="41">
        <f>'PVP 2015 + čerpání k 31.3.2015'!D158</f>
        <v>2000</v>
      </c>
      <c r="E158" s="23">
        <f t="shared" si="6"/>
        <v>678720</v>
      </c>
      <c r="F158" s="23">
        <f t="shared" si="8"/>
        <v>821251.2</v>
      </c>
    </row>
    <row r="159" spans="1:6" ht="18" customHeight="1" x14ac:dyDescent="0.3">
      <c r="A159" s="118" t="s">
        <v>153</v>
      </c>
      <c r="B159" s="138" t="s">
        <v>205</v>
      </c>
      <c r="C159" s="98">
        <v>1</v>
      </c>
      <c r="D159" s="41">
        <f>'PVP 2015 + čerpání k 31.3.2015'!D159</f>
        <v>300000</v>
      </c>
      <c r="E159" s="23">
        <f t="shared" si="6"/>
        <v>300000</v>
      </c>
      <c r="F159" s="23">
        <f t="shared" si="8"/>
        <v>363000</v>
      </c>
    </row>
    <row r="160" spans="1:6" ht="18" customHeight="1" x14ac:dyDescent="0.3">
      <c r="A160" s="118" t="s">
        <v>195</v>
      </c>
      <c r="B160" s="138" t="s">
        <v>205</v>
      </c>
      <c r="C160" s="98">
        <v>1</v>
      </c>
      <c r="D160" s="41">
        <f>'PVP 2015 + čerpání k 31.3.2015'!D160</f>
        <v>0</v>
      </c>
      <c r="E160" s="23">
        <f t="shared" si="6"/>
        <v>0</v>
      </c>
      <c r="F160" s="23">
        <f t="shared" si="8"/>
        <v>0</v>
      </c>
    </row>
    <row r="161" spans="1:6" ht="18" customHeight="1" x14ac:dyDescent="0.3">
      <c r="A161" s="118" t="s">
        <v>196</v>
      </c>
      <c r="B161" s="138" t="s">
        <v>205</v>
      </c>
      <c r="C161" s="98">
        <v>1</v>
      </c>
      <c r="D161" s="41">
        <f>'PVP 2015 + čerpání k 31.3.2015'!D161</f>
        <v>0</v>
      </c>
      <c r="E161" s="23">
        <f t="shared" si="6"/>
        <v>0</v>
      </c>
      <c r="F161" s="23">
        <f t="shared" si="8"/>
        <v>0</v>
      </c>
    </row>
    <row r="162" spans="1:6" ht="18" customHeight="1" x14ac:dyDescent="0.3">
      <c r="A162" s="118" t="s">
        <v>197</v>
      </c>
      <c r="B162" s="138" t="s">
        <v>205</v>
      </c>
      <c r="C162" s="98">
        <v>1</v>
      </c>
      <c r="D162" s="41">
        <f>'PVP 2015 + čerpání k 31.3.2015'!D162</f>
        <v>0</v>
      </c>
      <c r="E162" s="23">
        <f t="shared" si="6"/>
        <v>0</v>
      </c>
      <c r="F162" s="23">
        <f t="shared" si="8"/>
        <v>0</v>
      </c>
    </row>
    <row r="163" spans="1:6" ht="18" customHeight="1" x14ac:dyDescent="0.3">
      <c r="A163" s="118" t="s">
        <v>198</v>
      </c>
      <c r="B163" s="138" t="s">
        <v>205</v>
      </c>
      <c r="C163" s="98">
        <v>1</v>
      </c>
      <c r="D163" s="41">
        <f>'PVP 2015 + čerpání k 31.3.2015'!D163</f>
        <v>0</v>
      </c>
      <c r="E163" s="23">
        <f t="shared" si="6"/>
        <v>0</v>
      </c>
      <c r="F163" s="23">
        <f t="shared" si="8"/>
        <v>0</v>
      </c>
    </row>
    <row r="164" spans="1:6" s="9" customFormat="1" ht="18" customHeight="1" x14ac:dyDescent="0.3">
      <c r="A164" s="119" t="s">
        <v>215</v>
      </c>
      <c r="B164" s="139"/>
      <c r="C164" s="99"/>
      <c r="D164" s="42">
        <v>0</v>
      </c>
      <c r="E164" s="24">
        <f>SUM(E156:E163)</f>
        <v>1670240</v>
      </c>
      <c r="F164" s="24">
        <f>SUM(F156:F163)</f>
        <v>2020990.4</v>
      </c>
    </row>
    <row r="165" spans="1:6" ht="18" customHeight="1" x14ac:dyDescent="0.3">
      <c r="A165" s="120" t="s">
        <v>171</v>
      </c>
      <c r="B165" s="140" t="s">
        <v>1</v>
      </c>
      <c r="C165" s="100">
        <v>54</v>
      </c>
      <c r="D165" s="43">
        <f>'PVP 2015 + čerpání k 31.3.2015'!D165</f>
        <v>0</v>
      </c>
      <c r="E165" s="25">
        <f t="shared" si="6"/>
        <v>0</v>
      </c>
      <c r="F165" s="25">
        <f t="shared" ref="F165:F169" si="9">E165*1.21</f>
        <v>0</v>
      </c>
    </row>
    <row r="166" spans="1:6" ht="18" customHeight="1" x14ac:dyDescent="0.3">
      <c r="A166" s="120" t="s">
        <v>172</v>
      </c>
      <c r="B166" s="140" t="s">
        <v>1</v>
      </c>
      <c r="C166" s="100">
        <v>22</v>
      </c>
      <c r="D166" s="43">
        <f>'PVP 2015 + čerpání k 31.3.2015'!D166</f>
        <v>3636.3636363636365</v>
      </c>
      <c r="E166" s="25">
        <f t="shared" si="6"/>
        <v>80000</v>
      </c>
      <c r="F166" s="25">
        <f t="shared" si="9"/>
        <v>96800</v>
      </c>
    </row>
    <row r="167" spans="1:6" ht="18" customHeight="1" x14ac:dyDescent="0.3">
      <c r="A167" s="120" t="s">
        <v>173</v>
      </c>
      <c r="B167" s="140" t="s">
        <v>1</v>
      </c>
      <c r="C167" s="100">
        <v>36</v>
      </c>
      <c r="D167" s="43">
        <f>'PVP 2015 + čerpání k 31.3.2015'!D167</f>
        <v>0</v>
      </c>
      <c r="E167" s="25">
        <f t="shared" si="6"/>
        <v>0</v>
      </c>
      <c r="F167" s="25">
        <f t="shared" si="9"/>
        <v>0</v>
      </c>
    </row>
    <row r="168" spans="1:6" ht="18" customHeight="1" x14ac:dyDescent="0.3">
      <c r="A168" s="120" t="s">
        <v>174</v>
      </c>
      <c r="B168" s="140" t="s">
        <v>205</v>
      </c>
      <c r="C168" s="100">
        <v>1</v>
      </c>
      <c r="D168" s="43">
        <f>'PVP 2015 + čerpání k 31.3.2015'!D168</f>
        <v>0</v>
      </c>
      <c r="E168" s="25">
        <f t="shared" si="6"/>
        <v>0</v>
      </c>
      <c r="F168" s="25">
        <f t="shared" si="9"/>
        <v>0</v>
      </c>
    </row>
    <row r="169" spans="1:6" ht="18" customHeight="1" x14ac:dyDescent="0.3">
      <c r="A169" s="120" t="s">
        <v>175</v>
      </c>
      <c r="B169" s="140" t="s">
        <v>205</v>
      </c>
      <c r="C169" s="100">
        <v>1</v>
      </c>
      <c r="D169" s="43">
        <f>'PVP 2015 + čerpání k 31.3.2015'!D169</f>
        <v>0</v>
      </c>
      <c r="E169" s="25">
        <f t="shared" si="6"/>
        <v>0</v>
      </c>
      <c r="F169" s="25">
        <f t="shared" si="9"/>
        <v>0</v>
      </c>
    </row>
    <row r="170" spans="1:6" s="9" customFormat="1" ht="18" customHeight="1" x14ac:dyDescent="0.3">
      <c r="A170" s="121" t="s">
        <v>214</v>
      </c>
      <c r="B170" s="141"/>
      <c r="C170" s="101"/>
      <c r="D170" s="44">
        <v>0</v>
      </c>
      <c r="E170" s="26">
        <f>SUM(E165:E169)</f>
        <v>80000</v>
      </c>
      <c r="F170" s="26">
        <f>SUM(F165:F169)</f>
        <v>96800</v>
      </c>
    </row>
    <row r="171" spans="1:6" ht="18" customHeight="1" x14ac:dyDescent="0.3">
      <c r="A171" s="122" t="s">
        <v>154</v>
      </c>
      <c r="B171" s="142" t="s">
        <v>0</v>
      </c>
      <c r="C171" s="102">
        <v>1000</v>
      </c>
      <c r="D171" s="45">
        <f>'PVP 2015 + čerpání k 31.3.2015'!D171</f>
        <v>1500</v>
      </c>
      <c r="E171" s="27">
        <f t="shared" si="6"/>
        <v>1500000</v>
      </c>
      <c r="F171" s="27">
        <f t="shared" ref="F171:F189" si="10">E171*1.21</f>
        <v>1815000</v>
      </c>
    </row>
    <row r="172" spans="1:6" ht="18" customHeight="1" x14ac:dyDescent="0.3">
      <c r="A172" s="122" t="s">
        <v>155</v>
      </c>
      <c r="B172" s="142" t="s">
        <v>0</v>
      </c>
      <c r="C172" s="102">
        <v>370</v>
      </c>
      <c r="D172" s="45">
        <f>'PVP 2015 + čerpání k 31.3.2015'!D172</f>
        <v>120</v>
      </c>
      <c r="E172" s="27">
        <f t="shared" si="6"/>
        <v>44400</v>
      </c>
      <c r="F172" s="27">
        <f t="shared" si="10"/>
        <v>53724</v>
      </c>
    </row>
    <row r="173" spans="1:6" ht="18" customHeight="1" x14ac:dyDescent="0.3">
      <c r="A173" s="122" t="s">
        <v>156</v>
      </c>
      <c r="B173" s="142" t="s">
        <v>205</v>
      </c>
      <c r="C173" s="102">
        <v>1</v>
      </c>
      <c r="D173" s="45">
        <f>'PVP 2015 + čerpání k 31.3.2015'!D173</f>
        <v>330000</v>
      </c>
      <c r="E173" s="27">
        <f t="shared" si="6"/>
        <v>330000</v>
      </c>
      <c r="F173" s="27">
        <f t="shared" si="10"/>
        <v>399300</v>
      </c>
    </row>
    <row r="174" spans="1:6" ht="18" customHeight="1" x14ac:dyDescent="0.3">
      <c r="A174" s="122" t="s">
        <v>157</v>
      </c>
      <c r="B174" s="142" t="s">
        <v>0</v>
      </c>
      <c r="C174" s="102">
        <v>300</v>
      </c>
      <c r="D174" s="45">
        <f>'PVP 2015 + čerpání k 31.3.2015'!D174</f>
        <v>9</v>
      </c>
      <c r="E174" s="27">
        <f t="shared" si="6"/>
        <v>2700</v>
      </c>
      <c r="F174" s="27">
        <f t="shared" si="10"/>
        <v>3267</v>
      </c>
    </row>
    <row r="175" spans="1:6" ht="18" customHeight="1" x14ac:dyDescent="0.3">
      <c r="A175" s="122" t="s">
        <v>158</v>
      </c>
      <c r="B175" s="142" t="s">
        <v>0</v>
      </c>
      <c r="C175" s="102">
        <v>372</v>
      </c>
      <c r="D175" s="45">
        <f>'PVP 2015 + čerpání k 31.3.2015'!D175</f>
        <v>700</v>
      </c>
      <c r="E175" s="27">
        <f t="shared" si="6"/>
        <v>260400</v>
      </c>
      <c r="F175" s="27">
        <f t="shared" si="10"/>
        <v>315084</v>
      </c>
    </row>
    <row r="176" spans="1:6" ht="18" customHeight="1" x14ac:dyDescent="0.3">
      <c r="A176" s="122" t="s">
        <v>159</v>
      </c>
      <c r="B176" s="142" t="s">
        <v>2</v>
      </c>
      <c r="C176" s="102">
        <v>790</v>
      </c>
      <c r="D176" s="45">
        <f>'PVP 2015 + čerpání k 31.3.2015'!D176</f>
        <v>1700</v>
      </c>
      <c r="E176" s="27">
        <f t="shared" si="6"/>
        <v>1343000</v>
      </c>
      <c r="F176" s="27">
        <f t="shared" si="10"/>
        <v>1625030</v>
      </c>
    </row>
    <row r="177" spans="1:6" ht="18" customHeight="1" x14ac:dyDescent="0.3">
      <c r="A177" s="122" t="s">
        <v>160</v>
      </c>
      <c r="B177" s="142" t="s">
        <v>0</v>
      </c>
      <c r="C177" s="102">
        <v>980</v>
      </c>
      <c r="D177" s="45">
        <f>'PVP 2015 + čerpání k 31.3.2015'!D177</f>
        <v>150</v>
      </c>
      <c r="E177" s="27">
        <f t="shared" si="6"/>
        <v>147000</v>
      </c>
      <c r="F177" s="27">
        <f t="shared" si="10"/>
        <v>177870</v>
      </c>
    </row>
    <row r="178" spans="1:6" ht="18" customHeight="1" x14ac:dyDescent="0.3">
      <c r="A178" s="122" t="s">
        <v>199</v>
      </c>
      <c r="B178" s="142" t="s">
        <v>2</v>
      </c>
      <c r="C178" s="102">
        <v>48</v>
      </c>
      <c r="D178" s="45">
        <f>'PVP 2015 + čerpání k 31.3.2015'!D178</f>
        <v>0</v>
      </c>
      <c r="E178" s="27">
        <f t="shared" si="6"/>
        <v>0</v>
      </c>
      <c r="F178" s="27">
        <f t="shared" si="10"/>
        <v>0</v>
      </c>
    </row>
    <row r="179" spans="1:6" ht="18" customHeight="1" x14ac:dyDescent="0.3">
      <c r="A179" s="122" t="s">
        <v>200</v>
      </c>
      <c r="B179" s="142" t="s">
        <v>5</v>
      </c>
      <c r="C179" s="102">
        <v>6</v>
      </c>
      <c r="D179" s="45">
        <f>'PVP 2015 + čerpání k 31.3.2015'!D179</f>
        <v>0</v>
      </c>
      <c r="E179" s="27">
        <f t="shared" si="6"/>
        <v>0</v>
      </c>
      <c r="F179" s="27">
        <f t="shared" si="10"/>
        <v>0</v>
      </c>
    </row>
    <row r="180" spans="1:6" ht="18" customHeight="1" x14ac:dyDescent="0.3">
      <c r="A180" s="122" t="s">
        <v>161</v>
      </c>
      <c r="B180" s="142" t="s">
        <v>2</v>
      </c>
      <c r="C180" s="102">
        <v>1875</v>
      </c>
      <c r="D180" s="45">
        <f>'PVP 2015 + čerpání k 31.3.2015'!D180</f>
        <v>200</v>
      </c>
      <c r="E180" s="27">
        <f t="shared" si="6"/>
        <v>375000</v>
      </c>
      <c r="F180" s="27">
        <f t="shared" si="10"/>
        <v>453750</v>
      </c>
    </row>
    <row r="181" spans="1:6" ht="18" customHeight="1" x14ac:dyDescent="0.3">
      <c r="A181" s="122" t="s">
        <v>162</v>
      </c>
      <c r="B181" s="142" t="s">
        <v>2</v>
      </c>
      <c r="C181" s="102">
        <v>1590</v>
      </c>
      <c r="D181" s="45">
        <f>'PVP 2015 + čerpání k 31.3.2015'!D181</f>
        <v>250</v>
      </c>
      <c r="E181" s="27">
        <f t="shared" si="6"/>
        <v>397500</v>
      </c>
      <c r="F181" s="27">
        <f t="shared" si="10"/>
        <v>480975</v>
      </c>
    </row>
    <row r="182" spans="1:6" ht="18" customHeight="1" x14ac:dyDescent="0.3">
      <c r="A182" s="122" t="s">
        <v>163</v>
      </c>
      <c r="B182" s="142" t="s">
        <v>205</v>
      </c>
      <c r="C182" s="102">
        <v>1</v>
      </c>
      <c r="D182" s="45">
        <f>'PVP 2015 + čerpání k 31.3.2015'!D182</f>
        <v>420000</v>
      </c>
      <c r="E182" s="27">
        <f t="shared" si="6"/>
        <v>420000</v>
      </c>
      <c r="F182" s="27">
        <f t="shared" si="10"/>
        <v>508200</v>
      </c>
    </row>
    <row r="183" spans="1:6" ht="18" customHeight="1" x14ac:dyDescent="0.3">
      <c r="A183" s="122" t="s">
        <v>164</v>
      </c>
      <c r="B183" s="142" t="s">
        <v>1</v>
      </c>
      <c r="C183" s="102">
        <v>55</v>
      </c>
      <c r="D183" s="45">
        <f>'PVP 2015 + čerpání k 31.3.2015'!D183</f>
        <v>20000</v>
      </c>
      <c r="E183" s="27">
        <f t="shared" ref="E183:E189" si="11">C183*D183</f>
        <v>1100000</v>
      </c>
      <c r="F183" s="27">
        <f t="shared" si="10"/>
        <v>1331000</v>
      </c>
    </row>
    <row r="184" spans="1:6" ht="18" customHeight="1" x14ac:dyDescent="0.3">
      <c r="A184" s="122" t="s">
        <v>165</v>
      </c>
      <c r="B184" s="142" t="s">
        <v>1</v>
      </c>
      <c r="C184" s="102">
        <v>45</v>
      </c>
      <c r="D184" s="45">
        <f>'PVP 2015 + čerpání k 31.3.2015'!D184</f>
        <v>10000</v>
      </c>
      <c r="E184" s="27">
        <f t="shared" si="11"/>
        <v>450000</v>
      </c>
      <c r="F184" s="27">
        <f t="shared" si="10"/>
        <v>544500</v>
      </c>
    </row>
    <row r="185" spans="1:6" ht="18" customHeight="1" x14ac:dyDescent="0.3">
      <c r="A185" s="122" t="s">
        <v>166</v>
      </c>
      <c r="B185" s="142" t="s">
        <v>1</v>
      </c>
      <c r="C185" s="102">
        <v>1</v>
      </c>
      <c r="D185" s="45">
        <f>'PVP 2015 + čerpání k 31.3.2015'!D185</f>
        <v>15000000</v>
      </c>
      <c r="E185" s="27">
        <f t="shared" si="11"/>
        <v>15000000</v>
      </c>
      <c r="F185" s="27">
        <f t="shared" si="10"/>
        <v>18150000</v>
      </c>
    </row>
    <row r="186" spans="1:6" ht="18" customHeight="1" x14ac:dyDescent="0.3">
      <c r="A186" s="122" t="s">
        <v>167</v>
      </c>
      <c r="B186" s="142" t="s">
        <v>4</v>
      </c>
      <c r="C186" s="102">
        <v>1.3</v>
      </c>
      <c r="D186" s="45">
        <f>'PVP 2015 + čerpání k 31.3.2015'!D186</f>
        <v>30306</v>
      </c>
      <c r="E186" s="27">
        <f t="shared" si="11"/>
        <v>39397.800000000003</v>
      </c>
      <c r="F186" s="27">
        <f t="shared" si="10"/>
        <v>47671.338000000003</v>
      </c>
    </row>
    <row r="187" spans="1:6" ht="18" customHeight="1" x14ac:dyDescent="0.3">
      <c r="A187" s="122" t="s">
        <v>168</v>
      </c>
      <c r="B187" s="142" t="s">
        <v>1</v>
      </c>
      <c r="C187" s="102">
        <v>5.2</v>
      </c>
      <c r="D187" s="45">
        <f>'PVP 2015 + čerpání k 31.3.2015'!D187</f>
        <v>5000</v>
      </c>
      <c r="E187" s="27">
        <f t="shared" si="11"/>
        <v>26000</v>
      </c>
      <c r="F187" s="27">
        <f t="shared" si="10"/>
        <v>31460</v>
      </c>
    </row>
    <row r="188" spans="1:6" ht="18" customHeight="1" x14ac:dyDescent="0.3">
      <c r="A188" s="122" t="s">
        <v>169</v>
      </c>
      <c r="B188" s="142" t="s">
        <v>1</v>
      </c>
      <c r="C188" s="102">
        <v>5.2</v>
      </c>
      <c r="D188" s="45">
        <f>'PVP 2015 + čerpání k 31.3.2015'!D188</f>
        <v>57512</v>
      </c>
      <c r="E188" s="27">
        <f t="shared" si="11"/>
        <v>299062.40000000002</v>
      </c>
      <c r="F188" s="27">
        <f t="shared" si="10"/>
        <v>361865.50400000002</v>
      </c>
    </row>
    <row r="189" spans="1:6" ht="18" customHeight="1" x14ac:dyDescent="0.3">
      <c r="A189" s="122" t="s">
        <v>170</v>
      </c>
      <c r="B189" s="142" t="s">
        <v>1</v>
      </c>
      <c r="C189" s="102">
        <v>4.5</v>
      </c>
      <c r="D189" s="45">
        <f>'PVP 2015 + čerpání k 31.3.2015'!D189</f>
        <v>5350</v>
      </c>
      <c r="E189" s="27">
        <f t="shared" si="11"/>
        <v>24075</v>
      </c>
      <c r="F189" s="27">
        <f t="shared" si="10"/>
        <v>29130.75</v>
      </c>
    </row>
    <row r="190" spans="1:6" s="9" customFormat="1" ht="18" customHeight="1" x14ac:dyDescent="0.3">
      <c r="A190" s="123" t="s">
        <v>213</v>
      </c>
      <c r="B190" s="143"/>
      <c r="C190" s="103"/>
      <c r="D190" s="46">
        <v>0</v>
      </c>
      <c r="E190" s="28">
        <f>SUM(E171:E189)</f>
        <v>21758535.199999999</v>
      </c>
      <c r="F190" s="28">
        <f>SUM(F171:F189)</f>
        <v>26327827.592</v>
      </c>
    </row>
    <row r="191" spans="1:6" ht="18" customHeight="1" x14ac:dyDescent="0.3">
      <c r="A191" s="124" t="s">
        <v>176</v>
      </c>
      <c r="B191" s="144" t="s">
        <v>9</v>
      </c>
      <c r="C191" s="104">
        <v>15.85</v>
      </c>
      <c r="D191" s="47">
        <f>'PVP 2015 + čerpání k 31.3.2015'!D191</f>
        <v>705</v>
      </c>
      <c r="E191" s="29">
        <f t="shared" ref="E191:E200" si="12">C191*D191</f>
        <v>11174.25</v>
      </c>
      <c r="F191" s="29">
        <f t="shared" ref="F191:F200" si="13">E191*1.21</f>
        <v>13520.842499999999</v>
      </c>
    </row>
    <row r="192" spans="1:6" ht="18" customHeight="1" x14ac:dyDescent="0.3">
      <c r="A192" s="124" t="s">
        <v>177</v>
      </c>
      <c r="B192" s="144" t="s">
        <v>0</v>
      </c>
      <c r="C192" s="104">
        <v>980</v>
      </c>
      <c r="D192" s="47">
        <f>'PVP 2015 + čerpání k 31.3.2015'!D192</f>
        <v>524.25</v>
      </c>
      <c r="E192" s="29">
        <f t="shared" si="12"/>
        <v>513765</v>
      </c>
      <c r="F192" s="29">
        <f t="shared" si="13"/>
        <v>621655.65</v>
      </c>
    </row>
    <row r="193" spans="1:6" ht="18" customHeight="1" x14ac:dyDescent="0.3">
      <c r="A193" s="124" t="s">
        <v>178</v>
      </c>
      <c r="B193" s="144" t="s">
        <v>0</v>
      </c>
      <c r="C193" s="104">
        <v>1500</v>
      </c>
      <c r="D193" s="47">
        <f>'PVP 2015 + čerpání k 31.3.2015'!D193</f>
        <v>99.5</v>
      </c>
      <c r="E193" s="29">
        <f t="shared" si="12"/>
        <v>149250</v>
      </c>
      <c r="F193" s="29">
        <f t="shared" si="13"/>
        <v>180592.5</v>
      </c>
    </row>
    <row r="194" spans="1:6" ht="18" customHeight="1" x14ac:dyDescent="0.3">
      <c r="A194" s="124" t="s">
        <v>179</v>
      </c>
      <c r="B194" s="144" t="s">
        <v>0</v>
      </c>
      <c r="C194" s="104">
        <v>267</v>
      </c>
      <c r="D194" s="47">
        <f>'PVP 2015 + čerpání k 31.3.2015'!D194</f>
        <v>309</v>
      </c>
      <c r="E194" s="29">
        <f t="shared" si="12"/>
        <v>82503</v>
      </c>
      <c r="F194" s="29">
        <f t="shared" si="13"/>
        <v>99828.62999999999</v>
      </c>
    </row>
    <row r="195" spans="1:6" ht="18" customHeight="1" x14ac:dyDescent="0.3">
      <c r="A195" s="124" t="s">
        <v>180</v>
      </c>
      <c r="B195" s="144" t="s">
        <v>0</v>
      </c>
      <c r="C195" s="104">
        <v>310</v>
      </c>
      <c r="D195" s="47">
        <f>'PVP 2015 + čerpání k 31.3.2015'!D195</f>
        <v>268</v>
      </c>
      <c r="E195" s="29">
        <f t="shared" si="12"/>
        <v>83080</v>
      </c>
      <c r="F195" s="29">
        <f t="shared" si="13"/>
        <v>100526.8</v>
      </c>
    </row>
    <row r="196" spans="1:6" ht="18" customHeight="1" x14ac:dyDescent="0.3">
      <c r="A196" s="124" t="s">
        <v>181</v>
      </c>
      <c r="B196" s="144" t="s">
        <v>9</v>
      </c>
      <c r="C196" s="104">
        <v>45</v>
      </c>
      <c r="D196" s="47">
        <f>'PVP 2015 + čerpání k 31.3.2015'!D196</f>
        <v>5520</v>
      </c>
      <c r="E196" s="29">
        <f t="shared" si="12"/>
        <v>248400</v>
      </c>
      <c r="F196" s="29">
        <f t="shared" si="13"/>
        <v>300564</v>
      </c>
    </row>
    <row r="197" spans="1:6" ht="18" customHeight="1" x14ac:dyDescent="0.3">
      <c r="A197" s="124" t="s">
        <v>182</v>
      </c>
      <c r="B197" s="144" t="s">
        <v>0</v>
      </c>
      <c r="C197" s="104">
        <v>850</v>
      </c>
      <c r="D197" s="47">
        <f>'PVP 2015 + čerpání k 31.3.2015'!D197</f>
        <v>411.5</v>
      </c>
      <c r="E197" s="29">
        <f t="shared" si="12"/>
        <v>349775</v>
      </c>
      <c r="F197" s="29">
        <f t="shared" si="13"/>
        <v>423227.75</v>
      </c>
    </row>
    <row r="198" spans="1:6" ht="18" customHeight="1" x14ac:dyDescent="0.3">
      <c r="A198" s="124" t="s">
        <v>183</v>
      </c>
      <c r="B198" s="144" t="s">
        <v>0</v>
      </c>
      <c r="C198" s="104">
        <v>1050</v>
      </c>
      <c r="D198" s="47">
        <f>'PVP 2015 + čerpání k 31.3.2015'!D198</f>
        <v>80</v>
      </c>
      <c r="E198" s="29">
        <f t="shared" si="12"/>
        <v>84000</v>
      </c>
      <c r="F198" s="29">
        <f t="shared" si="13"/>
        <v>101640</v>
      </c>
    </row>
    <row r="199" spans="1:6" ht="18" customHeight="1" x14ac:dyDescent="0.3">
      <c r="A199" s="124" t="s">
        <v>184</v>
      </c>
      <c r="B199" s="144" t="s">
        <v>0</v>
      </c>
      <c r="C199" s="104">
        <v>463</v>
      </c>
      <c r="D199" s="47">
        <f>'PVP 2015 + čerpání k 31.3.2015'!D199</f>
        <v>0</v>
      </c>
      <c r="E199" s="29">
        <f t="shared" si="12"/>
        <v>0</v>
      </c>
      <c r="F199" s="29">
        <f t="shared" si="13"/>
        <v>0</v>
      </c>
    </row>
    <row r="200" spans="1:6" ht="18" customHeight="1" x14ac:dyDescent="0.3">
      <c r="A200" s="125" t="s">
        <v>185</v>
      </c>
      <c r="B200" s="145" t="s">
        <v>0</v>
      </c>
      <c r="C200" s="105">
        <v>350</v>
      </c>
      <c r="D200" s="48">
        <f>'PVP 2015 + čerpání k 31.3.2015'!D200</f>
        <v>0</v>
      </c>
      <c r="E200" s="30">
        <f t="shared" si="12"/>
        <v>0</v>
      </c>
      <c r="F200" s="30">
        <f t="shared" si="13"/>
        <v>0</v>
      </c>
    </row>
    <row r="201" spans="1:6" s="9" customFormat="1" ht="18" customHeight="1" thickBot="1" x14ac:dyDescent="0.35">
      <c r="A201" s="126" t="s">
        <v>212</v>
      </c>
      <c r="B201" s="146"/>
      <c r="C201" s="106"/>
      <c r="D201" s="49">
        <v>0</v>
      </c>
      <c r="E201" s="31">
        <f>SUM(E191:E200)</f>
        <v>1521947.25</v>
      </c>
      <c r="F201" s="31">
        <f>SUM(F191:F200)</f>
        <v>1841556.1725000001</v>
      </c>
    </row>
    <row r="202" spans="1:6" ht="18" customHeight="1" thickBot="1" x14ac:dyDescent="0.35">
      <c r="A202" s="127"/>
      <c r="B202" s="147"/>
      <c r="C202" s="107"/>
      <c r="D202" s="11"/>
      <c r="E202" s="32">
        <f>E46+E74+E117+E155+E164+E170+E190+E201</f>
        <v>103860055.55</v>
      </c>
      <c r="F202" s="32">
        <f>F46+F74+F117+F155+F164+F170+F190+F201</f>
        <v>125670667.21549998</v>
      </c>
    </row>
    <row r="203" spans="1:6" ht="18" customHeight="1" x14ac:dyDescent="0.3"/>
    <row r="204" spans="1:6" ht="18" customHeight="1" x14ac:dyDescent="0.3"/>
  </sheetData>
  <mergeCells count="4">
    <mergeCell ref="A1:E2"/>
    <mergeCell ref="D3:F3"/>
    <mergeCell ref="A3:A4"/>
    <mergeCell ref="B3:B4"/>
  </mergeCells>
  <printOptions horizontalCentered="1"/>
  <pageMargins left="0.31496062992125984" right="0.31496062992125984" top="0.59055118110236227" bottom="0.59055118110236227" header="0.31496062992125984" footer="0.31496062992125984"/>
  <pageSetup paperSize="8" fitToHeight="4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14" sqref="A14"/>
    </sheetView>
  </sheetViews>
  <sheetFormatPr defaultRowHeight="14.4" x14ac:dyDescent="0.3"/>
  <cols>
    <col min="1" max="1" width="38.33203125" customWidth="1"/>
    <col min="2" max="2" width="21.109375" customWidth="1"/>
    <col min="3" max="3" width="16.5546875" bestFit="1" customWidth="1"/>
  </cols>
  <sheetData>
    <row r="1" spans="1:3" ht="25.2" customHeight="1" thickBot="1" x14ac:dyDescent="0.5">
      <c r="A1" s="169" t="s">
        <v>230</v>
      </c>
      <c r="B1" s="169"/>
      <c r="C1" s="169"/>
    </row>
    <row r="2" spans="1:3" ht="37.5" customHeight="1" thickBot="1" x14ac:dyDescent="0.35">
      <c r="A2" s="157" t="s">
        <v>10</v>
      </c>
      <c r="B2" s="158" t="s">
        <v>219</v>
      </c>
      <c r="C2" s="159" t="s">
        <v>220</v>
      </c>
    </row>
    <row r="3" spans="1:3" ht="15.6" x14ac:dyDescent="0.3">
      <c r="A3" s="4" t="s">
        <v>11</v>
      </c>
      <c r="B3" s="150">
        <f>'PVP 2015'!E46</f>
        <v>56296591.299999997</v>
      </c>
      <c r="C3" s="151">
        <f>B3*1.21</f>
        <v>68118875.47299999</v>
      </c>
    </row>
    <row r="4" spans="1:3" ht="15.6" x14ac:dyDescent="0.3">
      <c r="A4" s="5" t="s">
        <v>12</v>
      </c>
      <c r="B4" s="152">
        <f>'PVP 2015'!E74</f>
        <v>8470729</v>
      </c>
      <c r="C4" s="153">
        <f t="shared" ref="C4:C11" si="0">B4*1.21</f>
        <v>10249582.09</v>
      </c>
    </row>
    <row r="5" spans="1:3" ht="15.6" x14ac:dyDescent="0.3">
      <c r="A5" s="5" t="s">
        <v>13</v>
      </c>
      <c r="B5" s="152">
        <f>'PVP 2015'!E117</f>
        <v>3722875.8</v>
      </c>
      <c r="C5" s="153">
        <f t="shared" si="0"/>
        <v>4504679.7179999994</v>
      </c>
    </row>
    <row r="6" spans="1:3" ht="15.6" x14ac:dyDescent="0.3">
      <c r="A6" s="5" t="s">
        <v>14</v>
      </c>
      <c r="B6" s="152">
        <f>'PVP 2015'!E155</f>
        <v>10339137</v>
      </c>
      <c r="C6" s="153">
        <f t="shared" si="0"/>
        <v>12510355.77</v>
      </c>
    </row>
    <row r="7" spans="1:3" ht="15.6" x14ac:dyDescent="0.3">
      <c r="A7" s="5" t="s">
        <v>15</v>
      </c>
      <c r="B7" s="152">
        <f>'PVP 2015'!E164</f>
        <v>1670240</v>
      </c>
      <c r="C7" s="153">
        <f t="shared" si="0"/>
        <v>2020990.4</v>
      </c>
    </row>
    <row r="8" spans="1:3" ht="15.6" x14ac:dyDescent="0.3">
      <c r="A8" s="5" t="s">
        <v>16</v>
      </c>
      <c r="B8" s="152">
        <f>'PVP 2015'!E170</f>
        <v>80000</v>
      </c>
      <c r="C8" s="153">
        <f t="shared" si="0"/>
        <v>96800</v>
      </c>
    </row>
    <row r="9" spans="1:3" ht="15.6" x14ac:dyDescent="0.3">
      <c r="A9" s="5" t="s">
        <v>17</v>
      </c>
      <c r="B9" s="152">
        <f>'PVP 2015'!E190</f>
        <v>21758535.199999999</v>
      </c>
      <c r="C9" s="153">
        <f t="shared" si="0"/>
        <v>26327827.592</v>
      </c>
    </row>
    <row r="10" spans="1:3" ht="15.6" x14ac:dyDescent="0.3">
      <c r="A10" s="5" t="s">
        <v>18</v>
      </c>
      <c r="B10" s="152">
        <f>'PVP 2015'!E201</f>
        <v>1521947.25</v>
      </c>
      <c r="C10" s="153">
        <f t="shared" si="0"/>
        <v>1841556.1724999999</v>
      </c>
    </row>
    <row r="11" spans="1:3" ht="16.2" thickBot="1" x14ac:dyDescent="0.35">
      <c r="A11" s="53" t="s">
        <v>221</v>
      </c>
      <c r="B11" s="154">
        <v>272175.45</v>
      </c>
      <c r="C11" s="153">
        <f t="shared" si="0"/>
        <v>329332.29450000002</v>
      </c>
    </row>
    <row r="12" spans="1:3" ht="26.4" customHeight="1" thickTop="1" thickBot="1" x14ac:dyDescent="0.35">
      <c r="A12" s="10" t="s">
        <v>19</v>
      </c>
      <c r="B12" s="155">
        <f>SUM(B3:B11)</f>
        <v>104132231</v>
      </c>
      <c r="C12" s="156">
        <f>SUM(C3:C11)</f>
        <v>125999999.50999998</v>
      </c>
    </row>
    <row r="14" spans="1:3" x14ac:dyDescent="0.3">
      <c r="C14" s="54"/>
    </row>
    <row r="15" spans="1:3" x14ac:dyDescent="0.3">
      <c r="B15" s="54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4"/>
  <sheetViews>
    <sheetView zoomScale="80" zoomScaleNormal="80" workbookViewId="0">
      <pane xSplit="3" ySplit="4" topLeftCell="D5" activePane="bottomRight" state="frozen"/>
      <selection pane="topRight" activeCell="P1" sqref="P1"/>
      <selection pane="bottomLeft" activeCell="A5" sqref="A5"/>
      <selection pane="bottomRight" activeCell="B157" sqref="B157"/>
    </sheetView>
  </sheetViews>
  <sheetFormatPr defaultColWidth="8.88671875" defaultRowHeight="14.4" x14ac:dyDescent="0.3"/>
  <cols>
    <col min="1" max="1" width="67.6640625" style="3" customWidth="1"/>
    <col min="2" max="2" width="10.6640625" style="1" customWidth="1"/>
    <col min="3" max="3" width="12.33203125" style="8" bestFit="1" customWidth="1"/>
    <col min="4" max="4" width="13.44140625" style="7" customWidth="1"/>
    <col min="5" max="5" width="17.33203125" style="1" bestFit="1" customWidth="1"/>
    <col min="6" max="6" width="17.33203125" style="1" customWidth="1"/>
    <col min="7" max="7" width="8.88671875" style="2"/>
    <col min="8" max="8" width="12.33203125" style="2" bestFit="1" customWidth="1"/>
    <col min="9" max="9" width="11.6640625" style="2" bestFit="1" customWidth="1"/>
    <col min="10" max="10" width="12.6640625" style="2" bestFit="1" customWidth="1"/>
    <col min="11" max="11" width="12.6640625" style="2" customWidth="1"/>
    <col min="12" max="12" width="16.109375" style="2" bestFit="1" customWidth="1"/>
    <col min="13" max="13" width="13.88671875" style="2" bestFit="1" customWidth="1"/>
    <col min="14" max="16384" width="8.88671875" style="2"/>
  </cols>
  <sheetData>
    <row r="1" spans="1:13" ht="20.25" customHeight="1" x14ac:dyDescent="0.3">
      <c r="A1" s="160" t="s">
        <v>227</v>
      </c>
      <c r="B1" s="160"/>
      <c r="C1" s="160"/>
      <c r="D1" s="160"/>
      <c r="E1" s="160"/>
      <c r="F1" s="148"/>
      <c r="J1" s="52"/>
      <c r="K1" s="52"/>
    </row>
    <row r="2" spans="1:13" ht="21" thickBot="1" x14ac:dyDescent="0.35">
      <c r="A2" s="161"/>
      <c r="B2" s="161"/>
      <c r="C2" s="161"/>
      <c r="D2" s="161"/>
      <c r="E2" s="161"/>
      <c r="F2" s="149"/>
      <c r="J2" s="52"/>
      <c r="K2" s="52"/>
    </row>
    <row r="3" spans="1:13" ht="14.4" customHeight="1" x14ac:dyDescent="0.3">
      <c r="A3" s="165" t="s">
        <v>228</v>
      </c>
      <c r="B3" s="167" t="s">
        <v>209</v>
      </c>
      <c r="C3" s="86" t="s">
        <v>231</v>
      </c>
      <c r="D3" s="162" t="s">
        <v>19</v>
      </c>
      <c r="E3" s="163"/>
      <c r="F3" s="164"/>
      <c r="H3" s="85" t="s">
        <v>231</v>
      </c>
      <c r="I3" s="162" t="s">
        <v>226</v>
      </c>
      <c r="J3" s="163"/>
      <c r="K3" s="164"/>
    </row>
    <row r="4" spans="1:13" ht="15" thickBot="1" x14ac:dyDescent="0.35">
      <c r="A4" s="166"/>
      <c r="B4" s="168"/>
      <c r="C4" s="87" t="s">
        <v>210</v>
      </c>
      <c r="D4" s="82" t="s">
        <v>229</v>
      </c>
      <c r="E4" s="83" t="s">
        <v>210</v>
      </c>
      <c r="F4" s="81" t="s">
        <v>223</v>
      </c>
      <c r="H4" s="84" t="s">
        <v>210</v>
      </c>
      <c r="I4" s="82" t="s">
        <v>229</v>
      </c>
      <c r="J4" s="80" t="s">
        <v>210</v>
      </c>
      <c r="K4" s="81" t="s">
        <v>223</v>
      </c>
      <c r="L4" s="1" t="s">
        <v>225</v>
      </c>
      <c r="M4" s="1" t="s">
        <v>224</v>
      </c>
    </row>
    <row r="5" spans="1:13" ht="18" customHeight="1" x14ac:dyDescent="0.3">
      <c r="A5" s="108" t="s">
        <v>20</v>
      </c>
      <c r="B5" s="128" t="s">
        <v>1</v>
      </c>
      <c r="C5" s="88">
        <v>1.1499999999999999</v>
      </c>
      <c r="D5" s="59">
        <v>1600000</v>
      </c>
      <c r="E5" s="58">
        <f>C5*D5</f>
        <v>1839999.9999999998</v>
      </c>
      <c r="F5" s="58">
        <f>E5*1.21</f>
        <v>2226399.9999999995</v>
      </c>
      <c r="H5" s="60">
        <v>1.1499999999999999</v>
      </c>
      <c r="I5" s="12">
        <v>176558</v>
      </c>
      <c r="J5" s="13">
        <f>H5*I5</f>
        <v>203041.69999999998</v>
      </c>
      <c r="K5" s="58">
        <f>J5*1.21</f>
        <v>245680.45699999997</v>
      </c>
      <c r="L5" s="57">
        <f>E5-J5</f>
        <v>1636958.2999999998</v>
      </c>
      <c r="M5" s="57">
        <f>F5-K5</f>
        <v>1980719.5429999996</v>
      </c>
    </row>
    <row r="6" spans="1:13" ht="18" customHeight="1" x14ac:dyDescent="0.3">
      <c r="A6" s="109" t="s">
        <v>21</v>
      </c>
      <c r="B6" s="129" t="s">
        <v>1</v>
      </c>
      <c r="C6" s="89">
        <v>1.25</v>
      </c>
      <c r="D6" s="33">
        <v>3000000</v>
      </c>
      <c r="E6" s="14">
        <f>C6*D6</f>
        <v>3750000</v>
      </c>
      <c r="F6" s="58">
        <f t="shared" ref="F6:F69" si="0">E6*1.21</f>
        <v>4537500</v>
      </c>
      <c r="G6" s="6"/>
      <c r="H6" s="61">
        <v>1.25</v>
      </c>
      <c r="I6" s="33">
        <v>248937</v>
      </c>
      <c r="J6" s="14">
        <f>H6*I6</f>
        <v>311171.25</v>
      </c>
      <c r="K6" s="58">
        <f t="shared" ref="K6:K69" si="1">J6*1.21</f>
        <v>376517.21249999997</v>
      </c>
      <c r="L6" s="57">
        <f t="shared" ref="L6:M69" si="2">E6-J6</f>
        <v>3438828.75</v>
      </c>
      <c r="M6" s="57">
        <f t="shared" si="2"/>
        <v>4160982.7875000001</v>
      </c>
    </row>
    <row r="7" spans="1:13" ht="18" customHeight="1" x14ac:dyDescent="0.3">
      <c r="A7" s="109" t="s">
        <v>22</v>
      </c>
      <c r="B7" s="129" t="s">
        <v>0</v>
      </c>
      <c r="C7" s="89">
        <v>1200</v>
      </c>
      <c r="D7" s="33">
        <v>30</v>
      </c>
      <c r="E7" s="14">
        <f t="shared" ref="E7:E70" si="3">C7*D7</f>
        <v>36000</v>
      </c>
      <c r="F7" s="58">
        <f t="shared" si="0"/>
        <v>43560</v>
      </c>
      <c r="H7" s="61">
        <v>1200</v>
      </c>
      <c r="I7" s="33"/>
      <c r="J7" s="14">
        <f t="shared" ref="J7:J70" si="4">H7*I7</f>
        <v>0</v>
      </c>
      <c r="K7" s="58">
        <f t="shared" si="1"/>
        <v>0</v>
      </c>
      <c r="L7" s="57">
        <f t="shared" si="2"/>
        <v>36000</v>
      </c>
      <c r="M7" s="57">
        <f t="shared" si="2"/>
        <v>43560</v>
      </c>
    </row>
    <row r="8" spans="1:13" ht="18" customHeight="1" x14ac:dyDescent="0.3">
      <c r="A8" s="109" t="s">
        <v>23</v>
      </c>
      <c r="B8" s="129" t="s">
        <v>1</v>
      </c>
      <c r="C8" s="89">
        <v>0.99</v>
      </c>
      <c r="D8" s="33">
        <v>1030230</v>
      </c>
      <c r="E8" s="14">
        <f t="shared" si="3"/>
        <v>1019927.7</v>
      </c>
      <c r="F8" s="58">
        <f t="shared" si="0"/>
        <v>1234112.517</v>
      </c>
      <c r="H8" s="61">
        <v>0.99</v>
      </c>
      <c r="I8" s="33">
        <v>22000</v>
      </c>
      <c r="J8" s="14">
        <f t="shared" si="4"/>
        <v>21780</v>
      </c>
      <c r="K8" s="58">
        <f t="shared" si="1"/>
        <v>26353.8</v>
      </c>
      <c r="L8" s="57">
        <f t="shared" si="2"/>
        <v>998147.7</v>
      </c>
      <c r="M8" s="57">
        <f t="shared" si="2"/>
        <v>1207758.7169999999</v>
      </c>
    </row>
    <row r="9" spans="1:13" ht="18" customHeight="1" x14ac:dyDescent="0.3">
      <c r="A9" s="109" t="s">
        <v>24</v>
      </c>
      <c r="B9" s="129" t="s">
        <v>1</v>
      </c>
      <c r="C9" s="89">
        <v>9.91</v>
      </c>
      <c r="D9" s="33">
        <v>4255</v>
      </c>
      <c r="E9" s="14">
        <f t="shared" si="3"/>
        <v>42167.05</v>
      </c>
      <c r="F9" s="58">
        <f t="shared" si="0"/>
        <v>51022.130499999999</v>
      </c>
      <c r="H9" s="61">
        <v>9.91</v>
      </c>
      <c r="I9" s="33"/>
      <c r="J9" s="14">
        <f t="shared" si="4"/>
        <v>0</v>
      </c>
      <c r="K9" s="58">
        <f t="shared" si="1"/>
        <v>0</v>
      </c>
      <c r="L9" s="57">
        <f t="shared" si="2"/>
        <v>42167.05</v>
      </c>
      <c r="M9" s="57">
        <f t="shared" si="2"/>
        <v>51022.130499999999</v>
      </c>
    </row>
    <row r="10" spans="1:13" ht="18" customHeight="1" x14ac:dyDescent="0.3">
      <c r="A10" s="109" t="s">
        <v>25</v>
      </c>
      <c r="B10" s="129" t="s">
        <v>1</v>
      </c>
      <c r="C10" s="89">
        <v>4.95</v>
      </c>
      <c r="D10" s="33">
        <v>9790</v>
      </c>
      <c r="E10" s="14">
        <f t="shared" si="3"/>
        <v>48460.5</v>
      </c>
      <c r="F10" s="58">
        <f t="shared" si="0"/>
        <v>58637.205000000002</v>
      </c>
      <c r="H10" s="61">
        <v>4.95</v>
      </c>
      <c r="I10" s="33">
        <v>2553.6</v>
      </c>
      <c r="J10" s="14">
        <f t="shared" si="4"/>
        <v>12640.32</v>
      </c>
      <c r="K10" s="58">
        <f t="shared" si="1"/>
        <v>15294.787199999999</v>
      </c>
      <c r="L10" s="57">
        <f t="shared" si="2"/>
        <v>35820.18</v>
      </c>
      <c r="M10" s="57">
        <f t="shared" si="2"/>
        <v>43342.417800000003</v>
      </c>
    </row>
    <row r="11" spans="1:13" ht="18" customHeight="1" x14ac:dyDescent="0.3">
      <c r="A11" s="109" t="s">
        <v>26</v>
      </c>
      <c r="B11" s="129" t="s">
        <v>0</v>
      </c>
      <c r="C11" s="89">
        <v>267</v>
      </c>
      <c r="D11" s="33">
        <v>368.25</v>
      </c>
      <c r="E11" s="14">
        <f t="shared" si="3"/>
        <v>98322.75</v>
      </c>
      <c r="F11" s="58">
        <f t="shared" si="0"/>
        <v>118970.5275</v>
      </c>
      <c r="H11" s="61">
        <v>267</v>
      </c>
      <c r="I11" s="33">
        <v>90.95</v>
      </c>
      <c r="J11" s="14">
        <f t="shared" si="4"/>
        <v>24283.65</v>
      </c>
      <c r="K11" s="58">
        <f t="shared" si="1"/>
        <v>29383.216500000002</v>
      </c>
      <c r="L11" s="57">
        <f t="shared" si="2"/>
        <v>74039.100000000006</v>
      </c>
      <c r="M11" s="57">
        <f t="shared" si="2"/>
        <v>89587.310999999987</v>
      </c>
    </row>
    <row r="12" spans="1:13" ht="18" customHeight="1" x14ac:dyDescent="0.3">
      <c r="A12" s="109" t="s">
        <v>27</v>
      </c>
      <c r="B12" s="129" t="s">
        <v>2</v>
      </c>
      <c r="C12" s="89">
        <v>450</v>
      </c>
      <c r="D12" s="33">
        <v>2367</v>
      </c>
      <c r="E12" s="14">
        <f t="shared" si="3"/>
        <v>1065150</v>
      </c>
      <c r="F12" s="58">
        <f t="shared" si="0"/>
        <v>1288831.5</v>
      </c>
      <c r="H12" s="61">
        <v>450</v>
      </c>
      <c r="I12" s="33">
        <v>271</v>
      </c>
      <c r="J12" s="14">
        <f t="shared" si="4"/>
        <v>121950</v>
      </c>
      <c r="K12" s="58">
        <f t="shared" si="1"/>
        <v>147559.5</v>
      </c>
      <c r="L12" s="57">
        <f t="shared" si="2"/>
        <v>943200</v>
      </c>
      <c r="M12" s="57">
        <f t="shared" si="2"/>
        <v>1141272</v>
      </c>
    </row>
    <row r="13" spans="1:13" ht="18" customHeight="1" x14ac:dyDescent="0.3">
      <c r="A13" s="109" t="s">
        <v>28</v>
      </c>
      <c r="B13" s="129" t="s">
        <v>2</v>
      </c>
      <c r="C13" s="89">
        <v>1500</v>
      </c>
      <c r="D13" s="33">
        <v>70</v>
      </c>
      <c r="E13" s="14">
        <f t="shared" si="3"/>
        <v>105000</v>
      </c>
      <c r="F13" s="58">
        <f t="shared" si="0"/>
        <v>127050</v>
      </c>
      <c r="H13" s="61">
        <v>1500</v>
      </c>
      <c r="I13" s="33">
        <v>11</v>
      </c>
      <c r="J13" s="14">
        <f t="shared" si="4"/>
        <v>16500</v>
      </c>
      <c r="K13" s="58">
        <f t="shared" si="1"/>
        <v>19965</v>
      </c>
      <c r="L13" s="57">
        <f t="shared" si="2"/>
        <v>88500</v>
      </c>
      <c r="M13" s="57">
        <f t="shared" si="2"/>
        <v>107085</v>
      </c>
    </row>
    <row r="14" spans="1:13" ht="18" customHeight="1" x14ac:dyDescent="0.3">
      <c r="A14" s="109" t="s">
        <v>29</v>
      </c>
      <c r="B14" s="129" t="s">
        <v>3</v>
      </c>
      <c r="C14" s="89">
        <v>11</v>
      </c>
      <c r="D14" s="33">
        <v>79306</v>
      </c>
      <c r="E14" s="14">
        <f t="shared" si="3"/>
        <v>872366</v>
      </c>
      <c r="F14" s="58">
        <f t="shared" si="0"/>
        <v>1055562.8599999999</v>
      </c>
      <c r="H14" s="61">
        <v>11</v>
      </c>
      <c r="I14" s="33">
        <v>28605</v>
      </c>
      <c r="J14" s="14">
        <f t="shared" si="4"/>
        <v>314655</v>
      </c>
      <c r="K14" s="58">
        <f t="shared" si="1"/>
        <v>380732.55</v>
      </c>
      <c r="L14" s="57">
        <f t="shared" si="2"/>
        <v>557711</v>
      </c>
      <c r="M14" s="57">
        <f t="shared" si="2"/>
        <v>674830.30999999982</v>
      </c>
    </row>
    <row r="15" spans="1:13" ht="18" customHeight="1" x14ac:dyDescent="0.3">
      <c r="A15" s="109" t="s">
        <v>186</v>
      </c>
      <c r="B15" s="129" t="s">
        <v>1</v>
      </c>
      <c r="C15" s="89">
        <v>8.9</v>
      </c>
      <c r="D15" s="33">
        <v>0</v>
      </c>
      <c r="E15" s="14">
        <f t="shared" si="3"/>
        <v>0</v>
      </c>
      <c r="F15" s="58">
        <f t="shared" si="0"/>
        <v>0</v>
      </c>
      <c r="H15" s="61">
        <v>8.9</v>
      </c>
      <c r="I15" s="33"/>
      <c r="J15" s="14">
        <f t="shared" si="4"/>
        <v>0</v>
      </c>
      <c r="K15" s="58">
        <f t="shared" si="1"/>
        <v>0</v>
      </c>
      <c r="L15" s="57">
        <f t="shared" si="2"/>
        <v>0</v>
      </c>
      <c r="M15" s="57">
        <f t="shared" si="2"/>
        <v>0</v>
      </c>
    </row>
    <row r="16" spans="1:13" ht="18" customHeight="1" x14ac:dyDescent="0.3">
      <c r="A16" s="109" t="s">
        <v>30</v>
      </c>
      <c r="B16" s="129" t="s">
        <v>4</v>
      </c>
      <c r="C16" s="89">
        <v>2500</v>
      </c>
      <c r="D16" s="33">
        <v>140.00000000000003</v>
      </c>
      <c r="E16" s="14">
        <f t="shared" si="3"/>
        <v>350000.00000000006</v>
      </c>
      <c r="F16" s="58">
        <f t="shared" si="0"/>
        <v>423500.00000000006</v>
      </c>
      <c r="H16" s="61">
        <v>2500</v>
      </c>
      <c r="I16" s="33">
        <v>28</v>
      </c>
      <c r="J16" s="14">
        <f t="shared" si="4"/>
        <v>70000</v>
      </c>
      <c r="K16" s="58">
        <f t="shared" si="1"/>
        <v>84700</v>
      </c>
      <c r="L16" s="57">
        <f t="shared" si="2"/>
        <v>280000.00000000006</v>
      </c>
      <c r="M16" s="57">
        <f t="shared" si="2"/>
        <v>338800.00000000006</v>
      </c>
    </row>
    <row r="17" spans="1:13" ht="18" customHeight="1" x14ac:dyDescent="0.3">
      <c r="A17" s="109" t="s">
        <v>31</v>
      </c>
      <c r="B17" s="129" t="s">
        <v>7</v>
      </c>
      <c r="C17" s="89">
        <v>29.7</v>
      </c>
      <c r="D17" s="33">
        <v>300</v>
      </c>
      <c r="E17" s="14">
        <f t="shared" si="3"/>
        <v>8910</v>
      </c>
      <c r="F17" s="58">
        <f t="shared" si="0"/>
        <v>10781.1</v>
      </c>
      <c r="H17" s="61">
        <v>29.7</v>
      </c>
      <c r="I17" s="33">
        <v>200</v>
      </c>
      <c r="J17" s="14">
        <f t="shared" si="4"/>
        <v>5940</v>
      </c>
      <c r="K17" s="58">
        <f t="shared" si="1"/>
        <v>7187.4</v>
      </c>
      <c r="L17" s="57">
        <f t="shared" si="2"/>
        <v>2970</v>
      </c>
      <c r="M17" s="57">
        <f t="shared" si="2"/>
        <v>3593.7000000000007</v>
      </c>
    </row>
    <row r="18" spans="1:13" ht="18" customHeight="1" x14ac:dyDescent="0.3">
      <c r="A18" s="109" t="s">
        <v>32</v>
      </c>
      <c r="B18" s="129" t="s">
        <v>5</v>
      </c>
      <c r="C18" s="89">
        <v>55</v>
      </c>
      <c r="D18" s="33">
        <v>2106</v>
      </c>
      <c r="E18" s="14">
        <f t="shared" si="3"/>
        <v>115830</v>
      </c>
      <c r="F18" s="58">
        <f t="shared" si="0"/>
        <v>140154.29999999999</v>
      </c>
      <c r="H18" s="61">
        <v>55</v>
      </c>
      <c r="I18" s="33">
        <v>1100</v>
      </c>
      <c r="J18" s="14">
        <f t="shared" si="4"/>
        <v>60500</v>
      </c>
      <c r="K18" s="58">
        <f t="shared" si="1"/>
        <v>73205</v>
      </c>
      <c r="L18" s="57">
        <f t="shared" si="2"/>
        <v>55330</v>
      </c>
      <c r="M18" s="57">
        <f t="shared" si="2"/>
        <v>66949.299999999988</v>
      </c>
    </row>
    <row r="19" spans="1:13" ht="18" customHeight="1" x14ac:dyDescent="0.3">
      <c r="A19" s="109" t="s">
        <v>33</v>
      </c>
      <c r="B19" s="129" t="s">
        <v>6</v>
      </c>
      <c r="C19" s="89">
        <v>40</v>
      </c>
      <c r="D19" s="33">
        <v>7853.1</v>
      </c>
      <c r="E19" s="14">
        <f t="shared" si="3"/>
        <v>314124</v>
      </c>
      <c r="F19" s="58">
        <f t="shared" si="0"/>
        <v>380090.04</v>
      </c>
      <c r="H19" s="61">
        <v>40</v>
      </c>
      <c r="I19" s="33">
        <v>1535.1</v>
      </c>
      <c r="J19" s="14">
        <f t="shared" si="4"/>
        <v>61404</v>
      </c>
      <c r="K19" s="58">
        <f t="shared" si="1"/>
        <v>74298.84</v>
      </c>
      <c r="L19" s="57">
        <f t="shared" si="2"/>
        <v>252720</v>
      </c>
      <c r="M19" s="57">
        <f t="shared" si="2"/>
        <v>305791.19999999995</v>
      </c>
    </row>
    <row r="20" spans="1:13" ht="18" customHeight="1" x14ac:dyDescent="0.3">
      <c r="A20" s="109" t="s">
        <v>34</v>
      </c>
      <c r="B20" s="129" t="s">
        <v>7</v>
      </c>
      <c r="C20" s="89">
        <v>500</v>
      </c>
      <c r="D20" s="33">
        <v>12000</v>
      </c>
      <c r="E20" s="14">
        <f t="shared" si="3"/>
        <v>6000000</v>
      </c>
      <c r="F20" s="58">
        <f t="shared" si="0"/>
        <v>7260000</v>
      </c>
      <c r="H20" s="61">
        <v>500</v>
      </c>
      <c r="I20" s="33">
        <v>748.45</v>
      </c>
      <c r="J20" s="14">
        <f t="shared" si="4"/>
        <v>374225</v>
      </c>
      <c r="K20" s="58">
        <f t="shared" si="1"/>
        <v>452812.25</v>
      </c>
      <c r="L20" s="57">
        <f t="shared" si="2"/>
        <v>5625775</v>
      </c>
      <c r="M20" s="57">
        <f t="shared" si="2"/>
        <v>6807187.75</v>
      </c>
    </row>
    <row r="21" spans="1:13" ht="18" customHeight="1" x14ac:dyDescent="0.3">
      <c r="A21" s="109" t="s">
        <v>35</v>
      </c>
      <c r="B21" s="129" t="s">
        <v>7</v>
      </c>
      <c r="C21" s="89">
        <v>9990</v>
      </c>
      <c r="D21" s="33">
        <v>40.420000000000009</v>
      </c>
      <c r="E21" s="14">
        <f t="shared" si="3"/>
        <v>403795.8000000001</v>
      </c>
      <c r="F21" s="58">
        <f t="shared" si="0"/>
        <v>488592.91800000012</v>
      </c>
      <c r="H21" s="61">
        <v>9990</v>
      </c>
      <c r="I21" s="33"/>
      <c r="J21" s="14">
        <f t="shared" si="4"/>
        <v>0</v>
      </c>
      <c r="K21" s="58">
        <f t="shared" si="1"/>
        <v>0</v>
      </c>
      <c r="L21" s="57">
        <f t="shared" si="2"/>
        <v>403795.8000000001</v>
      </c>
      <c r="M21" s="57">
        <f t="shared" si="2"/>
        <v>488592.91800000012</v>
      </c>
    </row>
    <row r="22" spans="1:13" ht="18" customHeight="1" x14ac:dyDescent="0.3">
      <c r="A22" s="109" t="s">
        <v>36</v>
      </c>
      <c r="B22" s="129" t="s">
        <v>2</v>
      </c>
      <c r="C22" s="89">
        <v>2179</v>
      </c>
      <c r="D22" s="33">
        <v>165</v>
      </c>
      <c r="E22" s="14">
        <f t="shared" si="3"/>
        <v>359535</v>
      </c>
      <c r="F22" s="58">
        <f t="shared" si="0"/>
        <v>435037.35</v>
      </c>
      <c r="H22" s="61">
        <v>2179</v>
      </c>
      <c r="I22" s="33">
        <v>40</v>
      </c>
      <c r="J22" s="14">
        <f t="shared" si="4"/>
        <v>87160</v>
      </c>
      <c r="K22" s="58">
        <f t="shared" si="1"/>
        <v>105463.59999999999</v>
      </c>
      <c r="L22" s="57">
        <f t="shared" si="2"/>
        <v>272375</v>
      </c>
      <c r="M22" s="57">
        <f t="shared" si="2"/>
        <v>329573.75</v>
      </c>
    </row>
    <row r="23" spans="1:13" ht="18" customHeight="1" x14ac:dyDescent="0.3">
      <c r="A23" s="109" t="s">
        <v>37</v>
      </c>
      <c r="B23" s="129" t="s">
        <v>7</v>
      </c>
      <c r="C23" s="89">
        <v>1585</v>
      </c>
      <c r="D23" s="33">
        <v>1200</v>
      </c>
      <c r="E23" s="14">
        <f t="shared" si="3"/>
        <v>1902000</v>
      </c>
      <c r="F23" s="58">
        <f t="shared" si="0"/>
        <v>2301420</v>
      </c>
      <c r="H23" s="61">
        <v>1585</v>
      </c>
      <c r="I23" s="33">
        <v>5.13</v>
      </c>
      <c r="J23" s="14">
        <f t="shared" si="4"/>
        <v>8131.05</v>
      </c>
      <c r="K23" s="58">
        <f t="shared" si="1"/>
        <v>9838.5704999999998</v>
      </c>
      <c r="L23" s="57">
        <f t="shared" si="2"/>
        <v>1893868.95</v>
      </c>
      <c r="M23" s="57">
        <f t="shared" si="2"/>
        <v>2291581.4295000001</v>
      </c>
    </row>
    <row r="24" spans="1:13" ht="18" customHeight="1" x14ac:dyDescent="0.3">
      <c r="A24" s="109" t="s">
        <v>38</v>
      </c>
      <c r="B24" s="129" t="s">
        <v>0</v>
      </c>
      <c r="C24" s="89">
        <v>55</v>
      </c>
      <c r="D24" s="33">
        <v>23470.16</v>
      </c>
      <c r="E24" s="14">
        <f t="shared" si="3"/>
        <v>1290858.8</v>
      </c>
      <c r="F24" s="58">
        <f t="shared" si="0"/>
        <v>1561939.148</v>
      </c>
      <c r="H24" s="61">
        <v>55</v>
      </c>
      <c r="I24" s="33"/>
      <c r="J24" s="14">
        <f t="shared" si="4"/>
        <v>0</v>
      </c>
      <c r="K24" s="58">
        <f t="shared" si="1"/>
        <v>0</v>
      </c>
      <c r="L24" s="57">
        <f t="shared" si="2"/>
        <v>1290858.8</v>
      </c>
      <c r="M24" s="57">
        <f t="shared" si="2"/>
        <v>1561939.148</v>
      </c>
    </row>
    <row r="25" spans="1:13" ht="18" customHeight="1" x14ac:dyDescent="0.3">
      <c r="A25" s="109" t="s">
        <v>39</v>
      </c>
      <c r="B25" s="129" t="s">
        <v>0</v>
      </c>
      <c r="C25" s="89">
        <v>367</v>
      </c>
      <c r="D25" s="33">
        <v>18</v>
      </c>
      <c r="E25" s="14">
        <f t="shared" si="3"/>
        <v>6606</v>
      </c>
      <c r="F25" s="58">
        <f t="shared" si="0"/>
        <v>7993.26</v>
      </c>
      <c r="H25" s="61">
        <v>367</v>
      </c>
      <c r="I25" s="33"/>
      <c r="J25" s="14">
        <f t="shared" si="4"/>
        <v>0</v>
      </c>
      <c r="K25" s="58">
        <f t="shared" si="1"/>
        <v>0</v>
      </c>
      <c r="L25" s="57">
        <f t="shared" si="2"/>
        <v>6606</v>
      </c>
      <c r="M25" s="57">
        <f t="shared" si="2"/>
        <v>7993.26</v>
      </c>
    </row>
    <row r="26" spans="1:13" ht="18" customHeight="1" x14ac:dyDescent="0.3">
      <c r="A26" s="109" t="s">
        <v>206</v>
      </c>
      <c r="B26" s="129" t="s">
        <v>0</v>
      </c>
      <c r="C26" s="89">
        <v>267</v>
      </c>
      <c r="D26" s="33">
        <v>4155.1000000000004</v>
      </c>
      <c r="E26" s="14">
        <f t="shared" si="3"/>
        <v>1109411.7000000002</v>
      </c>
      <c r="F26" s="58">
        <f t="shared" si="0"/>
        <v>1342388.1570000001</v>
      </c>
      <c r="H26" s="61">
        <v>267</v>
      </c>
      <c r="I26" s="33">
        <v>447.6</v>
      </c>
      <c r="J26" s="14">
        <f t="shared" si="4"/>
        <v>119509.20000000001</v>
      </c>
      <c r="K26" s="58">
        <f t="shared" si="1"/>
        <v>144606.13200000001</v>
      </c>
      <c r="L26" s="57">
        <f t="shared" si="2"/>
        <v>989902.50000000023</v>
      </c>
      <c r="M26" s="57">
        <f t="shared" si="2"/>
        <v>1197782.0250000001</v>
      </c>
    </row>
    <row r="27" spans="1:13" ht="18" customHeight="1" x14ac:dyDescent="0.3">
      <c r="A27" s="109" t="s">
        <v>40</v>
      </c>
      <c r="B27" s="129" t="s">
        <v>7</v>
      </c>
      <c r="C27" s="89">
        <v>4636</v>
      </c>
      <c r="D27" s="33">
        <v>700</v>
      </c>
      <c r="E27" s="14">
        <f t="shared" si="3"/>
        <v>3245200</v>
      </c>
      <c r="F27" s="58">
        <f t="shared" si="0"/>
        <v>3926692</v>
      </c>
      <c r="H27" s="61">
        <v>4636</v>
      </c>
      <c r="I27" s="33"/>
      <c r="J27" s="14">
        <f t="shared" si="4"/>
        <v>0</v>
      </c>
      <c r="K27" s="58">
        <f t="shared" si="1"/>
        <v>0</v>
      </c>
      <c r="L27" s="57">
        <f t="shared" si="2"/>
        <v>3245200</v>
      </c>
      <c r="M27" s="57">
        <f t="shared" si="2"/>
        <v>3926692</v>
      </c>
    </row>
    <row r="28" spans="1:13" ht="18" customHeight="1" x14ac:dyDescent="0.3">
      <c r="A28" s="109" t="s">
        <v>41</v>
      </c>
      <c r="B28" s="129" t="s">
        <v>1</v>
      </c>
      <c r="C28" s="89">
        <v>150</v>
      </c>
      <c r="D28" s="33">
        <v>40</v>
      </c>
      <c r="E28" s="14">
        <f t="shared" si="3"/>
        <v>6000</v>
      </c>
      <c r="F28" s="58">
        <f t="shared" si="0"/>
        <v>7260</v>
      </c>
      <c r="H28" s="61">
        <v>150</v>
      </c>
      <c r="I28" s="33">
        <v>23</v>
      </c>
      <c r="J28" s="14">
        <f t="shared" si="4"/>
        <v>3450</v>
      </c>
      <c r="K28" s="58">
        <f t="shared" si="1"/>
        <v>4174.5</v>
      </c>
      <c r="L28" s="57">
        <f t="shared" si="2"/>
        <v>2550</v>
      </c>
      <c r="M28" s="57">
        <f t="shared" si="2"/>
        <v>3085.5</v>
      </c>
    </row>
    <row r="29" spans="1:13" ht="18" customHeight="1" x14ac:dyDescent="0.3">
      <c r="A29" s="109" t="s">
        <v>42</v>
      </c>
      <c r="B29" s="129" t="s">
        <v>8</v>
      </c>
      <c r="C29" s="89">
        <v>250</v>
      </c>
      <c r="D29" s="33">
        <v>50</v>
      </c>
      <c r="E29" s="14">
        <f t="shared" si="3"/>
        <v>12500</v>
      </c>
      <c r="F29" s="58">
        <f t="shared" si="0"/>
        <v>15125</v>
      </c>
      <c r="H29" s="61">
        <v>250</v>
      </c>
      <c r="I29" s="33"/>
      <c r="J29" s="14">
        <f t="shared" si="4"/>
        <v>0</v>
      </c>
      <c r="K29" s="58">
        <f t="shared" si="1"/>
        <v>0</v>
      </c>
      <c r="L29" s="57">
        <f t="shared" si="2"/>
        <v>12500</v>
      </c>
      <c r="M29" s="57">
        <f t="shared" si="2"/>
        <v>15125</v>
      </c>
    </row>
    <row r="30" spans="1:13" ht="18" customHeight="1" x14ac:dyDescent="0.3">
      <c r="A30" s="109" t="s">
        <v>43</v>
      </c>
      <c r="B30" s="129" t="s">
        <v>7</v>
      </c>
      <c r="C30" s="89">
        <v>13300</v>
      </c>
      <c r="D30" s="33">
        <v>45</v>
      </c>
      <c r="E30" s="14">
        <f t="shared" si="3"/>
        <v>598500</v>
      </c>
      <c r="F30" s="58">
        <f t="shared" si="0"/>
        <v>724185</v>
      </c>
      <c r="H30" s="61">
        <v>13300</v>
      </c>
      <c r="I30" s="33">
        <v>31.1</v>
      </c>
      <c r="J30" s="14">
        <f t="shared" si="4"/>
        <v>413630</v>
      </c>
      <c r="K30" s="58">
        <f t="shared" si="1"/>
        <v>500492.3</v>
      </c>
      <c r="L30" s="57">
        <f t="shared" si="2"/>
        <v>184870</v>
      </c>
      <c r="M30" s="57">
        <f t="shared" si="2"/>
        <v>223692.7</v>
      </c>
    </row>
    <row r="31" spans="1:13" ht="18" customHeight="1" x14ac:dyDescent="0.3">
      <c r="A31" s="109" t="s">
        <v>44</v>
      </c>
      <c r="B31" s="129" t="s">
        <v>7</v>
      </c>
      <c r="C31" s="89">
        <v>6120</v>
      </c>
      <c r="D31" s="33">
        <v>1500</v>
      </c>
      <c r="E31" s="14">
        <f t="shared" si="3"/>
        <v>9180000</v>
      </c>
      <c r="F31" s="58">
        <f t="shared" si="0"/>
        <v>11107800</v>
      </c>
      <c r="G31" s="6"/>
      <c r="H31" s="61">
        <v>6120</v>
      </c>
      <c r="I31" s="33"/>
      <c r="J31" s="14">
        <f t="shared" si="4"/>
        <v>0</v>
      </c>
      <c r="K31" s="58">
        <f t="shared" si="1"/>
        <v>0</v>
      </c>
      <c r="L31" s="57">
        <f t="shared" si="2"/>
        <v>9180000</v>
      </c>
      <c r="M31" s="57">
        <f t="shared" si="2"/>
        <v>11107800</v>
      </c>
    </row>
    <row r="32" spans="1:13" ht="18" customHeight="1" x14ac:dyDescent="0.3">
      <c r="A32" s="109" t="s">
        <v>207</v>
      </c>
      <c r="B32" s="129" t="s">
        <v>1</v>
      </c>
      <c r="C32" s="89">
        <v>620</v>
      </c>
      <c r="D32" s="33">
        <v>500</v>
      </c>
      <c r="E32" s="14">
        <f t="shared" si="3"/>
        <v>310000</v>
      </c>
      <c r="F32" s="58">
        <f t="shared" si="0"/>
        <v>375100</v>
      </c>
      <c r="G32" s="6"/>
      <c r="H32" s="61">
        <v>620</v>
      </c>
      <c r="I32" s="33"/>
      <c r="J32" s="14">
        <f t="shared" si="4"/>
        <v>0</v>
      </c>
      <c r="K32" s="58">
        <f t="shared" si="1"/>
        <v>0</v>
      </c>
      <c r="L32" s="57">
        <f t="shared" si="2"/>
        <v>310000</v>
      </c>
      <c r="M32" s="57">
        <f t="shared" si="2"/>
        <v>375100</v>
      </c>
    </row>
    <row r="33" spans="1:13" ht="18" customHeight="1" x14ac:dyDescent="0.3">
      <c r="A33" s="109" t="s">
        <v>45</v>
      </c>
      <c r="B33" s="129" t="s">
        <v>7</v>
      </c>
      <c r="C33" s="89">
        <v>5990</v>
      </c>
      <c r="D33" s="33">
        <v>3400</v>
      </c>
      <c r="E33" s="14">
        <f t="shared" si="3"/>
        <v>20366000</v>
      </c>
      <c r="F33" s="58">
        <f t="shared" si="0"/>
        <v>24642860</v>
      </c>
      <c r="G33" s="6"/>
      <c r="H33" s="61">
        <v>5990</v>
      </c>
      <c r="I33" s="33">
        <v>47.62</v>
      </c>
      <c r="J33" s="14">
        <f t="shared" si="4"/>
        <v>285243.8</v>
      </c>
      <c r="K33" s="58">
        <f t="shared" si="1"/>
        <v>345144.99799999996</v>
      </c>
      <c r="L33" s="57">
        <f t="shared" si="2"/>
        <v>20080756.199999999</v>
      </c>
      <c r="M33" s="57">
        <f t="shared" si="2"/>
        <v>24297715.002</v>
      </c>
    </row>
    <row r="34" spans="1:13" ht="18" customHeight="1" x14ac:dyDescent="0.3">
      <c r="A34" s="109" t="s">
        <v>46</v>
      </c>
      <c r="B34" s="129" t="s">
        <v>1</v>
      </c>
      <c r="C34" s="89">
        <v>270</v>
      </c>
      <c r="D34" s="33">
        <v>0</v>
      </c>
      <c r="E34" s="14">
        <f t="shared" si="3"/>
        <v>0</v>
      </c>
      <c r="F34" s="58">
        <f t="shared" si="0"/>
        <v>0</v>
      </c>
      <c r="H34" s="61">
        <v>270</v>
      </c>
      <c r="I34" s="33"/>
      <c r="J34" s="14">
        <f t="shared" si="4"/>
        <v>0</v>
      </c>
      <c r="K34" s="58">
        <f t="shared" si="1"/>
        <v>0</v>
      </c>
      <c r="L34" s="57">
        <f t="shared" si="2"/>
        <v>0</v>
      </c>
      <c r="M34" s="57">
        <f t="shared" si="2"/>
        <v>0</v>
      </c>
    </row>
    <row r="35" spans="1:13" ht="18" customHeight="1" x14ac:dyDescent="0.3">
      <c r="A35" s="109" t="s">
        <v>47</v>
      </c>
      <c r="B35" s="129" t="s">
        <v>1</v>
      </c>
      <c r="C35" s="89">
        <v>198</v>
      </c>
      <c r="D35" s="33">
        <v>1230.0000000000002</v>
      </c>
      <c r="E35" s="14">
        <f t="shared" si="3"/>
        <v>243540.00000000006</v>
      </c>
      <c r="F35" s="58">
        <f t="shared" si="0"/>
        <v>294683.40000000008</v>
      </c>
      <c r="H35" s="61">
        <v>198</v>
      </c>
      <c r="I35" s="33"/>
      <c r="J35" s="14">
        <f t="shared" si="4"/>
        <v>0</v>
      </c>
      <c r="K35" s="58">
        <f t="shared" si="1"/>
        <v>0</v>
      </c>
      <c r="L35" s="57">
        <f t="shared" si="2"/>
        <v>243540.00000000006</v>
      </c>
      <c r="M35" s="57">
        <f t="shared" si="2"/>
        <v>294683.40000000008</v>
      </c>
    </row>
    <row r="36" spans="1:13" ht="18" customHeight="1" x14ac:dyDescent="0.3">
      <c r="A36" s="109" t="s">
        <v>48</v>
      </c>
      <c r="B36" s="129" t="s">
        <v>1</v>
      </c>
      <c r="C36" s="89">
        <v>290</v>
      </c>
      <c r="D36" s="33">
        <v>100</v>
      </c>
      <c r="E36" s="14">
        <f t="shared" si="3"/>
        <v>29000</v>
      </c>
      <c r="F36" s="58">
        <f t="shared" si="0"/>
        <v>35090</v>
      </c>
      <c r="H36" s="61">
        <v>290</v>
      </c>
      <c r="I36" s="33">
        <v>1.75</v>
      </c>
      <c r="J36" s="14">
        <f t="shared" si="4"/>
        <v>507.5</v>
      </c>
      <c r="K36" s="58">
        <f t="shared" si="1"/>
        <v>614.07499999999993</v>
      </c>
      <c r="L36" s="57">
        <f t="shared" si="2"/>
        <v>28492.5</v>
      </c>
      <c r="M36" s="57">
        <f t="shared" si="2"/>
        <v>34475.925000000003</v>
      </c>
    </row>
    <row r="37" spans="1:13" ht="18" customHeight="1" x14ac:dyDescent="0.3">
      <c r="A37" s="109" t="s">
        <v>49</v>
      </c>
      <c r="B37" s="129" t="s">
        <v>4</v>
      </c>
      <c r="C37" s="89">
        <v>178.32</v>
      </c>
      <c r="D37" s="33">
        <v>800</v>
      </c>
      <c r="E37" s="14">
        <f t="shared" si="3"/>
        <v>142656</v>
      </c>
      <c r="F37" s="58">
        <f t="shared" si="0"/>
        <v>172613.76000000001</v>
      </c>
      <c r="H37" s="61">
        <v>178.32</v>
      </c>
      <c r="I37" s="33">
        <v>11.5</v>
      </c>
      <c r="J37" s="14">
        <f t="shared" si="4"/>
        <v>2050.6799999999998</v>
      </c>
      <c r="K37" s="58">
        <f t="shared" si="1"/>
        <v>2481.3227999999999</v>
      </c>
      <c r="L37" s="57">
        <f t="shared" si="2"/>
        <v>140605.32</v>
      </c>
      <c r="M37" s="57">
        <f t="shared" si="2"/>
        <v>170132.43720000001</v>
      </c>
    </row>
    <row r="38" spans="1:13" ht="18" customHeight="1" x14ac:dyDescent="0.3">
      <c r="A38" s="109" t="s">
        <v>50</v>
      </c>
      <c r="B38" s="129" t="s">
        <v>4</v>
      </c>
      <c r="C38" s="89">
        <v>135</v>
      </c>
      <c r="D38" s="33">
        <v>0</v>
      </c>
      <c r="E38" s="14">
        <f t="shared" si="3"/>
        <v>0</v>
      </c>
      <c r="F38" s="58">
        <f t="shared" si="0"/>
        <v>0</v>
      </c>
      <c r="H38" s="61">
        <v>135</v>
      </c>
      <c r="I38" s="33"/>
      <c r="J38" s="14">
        <f t="shared" si="4"/>
        <v>0</v>
      </c>
      <c r="K38" s="58">
        <f t="shared" si="1"/>
        <v>0</v>
      </c>
      <c r="L38" s="57">
        <f t="shared" si="2"/>
        <v>0</v>
      </c>
      <c r="M38" s="57">
        <f t="shared" si="2"/>
        <v>0</v>
      </c>
    </row>
    <row r="39" spans="1:13" ht="18" customHeight="1" x14ac:dyDescent="0.3">
      <c r="A39" s="109" t="s">
        <v>51</v>
      </c>
      <c r="B39" s="129" t="s">
        <v>4</v>
      </c>
      <c r="C39" s="89">
        <v>155</v>
      </c>
      <c r="D39" s="33">
        <v>0</v>
      </c>
      <c r="E39" s="14">
        <f t="shared" si="3"/>
        <v>0</v>
      </c>
      <c r="F39" s="58">
        <f t="shared" si="0"/>
        <v>0</v>
      </c>
      <c r="H39" s="61">
        <v>155</v>
      </c>
      <c r="I39" s="33"/>
      <c r="J39" s="14">
        <f t="shared" si="4"/>
        <v>0</v>
      </c>
      <c r="K39" s="58">
        <f t="shared" si="1"/>
        <v>0</v>
      </c>
      <c r="L39" s="57">
        <f t="shared" si="2"/>
        <v>0</v>
      </c>
      <c r="M39" s="57">
        <f t="shared" si="2"/>
        <v>0</v>
      </c>
    </row>
    <row r="40" spans="1:13" ht="18" customHeight="1" x14ac:dyDescent="0.3">
      <c r="A40" s="109" t="s">
        <v>52</v>
      </c>
      <c r="B40" s="129" t="s">
        <v>4</v>
      </c>
      <c r="C40" s="89">
        <v>95</v>
      </c>
      <c r="D40" s="33">
        <v>0</v>
      </c>
      <c r="E40" s="14">
        <f t="shared" si="3"/>
        <v>0</v>
      </c>
      <c r="F40" s="58">
        <f t="shared" si="0"/>
        <v>0</v>
      </c>
      <c r="H40" s="61">
        <v>95</v>
      </c>
      <c r="I40" s="33"/>
      <c r="J40" s="14">
        <f t="shared" si="4"/>
        <v>0</v>
      </c>
      <c r="K40" s="58">
        <f t="shared" si="1"/>
        <v>0</v>
      </c>
      <c r="L40" s="57">
        <f t="shared" si="2"/>
        <v>0</v>
      </c>
      <c r="M40" s="57">
        <f t="shared" si="2"/>
        <v>0</v>
      </c>
    </row>
    <row r="41" spans="1:13" ht="18" customHeight="1" x14ac:dyDescent="0.3">
      <c r="A41" s="109" t="s">
        <v>53</v>
      </c>
      <c r="B41" s="129" t="s">
        <v>4</v>
      </c>
      <c r="C41" s="89">
        <v>115</v>
      </c>
      <c r="D41" s="33">
        <v>1248.0000000000002</v>
      </c>
      <c r="E41" s="14">
        <f t="shared" si="3"/>
        <v>143520.00000000003</v>
      </c>
      <c r="F41" s="58">
        <f t="shared" si="0"/>
        <v>173659.20000000004</v>
      </c>
      <c r="H41" s="61">
        <v>115</v>
      </c>
      <c r="I41" s="33"/>
      <c r="J41" s="14">
        <f t="shared" si="4"/>
        <v>0</v>
      </c>
      <c r="K41" s="58">
        <f t="shared" si="1"/>
        <v>0</v>
      </c>
      <c r="L41" s="57">
        <f t="shared" si="2"/>
        <v>143520.00000000003</v>
      </c>
      <c r="M41" s="57">
        <f t="shared" si="2"/>
        <v>173659.20000000004</v>
      </c>
    </row>
    <row r="42" spans="1:13" ht="18" customHeight="1" x14ac:dyDescent="0.3">
      <c r="A42" s="109" t="s">
        <v>54</v>
      </c>
      <c r="B42" s="129" t="s">
        <v>4</v>
      </c>
      <c r="C42" s="89">
        <v>85</v>
      </c>
      <c r="D42" s="33">
        <v>14649.999999999996</v>
      </c>
      <c r="E42" s="14">
        <f t="shared" si="3"/>
        <v>1245249.9999999998</v>
      </c>
      <c r="F42" s="58">
        <f t="shared" si="0"/>
        <v>1506752.4999999998</v>
      </c>
      <c r="H42" s="61">
        <v>85</v>
      </c>
      <c r="I42" s="33"/>
      <c r="J42" s="14">
        <f t="shared" si="4"/>
        <v>0</v>
      </c>
      <c r="K42" s="58">
        <f t="shared" si="1"/>
        <v>0</v>
      </c>
      <c r="L42" s="57">
        <f t="shared" si="2"/>
        <v>1245249.9999999998</v>
      </c>
      <c r="M42" s="57">
        <f t="shared" si="2"/>
        <v>1506752.4999999998</v>
      </c>
    </row>
    <row r="43" spans="1:13" ht="18" customHeight="1" x14ac:dyDescent="0.3">
      <c r="A43" s="109" t="s">
        <v>55</v>
      </c>
      <c r="B43" s="129" t="s">
        <v>7</v>
      </c>
      <c r="C43" s="89">
        <v>200</v>
      </c>
      <c r="D43" s="33">
        <v>50</v>
      </c>
      <c r="E43" s="14">
        <f t="shared" si="3"/>
        <v>10000</v>
      </c>
      <c r="F43" s="58">
        <f t="shared" si="0"/>
        <v>12100</v>
      </c>
      <c r="H43" s="61">
        <v>200</v>
      </c>
      <c r="I43" s="33">
        <v>11</v>
      </c>
      <c r="J43" s="14">
        <f t="shared" si="4"/>
        <v>2200</v>
      </c>
      <c r="K43" s="58">
        <f t="shared" si="1"/>
        <v>2662</v>
      </c>
      <c r="L43" s="57">
        <f t="shared" si="2"/>
        <v>7800</v>
      </c>
      <c r="M43" s="57">
        <f t="shared" si="2"/>
        <v>9438</v>
      </c>
    </row>
    <row r="44" spans="1:13" ht="18" customHeight="1" x14ac:dyDescent="0.3">
      <c r="A44" s="109" t="s">
        <v>56</v>
      </c>
      <c r="B44" s="129" t="s">
        <v>1</v>
      </c>
      <c r="C44" s="89">
        <v>249</v>
      </c>
      <c r="D44" s="33">
        <v>40</v>
      </c>
      <c r="E44" s="14">
        <f t="shared" si="3"/>
        <v>9960</v>
      </c>
      <c r="F44" s="58">
        <f t="shared" si="0"/>
        <v>12051.6</v>
      </c>
      <c r="H44" s="61">
        <v>249</v>
      </c>
      <c r="I44" s="33">
        <v>0.5</v>
      </c>
      <c r="J44" s="14">
        <f t="shared" si="4"/>
        <v>124.5</v>
      </c>
      <c r="K44" s="58">
        <f t="shared" si="1"/>
        <v>150.64499999999998</v>
      </c>
      <c r="L44" s="57">
        <f t="shared" si="2"/>
        <v>9835.5</v>
      </c>
      <c r="M44" s="57">
        <f t="shared" si="2"/>
        <v>11900.955</v>
      </c>
    </row>
    <row r="45" spans="1:13" ht="18" customHeight="1" x14ac:dyDescent="0.3">
      <c r="A45" s="109" t="s">
        <v>57</v>
      </c>
      <c r="B45" s="129" t="s">
        <v>1</v>
      </c>
      <c r="C45" s="89">
        <v>800</v>
      </c>
      <c r="D45" s="33">
        <v>20</v>
      </c>
      <c r="E45" s="14">
        <f t="shared" si="3"/>
        <v>16000</v>
      </c>
      <c r="F45" s="58">
        <f t="shared" si="0"/>
        <v>19360</v>
      </c>
      <c r="H45" s="61">
        <v>800</v>
      </c>
      <c r="I45" s="33">
        <v>2.5</v>
      </c>
      <c r="J45" s="14">
        <f t="shared" si="4"/>
        <v>2000</v>
      </c>
      <c r="K45" s="58">
        <f t="shared" si="1"/>
        <v>2420</v>
      </c>
      <c r="L45" s="57">
        <f t="shared" si="2"/>
        <v>14000</v>
      </c>
      <c r="M45" s="57">
        <f t="shared" si="2"/>
        <v>16940</v>
      </c>
    </row>
    <row r="46" spans="1:13" s="9" customFormat="1" ht="18" customHeight="1" x14ac:dyDescent="0.3">
      <c r="A46" s="110" t="s">
        <v>211</v>
      </c>
      <c r="B46" s="130"/>
      <c r="C46" s="90"/>
      <c r="D46" s="34">
        <v>0</v>
      </c>
      <c r="E46" s="15">
        <f>SUM(E5:E45)</f>
        <v>56296591.299999997</v>
      </c>
      <c r="F46" s="15">
        <f>SUM(F5:F45)</f>
        <v>68118875.47299999</v>
      </c>
      <c r="H46" s="62"/>
      <c r="I46" s="34"/>
      <c r="J46" s="15">
        <f>SUM(J5:J45)</f>
        <v>2522097.65</v>
      </c>
      <c r="K46" s="15">
        <f>SUM(K5:K45)</f>
        <v>3051738.1565000005</v>
      </c>
      <c r="L46" s="57">
        <f t="shared" si="2"/>
        <v>53774493.649999999</v>
      </c>
      <c r="M46" s="57">
        <f t="shared" si="2"/>
        <v>65067137.316499993</v>
      </c>
    </row>
    <row r="47" spans="1:13" ht="18" customHeight="1" x14ac:dyDescent="0.3">
      <c r="A47" s="111" t="s">
        <v>58</v>
      </c>
      <c r="B47" s="131" t="s">
        <v>2</v>
      </c>
      <c r="C47" s="91">
        <v>60</v>
      </c>
      <c r="D47" s="35">
        <v>650</v>
      </c>
      <c r="E47" s="16">
        <f t="shared" si="3"/>
        <v>39000</v>
      </c>
      <c r="F47" s="16">
        <f t="shared" si="0"/>
        <v>47190</v>
      </c>
      <c r="H47" s="63">
        <v>60</v>
      </c>
      <c r="I47" s="35">
        <v>76</v>
      </c>
      <c r="J47" s="16">
        <f t="shared" si="4"/>
        <v>4560</v>
      </c>
      <c r="K47" s="16">
        <f t="shared" si="1"/>
        <v>5517.5999999999995</v>
      </c>
      <c r="L47" s="57">
        <f t="shared" si="2"/>
        <v>34440</v>
      </c>
      <c r="M47" s="57">
        <f t="shared" si="2"/>
        <v>41672.400000000001</v>
      </c>
    </row>
    <row r="48" spans="1:13" ht="18" customHeight="1" x14ac:dyDescent="0.3">
      <c r="A48" s="111" t="s">
        <v>59</v>
      </c>
      <c r="B48" s="131" t="s">
        <v>2</v>
      </c>
      <c r="C48" s="91">
        <v>126</v>
      </c>
      <c r="D48" s="35">
        <v>0</v>
      </c>
      <c r="E48" s="16">
        <f t="shared" si="3"/>
        <v>0</v>
      </c>
      <c r="F48" s="16">
        <f t="shared" si="0"/>
        <v>0</v>
      </c>
      <c r="H48" s="63">
        <v>126</v>
      </c>
      <c r="I48" s="35"/>
      <c r="J48" s="16">
        <f t="shared" si="4"/>
        <v>0</v>
      </c>
      <c r="K48" s="16">
        <f t="shared" si="1"/>
        <v>0</v>
      </c>
      <c r="L48" s="57">
        <f t="shared" si="2"/>
        <v>0</v>
      </c>
      <c r="M48" s="57">
        <f t="shared" si="2"/>
        <v>0</v>
      </c>
    </row>
    <row r="49" spans="1:13" ht="18" customHeight="1" x14ac:dyDescent="0.3">
      <c r="A49" s="111" t="s">
        <v>60</v>
      </c>
      <c r="B49" s="131" t="s">
        <v>2</v>
      </c>
      <c r="C49" s="91">
        <v>118</v>
      </c>
      <c r="D49" s="35">
        <v>0</v>
      </c>
      <c r="E49" s="16">
        <f t="shared" si="3"/>
        <v>0</v>
      </c>
      <c r="F49" s="16">
        <f t="shared" si="0"/>
        <v>0</v>
      </c>
      <c r="H49" s="63">
        <v>118</v>
      </c>
      <c r="I49" s="35"/>
      <c r="J49" s="16">
        <f t="shared" si="4"/>
        <v>0</v>
      </c>
      <c r="K49" s="16">
        <f t="shared" si="1"/>
        <v>0</v>
      </c>
      <c r="L49" s="57">
        <f t="shared" si="2"/>
        <v>0</v>
      </c>
      <c r="M49" s="57">
        <f t="shared" si="2"/>
        <v>0</v>
      </c>
    </row>
    <row r="50" spans="1:13" ht="18" customHeight="1" x14ac:dyDescent="0.3">
      <c r="A50" s="111" t="s">
        <v>61</v>
      </c>
      <c r="B50" s="131" t="s">
        <v>2</v>
      </c>
      <c r="C50" s="91">
        <v>2575</v>
      </c>
      <c r="D50" s="35">
        <v>10</v>
      </c>
      <c r="E50" s="16">
        <f t="shared" si="3"/>
        <v>25750</v>
      </c>
      <c r="F50" s="16">
        <f t="shared" si="0"/>
        <v>31157.5</v>
      </c>
      <c r="H50" s="63">
        <v>2575</v>
      </c>
      <c r="I50" s="35"/>
      <c r="J50" s="16">
        <f t="shared" si="4"/>
        <v>0</v>
      </c>
      <c r="K50" s="16">
        <f t="shared" si="1"/>
        <v>0</v>
      </c>
      <c r="L50" s="57">
        <f t="shared" si="2"/>
        <v>25750</v>
      </c>
      <c r="M50" s="57">
        <f t="shared" si="2"/>
        <v>31157.5</v>
      </c>
    </row>
    <row r="51" spans="1:13" ht="18" customHeight="1" x14ac:dyDescent="0.3">
      <c r="A51" s="111" t="s">
        <v>62</v>
      </c>
      <c r="B51" s="131" t="s">
        <v>2</v>
      </c>
      <c r="C51" s="91">
        <v>1852</v>
      </c>
      <c r="D51" s="35">
        <v>300</v>
      </c>
      <c r="E51" s="16">
        <f t="shared" si="3"/>
        <v>555600</v>
      </c>
      <c r="F51" s="16">
        <f t="shared" si="0"/>
        <v>672276</v>
      </c>
      <c r="H51" s="63">
        <v>1852</v>
      </c>
      <c r="I51" s="35">
        <v>43</v>
      </c>
      <c r="J51" s="16">
        <f t="shared" si="4"/>
        <v>79636</v>
      </c>
      <c r="K51" s="16">
        <f t="shared" si="1"/>
        <v>96359.56</v>
      </c>
      <c r="L51" s="57">
        <f t="shared" si="2"/>
        <v>475964</v>
      </c>
      <c r="M51" s="57">
        <f t="shared" si="2"/>
        <v>575916.43999999994</v>
      </c>
    </row>
    <row r="52" spans="1:13" ht="18" customHeight="1" x14ac:dyDescent="0.3">
      <c r="A52" s="111" t="s">
        <v>63</v>
      </c>
      <c r="B52" s="131" t="s">
        <v>2</v>
      </c>
      <c r="C52" s="91">
        <v>2426</v>
      </c>
      <c r="D52" s="35">
        <v>120</v>
      </c>
      <c r="E52" s="16">
        <f t="shared" si="3"/>
        <v>291120</v>
      </c>
      <c r="F52" s="16">
        <f t="shared" si="0"/>
        <v>352255.2</v>
      </c>
      <c r="H52" s="63">
        <v>2426</v>
      </c>
      <c r="I52" s="35">
        <v>57</v>
      </c>
      <c r="J52" s="16">
        <f t="shared" si="4"/>
        <v>138282</v>
      </c>
      <c r="K52" s="16">
        <f t="shared" si="1"/>
        <v>167321.22</v>
      </c>
      <c r="L52" s="57">
        <f t="shared" si="2"/>
        <v>152838</v>
      </c>
      <c r="M52" s="57">
        <f t="shared" si="2"/>
        <v>184933.98</v>
      </c>
    </row>
    <row r="53" spans="1:13" ht="18" customHeight="1" x14ac:dyDescent="0.3">
      <c r="A53" s="111" t="s">
        <v>64</v>
      </c>
      <c r="B53" s="131" t="s">
        <v>2</v>
      </c>
      <c r="C53" s="91">
        <v>198</v>
      </c>
      <c r="D53" s="35">
        <v>1000</v>
      </c>
      <c r="E53" s="16">
        <f t="shared" si="3"/>
        <v>198000</v>
      </c>
      <c r="F53" s="16">
        <f t="shared" si="0"/>
        <v>239580</v>
      </c>
      <c r="H53" s="63">
        <v>198</v>
      </c>
      <c r="I53" s="35">
        <v>216</v>
      </c>
      <c r="J53" s="16">
        <f t="shared" si="4"/>
        <v>42768</v>
      </c>
      <c r="K53" s="16">
        <f t="shared" si="1"/>
        <v>51749.279999999999</v>
      </c>
      <c r="L53" s="57">
        <f t="shared" si="2"/>
        <v>155232</v>
      </c>
      <c r="M53" s="57">
        <f t="shared" si="2"/>
        <v>187830.72</v>
      </c>
    </row>
    <row r="54" spans="1:13" ht="18" customHeight="1" x14ac:dyDescent="0.3">
      <c r="A54" s="111" t="s">
        <v>65</v>
      </c>
      <c r="B54" s="131" t="s">
        <v>2</v>
      </c>
      <c r="C54" s="91">
        <v>490</v>
      </c>
      <c r="D54" s="35">
        <v>15</v>
      </c>
      <c r="E54" s="16">
        <f t="shared" si="3"/>
        <v>7350</v>
      </c>
      <c r="F54" s="16">
        <f t="shared" si="0"/>
        <v>8893.5</v>
      </c>
      <c r="H54" s="63">
        <v>490</v>
      </c>
      <c r="I54" s="35">
        <v>7</v>
      </c>
      <c r="J54" s="16">
        <f t="shared" si="4"/>
        <v>3430</v>
      </c>
      <c r="K54" s="16">
        <f t="shared" si="1"/>
        <v>4150.3</v>
      </c>
      <c r="L54" s="57">
        <f t="shared" si="2"/>
        <v>3920</v>
      </c>
      <c r="M54" s="57">
        <f t="shared" si="2"/>
        <v>4743.2</v>
      </c>
    </row>
    <row r="55" spans="1:13" ht="18" customHeight="1" x14ac:dyDescent="0.3">
      <c r="A55" s="111" t="s">
        <v>66</v>
      </c>
      <c r="B55" s="131" t="s">
        <v>2</v>
      </c>
      <c r="C55" s="91">
        <v>4358</v>
      </c>
      <c r="D55" s="35">
        <v>20</v>
      </c>
      <c r="E55" s="16">
        <f t="shared" si="3"/>
        <v>87160</v>
      </c>
      <c r="F55" s="16">
        <f t="shared" si="0"/>
        <v>105463.59999999999</v>
      </c>
      <c r="H55" s="63">
        <v>4358</v>
      </c>
      <c r="I55" s="35">
        <v>14</v>
      </c>
      <c r="J55" s="16">
        <f t="shared" si="4"/>
        <v>61012</v>
      </c>
      <c r="K55" s="16">
        <f t="shared" si="1"/>
        <v>73824.52</v>
      </c>
      <c r="L55" s="57">
        <f t="shared" si="2"/>
        <v>26148</v>
      </c>
      <c r="M55" s="57">
        <f t="shared" si="2"/>
        <v>31639.079999999987</v>
      </c>
    </row>
    <row r="56" spans="1:13" ht="18" customHeight="1" x14ac:dyDescent="0.3">
      <c r="A56" s="111" t="s">
        <v>67</v>
      </c>
      <c r="B56" s="131" t="s">
        <v>2</v>
      </c>
      <c r="C56" s="91">
        <v>3300</v>
      </c>
      <c r="D56" s="35">
        <v>259</v>
      </c>
      <c r="E56" s="16">
        <f t="shared" si="3"/>
        <v>854700</v>
      </c>
      <c r="F56" s="16">
        <f t="shared" si="0"/>
        <v>1034187</v>
      </c>
      <c r="H56" s="63">
        <v>3300</v>
      </c>
      <c r="I56" s="35">
        <v>41</v>
      </c>
      <c r="J56" s="16">
        <f t="shared" si="4"/>
        <v>135300</v>
      </c>
      <c r="K56" s="16">
        <f t="shared" si="1"/>
        <v>163713</v>
      </c>
      <c r="L56" s="57">
        <f t="shared" si="2"/>
        <v>719400</v>
      </c>
      <c r="M56" s="57">
        <f t="shared" si="2"/>
        <v>870474</v>
      </c>
    </row>
    <row r="57" spans="1:13" ht="18" customHeight="1" x14ac:dyDescent="0.3">
      <c r="A57" s="111" t="s">
        <v>68</v>
      </c>
      <c r="B57" s="131" t="s">
        <v>205</v>
      </c>
      <c r="C57" s="91">
        <v>1</v>
      </c>
      <c r="D57" s="35">
        <v>50000</v>
      </c>
      <c r="E57" s="16">
        <f t="shared" si="3"/>
        <v>50000</v>
      </c>
      <c r="F57" s="16">
        <f t="shared" si="0"/>
        <v>60500</v>
      </c>
      <c r="H57" s="63">
        <v>1</v>
      </c>
      <c r="I57" s="35"/>
      <c r="J57" s="16">
        <f t="shared" si="4"/>
        <v>0</v>
      </c>
      <c r="K57" s="16">
        <f t="shared" si="1"/>
        <v>0</v>
      </c>
      <c r="L57" s="57">
        <f t="shared" si="2"/>
        <v>50000</v>
      </c>
      <c r="M57" s="57">
        <f t="shared" si="2"/>
        <v>60500</v>
      </c>
    </row>
    <row r="58" spans="1:13" ht="18" customHeight="1" x14ac:dyDescent="0.3">
      <c r="A58" s="111" t="s">
        <v>69</v>
      </c>
      <c r="B58" s="131" t="s">
        <v>2</v>
      </c>
      <c r="C58" s="91">
        <v>3500</v>
      </c>
      <c r="D58" s="35">
        <v>8</v>
      </c>
      <c r="E58" s="16">
        <f t="shared" si="3"/>
        <v>28000</v>
      </c>
      <c r="F58" s="16">
        <f t="shared" si="0"/>
        <v>33880</v>
      </c>
      <c r="H58" s="63">
        <v>3500</v>
      </c>
      <c r="I58" s="35">
        <v>1</v>
      </c>
      <c r="J58" s="16">
        <f>H58*I58</f>
        <v>3500</v>
      </c>
      <c r="K58" s="16">
        <f t="shared" si="1"/>
        <v>4235</v>
      </c>
      <c r="L58" s="57">
        <f t="shared" si="2"/>
        <v>24500</v>
      </c>
      <c r="M58" s="57">
        <f t="shared" si="2"/>
        <v>29645</v>
      </c>
    </row>
    <row r="59" spans="1:13" ht="18" customHeight="1" x14ac:dyDescent="0.3">
      <c r="A59" s="111" t="s">
        <v>70</v>
      </c>
      <c r="B59" s="131" t="s">
        <v>2</v>
      </c>
      <c r="C59" s="91">
        <v>520</v>
      </c>
      <c r="D59" s="35">
        <v>184</v>
      </c>
      <c r="E59" s="16">
        <f t="shared" si="3"/>
        <v>95680</v>
      </c>
      <c r="F59" s="16">
        <f t="shared" si="0"/>
        <v>115772.8</v>
      </c>
      <c r="H59" s="63">
        <v>520</v>
      </c>
      <c r="I59" s="35">
        <v>64</v>
      </c>
      <c r="J59" s="16">
        <f t="shared" si="4"/>
        <v>33280</v>
      </c>
      <c r="K59" s="16">
        <f t="shared" si="1"/>
        <v>40268.799999999996</v>
      </c>
      <c r="L59" s="57">
        <f t="shared" si="2"/>
        <v>62400</v>
      </c>
      <c r="M59" s="57">
        <f t="shared" si="2"/>
        <v>75504</v>
      </c>
    </row>
    <row r="60" spans="1:13" ht="18" customHeight="1" x14ac:dyDescent="0.3">
      <c r="A60" s="111" t="s">
        <v>71</v>
      </c>
      <c r="B60" s="131" t="s">
        <v>2</v>
      </c>
      <c r="C60" s="91">
        <v>990</v>
      </c>
      <c r="D60" s="35">
        <v>105</v>
      </c>
      <c r="E60" s="16">
        <f t="shared" si="3"/>
        <v>103950</v>
      </c>
      <c r="F60" s="16">
        <f t="shared" si="0"/>
        <v>125779.5</v>
      </c>
      <c r="H60" s="63">
        <v>990</v>
      </c>
      <c r="I60" s="35">
        <v>78</v>
      </c>
      <c r="J60" s="16">
        <f t="shared" si="4"/>
        <v>77220</v>
      </c>
      <c r="K60" s="16">
        <f t="shared" si="1"/>
        <v>93436.2</v>
      </c>
      <c r="L60" s="57">
        <f t="shared" si="2"/>
        <v>26730</v>
      </c>
      <c r="M60" s="57">
        <f t="shared" si="2"/>
        <v>32343.300000000003</v>
      </c>
    </row>
    <row r="61" spans="1:13" ht="18" customHeight="1" x14ac:dyDescent="0.3">
      <c r="A61" s="111" t="s">
        <v>72</v>
      </c>
      <c r="B61" s="131" t="s">
        <v>2</v>
      </c>
      <c r="C61" s="91">
        <v>297</v>
      </c>
      <c r="D61" s="35">
        <v>217</v>
      </c>
      <c r="E61" s="16">
        <f t="shared" si="3"/>
        <v>64449</v>
      </c>
      <c r="F61" s="16">
        <f t="shared" si="0"/>
        <v>77983.289999999994</v>
      </c>
      <c r="H61" s="63">
        <v>297</v>
      </c>
      <c r="I61" s="35">
        <v>78</v>
      </c>
      <c r="J61" s="16">
        <f t="shared" si="4"/>
        <v>23166</v>
      </c>
      <c r="K61" s="16">
        <f t="shared" si="1"/>
        <v>28030.86</v>
      </c>
      <c r="L61" s="57">
        <f t="shared" si="2"/>
        <v>41283</v>
      </c>
      <c r="M61" s="57">
        <f t="shared" si="2"/>
        <v>49952.429999999993</v>
      </c>
    </row>
    <row r="62" spans="1:13" ht="18" customHeight="1" x14ac:dyDescent="0.3">
      <c r="A62" s="111" t="s">
        <v>73</v>
      </c>
      <c r="B62" s="131" t="s">
        <v>2</v>
      </c>
      <c r="C62" s="91">
        <v>237</v>
      </c>
      <c r="D62" s="35">
        <v>0</v>
      </c>
      <c r="E62" s="16">
        <f t="shared" si="3"/>
        <v>0</v>
      </c>
      <c r="F62" s="16">
        <f t="shared" si="0"/>
        <v>0</v>
      </c>
      <c r="H62" s="63">
        <v>237</v>
      </c>
      <c r="I62" s="35"/>
      <c r="J62" s="16">
        <f t="shared" si="4"/>
        <v>0</v>
      </c>
      <c r="K62" s="16">
        <f t="shared" si="1"/>
        <v>0</v>
      </c>
      <c r="L62" s="57">
        <f t="shared" si="2"/>
        <v>0</v>
      </c>
      <c r="M62" s="57">
        <f t="shared" si="2"/>
        <v>0</v>
      </c>
    </row>
    <row r="63" spans="1:13" ht="18" customHeight="1" x14ac:dyDescent="0.3">
      <c r="A63" s="111" t="s">
        <v>187</v>
      </c>
      <c r="B63" s="131" t="s">
        <v>1</v>
      </c>
      <c r="C63" s="91">
        <v>121</v>
      </c>
      <c r="D63" s="35">
        <v>0</v>
      </c>
      <c r="E63" s="16">
        <f t="shared" si="3"/>
        <v>0</v>
      </c>
      <c r="F63" s="16">
        <f t="shared" si="0"/>
        <v>0</v>
      </c>
      <c r="H63" s="63">
        <v>121</v>
      </c>
      <c r="I63" s="35"/>
      <c r="J63" s="16">
        <f t="shared" si="4"/>
        <v>0</v>
      </c>
      <c r="K63" s="16">
        <f t="shared" si="1"/>
        <v>0</v>
      </c>
      <c r="L63" s="57">
        <f t="shared" si="2"/>
        <v>0</v>
      </c>
      <c r="M63" s="57">
        <f t="shared" si="2"/>
        <v>0</v>
      </c>
    </row>
    <row r="64" spans="1:13" ht="18" customHeight="1" x14ac:dyDescent="0.3">
      <c r="A64" s="111" t="s">
        <v>188</v>
      </c>
      <c r="B64" s="131" t="s">
        <v>2</v>
      </c>
      <c r="C64" s="91">
        <v>396</v>
      </c>
      <c r="D64" s="35">
        <v>0</v>
      </c>
      <c r="E64" s="16">
        <f t="shared" si="3"/>
        <v>0</v>
      </c>
      <c r="F64" s="16">
        <f t="shared" si="0"/>
        <v>0</v>
      </c>
      <c r="H64" s="63">
        <v>396</v>
      </c>
      <c r="I64" s="35"/>
      <c r="J64" s="16">
        <f t="shared" si="4"/>
        <v>0</v>
      </c>
      <c r="K64" s="16">
        <f t="shared" si="1"/>
        <v>0</v>
      </c>
      <c r="L64" s="57">
        <f t="shared" si="2"/>
        <v>0</v>
      </c>
      <c r="M64" s="57">
        <f t="shared" si="2"/>
        <v>0</v>
      </c>
    </row>
    <row r="65" spans="1:13" ht="18" customHeight="1" x14ac:dyDescent="0.3">
      <c r="A65" s="111" t="s">
        <v>74</v>
      </c>
      <c r="B65" s="131" t="s">
        <v>205</v>
      </c>
      <c r="C65" s="91">
        <v>1</v>
      </c>
      <c r="D65" s="35">
        <v>0</v>
      </c>
      <c r="E65" s="16">
        <f t="shared" si="3"/>
        <v>0</v>
      </c>
      <c r="F65" s="16">
        <f t="shared" si="0"/>
        <v>0</v>
      </c>
      <c r="H65" s="63">
        <v>1</v>
      </c>
      <c r="I65" s="35"/>
      <c r="J65" s="16">
        <f t="shared" si="4"/>
        <v>0</v>
      </c>
      <c r="K65" s="16">
        <f t="shared" si="1"/>
        <v>0</v>
      </c>
      <c r="L65" s="57">
        <f t="shared" si="2"/>
        <v>0</v>
      </c>
      <c r="M65" s="57">
        <f t="shared" si="2"/>
        <v>0</v>
      </c>
    </row>
    <row r="66" spans="1:13" ht="18" customHeight="1" x14ac:dyDescent="0.3">
      <c r="A66" s="111" t="s">
        <v>189</v>
      </c>
      <c r="B66" s="131" t="s">
        <v>205</v>
      </c>
      <c r="C66" s="91">
        <v>1</v>
      </c>
      <c r="D66" s="35">
        <v>0</v>
      </c>
      <c r="E66" s="16">
        <f t="shared" si="3"/>
        <v>0</v>
      </c>
      <c r="F66" s="16">
        <f t="shared" si="0"/>
        <v>0</v>
      </c>
      <c r="H66" s="63">
        <v>1</v>
      </c>
      <c r="I66" s="35"/>
      <c r="J66" s="16">
        <f t="shared" si="4"/>
        <v>0</v>
      </c>
      <c r="K66" s="16">
        <f t="shared" si="1"/>
        <v>0</v>
      </c>
      <c r="L66" s="57">
        <f t="shared" si="2"/>
        <v>0</v>
      </c>
      <c r="M66" s="57">
        <f t="shared" si="2"/>
        <v>0</v>
      </c>
    </row>
    <row r="67" spans="1:13" ht="18" customHeight="1" x14ac:dyDescent="0.3">
      <c r="A67" s="111" t="s">
        <v>190</v>
      </c>
      <c r="B67" s="131" t="s">
        <v>1</v>
      </c>
      <c r="C67" s="91">
        <v>425</v>
      </c>
      <c r="D67" s="35">
        <v>0</v>
      </c>
      <c r="E67" s="16">
        <f t="shared" si="3"/>
        <v>0</v>
      </c>
      <c r="F67" s="16">
        <f t="shared" si="0"/>
        <v>0</v>
      </c>
      <c r="H67" s="63">
        <v>425</v>
      </c>
      <c r="I67" s="35"/>
      <c r="J67" s="16">
        <f t="shared" si="4"/>
        <v>0</v>
      </c>
      <c r="K67" s="16">
        <f t="shared" si="1"/>
        <v>0</v>
      </c>
      <c r="L67" s="57">
        <f t="shared" si="2"/>
        <v>0</v>
      </c>
      <c r="M67" s="57">
        <f t="shared" si="2"/>
        <v>0</v>
      </c>
    </row>
    <row r="68" spans="1:13" s="6" customFormat="1" ht="18" customHeight="1" x14ac:dyDescent="0.3">
      <c r="A68" s="112" t="s">
        <v>203</v>
      </c>
      <c r="B68" s="132" t="s">
        <v>1</v>
      </c>
      <c r="C68" s="92">
        <v>140</v>
      </c>
      <c r="D68" s="50">
        <v>70</v>
      </c>
      <c r="E68" s="51">
        <f t="shared" si="3"/>
        <v>9800</v>
      </c>
      <c r="F68" s="51">
        <f t="shared" si="0"/>
        <v>11858</v>
      </c>
      <c r="H68" s="64">
        <v>140</v>
      </c>
      <c r="I68" s="50"/>
      <c r="J68" s="51">
        <f t="shared" si="4"/>
        <v>0</v>
      </c>
      <c r="K68" s="51">
        <f t="shared" si="1"/>
        <v>0</v>
      </c>
      <c r="L68" s="57">
        <f t="shared" si="2"/>
        <v>9800</v>
      </c>
      <c r="M68" s="57">
        <f t="shared" si="2"/>
        <v>11858</v>
      </c>
    </row>
    <row r="69" spans="1:13" s="6" customFormat="1" ht="18" customHeight="1" x14ac:dyDescent="0.3">
      <c r="A69" s="112" t="s">
        <v>201</v>
      </c>
      <c r="B69" s="132" t="s">
        <v>1</v>
      </c>
      <c r="C69" s="92">
        <v>120</v>
      </c>
      <c r="D69" s="50">
        <v>30000</v>
      </c>
      <c r="E69" s="51">
        <f t="shared" si="3"/>
        <v>3600000</v>
      </c>
      <c r="F69" s="51">
        <f t="shared" si="0"/>
        <v>4356000</v>
      </c>
      <c r="H69" s="64">
        <v>120</v>
      </c>
      <c r="I69" s="50"/>
      <c r="J69" s="51">
        <f t="shared" si="4"/>
        <v>0</v>
      </c>
      <c r="K69" s="51">
        <f t="shared" si="1"/>
        <v>0</v>
      </c>
      <c r="L69" s="57">
        <f t="shared" si="2"/>
        <v>3600000</v>
      </c>
      <c r="M69" s="57">
        <f t="shared" si="2"/>
        <v>4356000</v>
      </c>
    </row>
    <row r="70" spans="1:13" s="6" customFormat="1" ht="18" customHeight="1" x14ac:dyDescent="0.3">
      <c r="A70" s="112" t="s">
        <v>222</v>
      </c>
      <c r="B70" s="132" t="s">
        <v>205</v>
      </c>
      <c r="C70" s="92">
        <v>0</v>
      </c>
      <c r="D70" s="50">
        <v>0</v>
      </c>
      <c r="E70" s="51">
        <f t="shared" si="3"/>
        <v>0</v>
      </c>
      <c r="F70" s="51">
        <f t="shared" ref="F70:F73" si="5">E70*1.21</f>
        <v>0</v>
      </c>
      <c r="H70" s="64">
        <v>0</v>
      </c>
      <c r="I70" s="50"/>
      <c r="J70" s="51">
        <f t="shared" si="4"/>
        <v>0</v>
      </c>
      <c r="K70" s="51">
        <f t="shared" ref="K70:K73" si="6">J70*1.21</f>
        <v>0</v>
      </c>
      <c r="L70" s="57">
        <f t="shared" ref="L70:M133" si="7">E70-J70</f>
        <v>0</v>
      </c>
      <c r="M70" s="57">
        <f t="shared" si="7"/>
        <v>0</v>
      </c>
    </row>
    <row r="71" spans="1:13" s="6" customFormat="1" ht="18" customHeight="1" x14ac:dyDescent="0.3">
      <c r="A71" s="112" t="s">
        <v>204</v>
      </c>
      <c r="B71" s="132" t="s">
        <v>1</v>
      </c>
      <c r="C71" s="92">
        <v>550</v>
      </c>
      <c r="D71" s="50">
        <v>1000</v>
      </c>
      <c r="E71" s="51">
        <f t="shared" ref="E71:E73" si="8">C71*D71</f>
        <v>550000</v>
      </c>
      <c r="F71" s="51">
        <f t="shared" si="5"/>
        <v>665500</v>
      </c>
      <c r="H71" s="64">
        <v>550</v>
      </c>
      <c r="I71" s="50"/>
      <c r="J71" s="51">
        <f t="shared" ref="J71:J73" si="9">H71*I71</f>
        <v>0</v>
      </c>
      <c r="K71" s="51">
        <f t="shared" si="6"/>
        <v>0</v>
      </c>
      <c r="L71" s="57">
        <f t="shared" si="7"/>
        <v>550000</v>
      </c>
      <c r="M71" s="57">
        <f t="shared" si="7"/>
        <v>665500</v>
      </c>
    </row>
    <row r="72" spans="1:13" s="6" customFormat="1" ht="18" customHeight="1" x14ac:dyDescent="0.3">
      <c r="A72" s="112" t="s">
        <v>202</v>
      </c>
      <c r="B72" s="132" t="s">
        <v>1</v>
      </c>
      <c r="C72" s="92">
        <v>475</v>
      </c>
      <c r="D72" s="50">
        <v>4000</v>
      </c>
      <c r="E72" s="51">
        <f t="shared" si="8"/>
        <v>1900000</v>
      </c>
      <c r="F72" s="51">
        <f t="shared" si="5"/>
        <v>2299000</v>
      </c>
      <c r="H72" s="64">
        <v>475</v>
      </c>
      <c r="I72" s="50"/>
      <c r="J72" s="51">
        <f t="shared" si="9"/>
        <v>0</v>
      </c>
      <c r="K72" s="51">
        <f t="shared" si="6"/>
        <v>0</v>
      </c>
      <c r="L72" s="57">
        <f t="shared" si="7"/>
        <v>1900000</v>
      </c>
      <c r="M72" s="57">
        <f t="shared" si="7"/>
        <v>2299000</v>
      </c>
    </row>
    <row r="73" spans="1:13" ht="18" customHeight="1" x14ac:dyDescent="0.3">
      <c r="A73" s="112" t="s">
        <v>75</v>
      </c>
      <c r="B73" s="132" t="s">
        <v>1</v>
      </c>
      <c r="C73" s="92">
        <v>339</v>
      </c>
      <c r="D73" s="50">
        <v>30</v>
      </c>
      <c r="E73" s="51">
        <f t="shared" si="8"/>
        <v>10170</v>
      </c>
      <c r="F73" s="51">
        <f t="shared" si="5"/>
        <v>12305.699999999999</v>
      </c>
      <c r="G73" s="6"/>
      <c r="H73" s="64">
        <v>339</v>
      </c>
      <c r="I73" s="50"/>
      <c r="J73" s="51">
        <f t="shared" si="9"/>
        <v>0</v>
      </c>
      <c r="K73" s="51">
        <f t="shared" si="6"/>
        <v>0</v>
      </c>
      <c r="L73" s="57">
        <f t="shared" si="7"/>
        <v>10170</v>
      </c>
      <c r="M73" s="57">
        <f t="shared" si="7"/>
        <v>12305.699999999999</v>
      </c>
    </row>
    <row r="74" spans="1:13" s="9" customFormat="1" ht="18" customHeight="1" x14ac:dyDescent="0.3">
      <c r="A74" s="113" t="s">
        <v>218</v>
      </c>
      <c r="B74" s="133"/>
      <c r="C74" s="93"/>
      <c r="D74" s="36">
        <v>0</v>
      </c>
      <c r="E74" s="17">
        <f>SUM(E47:E73)</f>
        <v>8470729</v>
      </c>
      <c r="F74" s="17">
        <f>SUM(F47:F73)</f>
        <v>10249582.09</v>
      </c>
      <c r="H74" s="65"/>
      <c r="I74" s="36"/>
      <c r="J74" s="17">
        <f>SUM(J47:J73)</f>
        <v>602154</v>
      </c>
      <c r="K74" s="17">
        <f>SUM(K47:K73)</f>
        <v>728606.34</v>
      </c>
      <c r="L74" s="57">
        <f t="shared" si="7"/>
        <v>7868575</v>
      </c>
      <c r="M74" s="57">
        <f t="shared" si="7"/>
        <v>9520975.75</v>
      </c>
    </row>
    <row r="75" spans="1:13" ht="18" customHeight="1" x14ac:dyDescent="0.3">
      <c r="A75" s="114" t="s">
        <v>76</v>
      </c>
      <c r="B75" s="134" t="s">
        <v>4</v>
      </c>
      <c r="C75" s="94">
        <v>6</v>
      </c>
      <c r="D75" s="37">
        <v>7000</v>
      </c>
      <c r="E75" s="18">
        <f t="shared" ref="E75:E116" si="10">C75*D75</f>
        <v>42000</v>
      </c>
      <c r="F75" s="18">
        <f t="shared" ref="F75:F116" si="11">E75*1.21</f>
        <v>50820</v>
      </c>
      <c r="H75" s="66">
        <v>6</v>
      </c>
      <c r="I75" s="37"/>
      <c r="J75" s="18">
        <f t="shared" ref="J75:J116" si="12">H75*I75</f>
        <v>0</v>
      </c>
      <c r="K75" s="18">
        <f t="shared" ref="K75:K116" si="13">J75*1.21</f>
        <v>0</v>
      </c>
      <c r="L75" s="57">
        <f t="shared" si="7"/>
        <v>42000</v>
      </c>
      <c r="M75" s="57">
        <f t="shared" si="7"/>
        <v>50820</v>
      </c>
    </row>
    <row r="76" spans="1:13" ht="18" customHeight="1" x14ac:dyDescent="0.3">
      <c r="A76" s="114" t="s">
        <v>77</v>
      </c>
      <c r="B76" s="134" t="s">
        <v>4</v>
      </c>
      <c r="C76" s="94">
        <v>109</v>
      </c>
      <c r="D76" s="37">
        <v>101.6</v>
      </c>
      <c r="E76" s="18">
        <f t="shared" si="10"/>
        <v>11074.4</v>
      </c>
      <c r="F76" s="18">
        <f t="shared" si="11"/>
        <v>13400.023999999999</v>
      </c>
      <c r="H76" s="66">
        <v>109</v>
      </c>
      <c r="I76" s="37"/>
      <c r="J76" s="18">
        <f t="shared" si="12"/>
        <v>0</v>
      </c>
      <c r="K76" s="18">
        <f t="shared" si="13"/>
        <v>0</v>
      </c>
      <c r="L76" s="57">
        <f t="shared" si="7"/>
        <v>11074.4</v>
      </c>
      <c r="M76" s="57">
        <f t="shared" si="7"/>
        <v>13400.023999999999</v>
      </c>
    </row>
    <row r="77" spans="1:13" ht="18" customHeight="1" x14ac:dyDescent="0.3">
      <c r="A77" s="114" t="s">
        <v>78</v>
      </c>
      <c r="B77" s="134" t="s">
        <v>4</v>
      </c>
      <c r="C77" s="94">
        <v>1654</v>
      </c>
      <c r="D77" s="37">
        <v>350</v>
      </c>
      <c r="E77" s="18">
        <f t="shared" si="10"/>
        <v>578900</v>
      </c>
      <c r="F77" s="18">
        <f t="shared" si="11"/>
        <v>700469</v>
      </c>
      <c r="H77" s="66">
        <v>1654</v>
      </c>
      <c r="I77" s="37"/>
      <c r="J77" s="18">
        <f t="shared" si="12"/>
        <v>0</v>
      </c>
      <c r="K77" s="18">
        <f t="shared" si="13"/>
        <v>0</v>
      </c>
      <c r="L77" s="57">
        <f t="shared" si="7"/>
        <v>578900</v>
      </c>
      <c r="M77" s="57">
        <f t="shared" si="7"/>
        <v>700469</v>
      </c>
    </row>
    <row r="78" spans="1:13" ht="18" customHeight="1" x14ac:dyDescent="0.3">
      <c r="A78" s="114" t="s">
        <v>79</v>
      </c>
      <c r="B78" s="134" t="s">
        <v>4</v>
      </c>
      <c r="C78" s="94">
        <v>1981</v>
      </c>
      <c r="D78" s="37">
        <v>0</v>
      </c>
      <c r="E78" s="18">
        <f t="shared" si="10"/>
        <v>0</v>
      </c>
      <c r="F78" s="18">
        <f t="shared" si="11"/>
        <v>0</v>
      </c>
      <c r="H78" s="66">
        <v>1981</v>
      </c>
      <c r="I78" s="37"/>
      <c r="J78" s="18">
        <f t="shared" si="12"/>
        <v>0</v>
      </c>
      <c r="K78" s="18">
        <f t="shared" si="13"/>
        <v>0</v>
      </c>
      <c r="L78" s="57">
        <f t="shared" si="7"/>
        <v>0</v>
      </c>
      <c r="M78" s="57">
        <f t="shared" si="7"/>
        <v>0</v>
      </c>
    </row>
    <row r="79" spans="1:13" ht="18" customHeight="1" x14ac:dyDescent="0.3">
      <c r="A79" s="114" t="s">
        <v>80</v>
      </c>
      <c r="B79" s="134" t="s">
        <v>4</v>
      </c>
      <c r="C79" s="94">
        <v>445</v>
      </c>
      <c r="D79" s="37">
        <v>1000</v>
      </c>
      <c r="E79" s="18">
        <f t="shared" si="10"/>
        <v>445000</v>
      </c>
      <c r="F79" s="18">
        <f t="shared" si="11"/>
        <v>538450</v>
      </c>
      <c r="H79" s="66">
        <v>445</v>
      </c>
      <c r="I79" s="37"/>
      <c r="J79" s="18">
        <f t="shared" si="12"/>
        <v>0</v>
      </c>
      <c r="K79" s="18">
        <f t="shared" si="13"/>
        <v>0</v>
      </c>
      <c r="L79" s="57">
        <f t="shared" si="7"/>
        <v>445000</v>
      </c>
      <c r="M79" s="57">
        <f t="shared" si="7"/>
        <v>538450</v>
      </c>
    </row>
    <row r="80" spans="1:13" ht="18" customHeight="1" x14ac:dyDescent="0.3">
      <c r="A80" s="114" t="s">
        <v>81</v>
      </c>
      <c r="B80" s="134" t="s">
        <v>4</v>
      </c>
      <c r="C80" s="94">
        <v>594</v>
      </c>
      <c r="D80" s="37">
        <v>0</v>
      </c>
      <c r="E80" s="18">
        <f t="shared" si="10"/>
        <v>0</v>
      </c>
      <c r="F80" s="18">
        <f t="shared" si="11"/>
        <v>0</v>
      </c>
      <c r="H80" s="66">
        <v>594</v>
      </c>
      <c r="I80" s="37"/>
      <c r="J80" s="18">
        <f t="shared" si="12"/>
        <v>0</v>
      </c>
      <c r="K80" s="18">
        <f t="shared" si="13"/>
        <v>0</v>
      </c>
      <c r="L80" s="57">
        <f t="shared" si="7"/>
        <v>0</v>
      </c>
      <c r="M80" s="57">
        <f t="shared" si="7"/>
        <v>0</v>
      </c>
    </row>
    <row r="81" spans="1:13" ht="18" customHeight="1" x14ac:dyDescent="0.3">
      <c r="A81" s="114" t="s">
        <v>82</v>
      </c>
      <c r="B81" s="134" t="s">
        <v>4</v>
      </c>
      <c r="C81" s="94">
        <v>1852</v>
      </c>
      <c r="D81" s="37">
        <v>0</v>
      </c>
      <c r="E81" s="18">
        <f t="shared" si="10"/>
        <v>0</v>
      </c>
      <c r="F81" s="18">
        <f t="shared" si="11"/>
        <v>0</v>
      </c>
      <c r="H81" s="66">
        <v>1852</v>
      </c>
      <c r="I81" s="37"/>
      <c r="J81" s="18">
        <f t="shared" si="12"/>
        <v>0</v>
      </c>
      <c r="K81" s="18">
        <f t="shared" si="13"/>
        <v>0</v>
      </c>
      <c r="L81" s="57">
        <f t="shared" si="7"/>
        <v>0</v>
      </c>
      <c r="M81" s="57">
        <f t="shared" si="7"/>
        <v>0</v>
      </c>
    </row>
    <row r="82" spans="1:13" ht="18" customHeight="1" x14ac:dyDescent="0.3">
      <c r="A82" s="114" t="s">
        <v>83</v>
      </c>
      <c r="B82" s="134" t="s">
        <v>4</v>
      </c>
      <c r="C82" s="94">
        <v>1250</v>
      </c>
      <c r="D82" s="37">
        <v>400</v>
      </c>
      <c r="E82" s="18">
        <f t="shared" si="10"/>
        <v>500000</v>
      </c>
      <c r="F82" s="18">
        <f t="shared" si="11"/>
        <v>605000</v>
      </c>
      <c r="H82" s="66">
        <v>1250</v>
      </c>
      <c r="I82" s="37">
        <v>52</v>
      </c>
      <c r="J82" s="18">
        <f t="shared" si="12"/>
        <v>65000</v>
      </c>
      <c r="K82" s="18">
        <f t="shared" si="13"/>
        <v>78650</v>
      </c>
      <c r="L82" s="57">
        <f t="shared" si="7"/>
        <v>435000</v>
      </c>
      <c r="M82" s="57">
        <f t="shared" si="7"/>
        <v>526350</v>
      </c>
    </row>
    <row r="83" spans="1:13" ht="18" customHeight="1" x14ac:dyDescent="0.3">
      <c r="A83" s="114" t="s">
        <v>191</v>
      </c>
      <c r="B83" s="134" t="s">
        <v>4</v>
      </c>
      <c r="C83" s="94">
        <v>396</v>
      </c>
      <c r="D83" s="37">
        <v>0</v>
      </c>
      <c r="E83" s="19">
        <f t="shared" si="10"/>
        <v>0</v>
      </c>
      <c r="F83" s="19">
        <f t="shared" si="11"/>
        <v>0</v>
      </c>
      <c r="H83" s="66">
        <v>396</v>
      </c>
      <c r="I83" s="37"/>
      <c r="J83" s="19">
        <f t="shared" si="12"/>
        <v>0</v>
      </c>
      <c r="K83" s="19">
        <f t="shared" si="13"/>
        <v>0</v>
      </c>
      <c r="L83" s="57">
        <f t="shared" si="7"/>
        <v>0</v>
      </c>
      <c r="M83" s="57">
        <f t="shared" si="7"/>
        <v>0</v>
      </c>
    </row>
    <row r="84" spans="1:13" ht="18" customHeight="1" x14ac:dyDescent="0.3">
      <c r="A84" s="114" t="s">
        <v>84</v>
      </c>
      <c r="B84" s="134" t="s">
        <v>4</v>
      </c>
      <c r="C84" s="94">
        <v>198</v>
      </c>
      <c r="D84" s="37">
        <v>100</v>
      </c>
      <c r="E84" s="18">
        <f t="shared" si="10"/>
        <v>19800</v>
      </c>
      <c r="F84" s="18">
        <f t="shared" si="11"/>
        <v>23958</v>
      </c>
      <c r="H84" s="66">
        <v>198</v>
      </c>
      <c r="I84" s="37">
        <v>8</v>
      </c>
      <c r="J84" s="18">
        <f t="shared" si="12"/>
        <v>1584</v>
      </c>
      <c r="K84" s="18">
        <f t="shared" si="13"/>
        <v>1916.6399999999999</v>
      </c>
      <c r="L84" s="57">
        <f t="shared" si="7"/>
        <v>18216</v>
      </c>
      <c r="M84" s="57">
        <f t="shared" si="7"/>
        <v>22041.360000000001</v>
      </c>
    </row>
    <row r="85" spans="1:13" ht="18" customHeight="1" x14ac:dyDescent="0.3">
      <c r="A85" s="114" t="s">
        <v>85</v>
      </c>
      <c r="B85" s="134" t="s">
        <v>4</v>
      </c>
      <c r="C85" s="94">
        <v>297</v>
      </c>
      <c r="D85" s="37">
        <v>0</v>
      </c>
      <c r="E85" s="18">
        <f t="shared" si="10"/>
        <v>0</v>
      </c>
      <c r="F85" s="18">
        <f t="shared" si="11"/>
        <v>0</v>
      </c>
      <c r="H85" s="66">
        <v>297</v>
      </c>
      <c r="I85" s="37"/>
      <c r="J85" s="18">
        <f t="shared" si="12"/>
        <v>0</v>
      </c>
      <c r="K85" s="18">
        <f t="shared" si="13"/>
        <v>0</v>
      </c>
      <c r="L85" s="57">
        <f t="shared" si="7"/>
        <v>0</v>
      </c>
      <c r="M85" s="57">
        <f t="shared" si="7"/>
        <v>0</v>
      </c>
    </row>
    <row r="86" spans="1:13" ht="18" customHeight="1" x14ac:dyDescent="0.3">
      <c r="A86" s="114" t="s">
        <v>86</v>
      </c>
      <c r="B86" s="134" t="s">
        <v>4</v>
      </c>
      <c r="C86" s="94">
        <v>99</v>
      </c>
      <c r="D86" s="37">
        <v>351</v>
      </c>
      <c r="E86" s="18">
        <f t="shared" si="10"/>
        <v>34749</v>
      </c>
      <c r="F86" s="18">
        <f t="shared" si="11"/>
        <v>42046.29</v>
      </c>
      <c r="H86" s="66">
        <v>99</v>
      </c>
      <c r="I86" s="37">
        <v>2</v>
      </c>
      <c r="J86" s="18">
        <f t="shared" si="12"/>
        <v>198</v>
      </c>
      <c r="K86" s="18">
        <f t="shared" si="13"/>
        <v>239.57999999999998</v>
      </c>
      <c r="L86" s="57">
        <f t="shared" si="7"/>
        <v>34551</v>
      </c>
      <c r="M86" s="57">
        <f t="shared" si="7"/>
        <v>41806.71</v>
      </c>
    </row>
    <row r="87" spans="1:13" ht="18" customHeight="1" x14ac:dyDescent="0.3">
      <c r="A87" s="114" t="s">
        <v>87</v>
      </c>
      <c r="B87" s="134" t="s">
        <v>205</v>
      </c>
      <c r="C87" s="94">
        <v>1</v>
      </c>
      <c r="D87" s="37">
        <v>150000</v>
      </c>
      <c r="E87" s="18">
        <f t="shared" si="10"/>
        <v>150000</v>
      </c>
      <c r="F87" s="18">
        <f t="shared" si="11"/>
        <v>181500</v>
      </c>
      <c r="H87" s="66">
        <v>1</v>
      </c>
      <c r="I87" s="37"/>
      <c r="J87" s="18">
        <f t="shared" si="12"/>
        <v>0</v>
      </c>
      <c r="K87" s="18">
        <f t="shared" si="13"/>
        <v>0</v>
      </c>
      <c r="L87" s="57">
        <f t="shared" si="7"/>
        <v>150000</v>
      </c>
      <c r="M87" s="57">
        <f t="shared" si="7"/>
        <v>181500</v>
      </c>
    </row>
    <row r="88" spans="1:13" ht="18" customHeight="1" x14ac:dyDescent="0.3">
      <c r="A88" s="114" t="s">
        <v>88</v>
      </c>
      <c r="B88" s="134" t="s">
        <v>4</v>
      </c>
      <c r="C88" s="94">
        <v>990</v>
      </c>
      <c r="D88" s="37">
        <v>150</v>
      </c>
      <c r="E88" s="18">
        <f t="shared" si="10"/>
        <v>148500</v>
      </c>
      <c r="F88" s="18">
        <f t="shared" si="11"/>
        <v>179685</v>
      </c>
      <c r="H88" s="66">
        <v>990</v>
      </c>
      <c r="I88" s="37">
        <v>10.199999999999999</v>
      </c>
      <c r="J88" s="18">
        <f t="shared" si="12"/>
        <v>10098</v>
      </c>
      <c r="K88" s="18">
        <f t="shared" si="13"/>
        <v>12218.58</v>
      </c>
      <c r="L88" s="57">
        <f t="shared" si="7"/>
        <v>138402</v>
      </c>
      <c r="M88" s="57">
        <f t="shared" si="7"/>
        <v>167466.42000000001</v>
      </c>
    </row>
    <row r="89" spans="1:13" ht="18" customHeight="1" x14ac:dyDescent="0.3">
      <c r="A89" s="114" t="s">
        <v>89</v>
      </c>
      <c r="B89" s="134" t="s">
        <v>4</v>
      </c>
      <c r="C89" s="94">
        <v>254</v>
      </c>
      <c r="D89" s="37">
        <v>53.099999999999994</v>
      </c>
      <c r="E89" s="18">
        <f t="shared" si="10"/>
        <v>13487.399999999998</v>
      </c>
      <c r="F89" s="18">
        <f t="shared" si="11"/>
        <v>16319.753999999997</v>
      </c>
      <c r="H89" s="66">
        <v>254</v>
      </c>
      <c r="I89" s="37">
        <v>1.6</v>
      </c>
      <c r="J89" s="18">
        <f t="shared" si="12"/>
        <v>406.40000000000003</v>
      </c>
      <c r="K89" s="18">
        <f t="shared" si="13"/>
        <v>491.74400000000003</v>
      </c>
      <c r="L89" s="57">
        <f t="shared" si="7"/>
        <v>13080.999999999998</v>
      </c>
      <c r="M89" s="57">
        <f t="shared" si="7"/>
        <v>15828.009999999997</v>
      </c>
    </row>
    <row r="90" spans="1:13" ht="18" customHeight="1" x14ac:dyDescent="0.3">
      <c r="A90" s="114" t="s">
        <v>90</v>
      </c>
      <c r="B90" s="134" t="s">
        <v>2</v>
      </c>
      <c r="C90" s="94">
        <v>26</v>
      </c>
      <c r="D90" s="37">
        <v>0</v>
      </c>
      <c r="E90" s="18">
        <f t="shared" si="10"/>
        <v>0</v>
      </c>
      <c r="F90" s="18">
        <f t="shared" si="11"/>
        <v>0</v>
      </c>
      <c r="H90" s="66">
        <v>26</v>
      </c>
      <c r="I90" s="37"/>
      <c r="J90" s="18">
        <f t="shared" si="12"/>
        <v>0</v>
      </c>
      <c r="K90" s="18">
        <f t="shared" si="13"/>
        <v>0</v>
      </c>
      <c r="L90" s="57">
        <f t="shared" si="7"/>
        <v>0</v>
      </c>
      <c r="M90" s="57">
        <f t="shared" si="7"/>
        <v>0</v>
      </c>
    </row>
    <row r="91" spans="1:13" ht="18" customHeight="1" x14ac:dyDescent="0.3">
      <c r="A91" s="114" t="s">
        <v>91</v>
      </c>
      <c r="B91" s="134" t="s">
        <v>2</v>
      </c>
      <c r="C91" s="94">
        <v>248</v>
      </c>
      <c r="D91" s="37">
        <v>58</v>
      </c>
      <c r="E91" s="18">
        <f t="shared" si="10"/>
        <v>14384</v>
      </c>
      <c r="F91" s="18">
        <f t="shared" si="11"/>
        <v>17404.64</v>
      </c>
      <c r="H91" s="66">
        <v>248</v>
      </c>
      <c r="I91" s="37">
        <v>8</v>
      </c>
      <c r="J91" s="18">
        <f t="shared" si="12"/>
        <v>1984</v>
      </c>
      <c r="K91" s="18">
        <f t="shared" si="13"/>
        <v>2400.64</v>
      </c>
      <c r="L91" s="57">
        <f t="shared" si="7"/>
        <v>12400</v>
      </c>
      <c r="M91" s="57">
        <f t="shared" si="7"/>
        <v>15004</v>
      </c>
    </row>
    <row r="92" spans="1:13" ht="18" customHeight="1" x14ac:dyDescent="0.3">
      <c r="A92" s="114" t="s">
        <v>92</v>
      </c>
      <c r="B92" s="134" t="s">
        <v>2</v>
      </c>
      <c r="C92" s="94">
        <v>258</v>
      </c>
      <c r="D92" s="37">
        <v>0</v>
      </c>
      <c r="E92" s="18">
        <f t="shared" si="10"/>
        <v>0</v>
      </c>
      <c r="F92" s="18">
        <f t="shared" si="11"/>
        <v>0</v>
      </c>
      <c r="H92" s="66">
        <v>258</v>
      </c>
      <c r="I92" s="37"/>
      <c r="J92" s="18">
        <f t="shared" si="12"/>
        <v>0</v>
      </c>
      <c r="K92" s="18">
        <f t="shared" si="13"/>
        <v>0</v>
      </c>
      <c r="L92" s="57">
        <f t="shared" si="7"/>
        <v>0</v>
      </c>
      <c r="M92" s="57">
        <f t="shared" si="7"/>
        <v>0</v>
      </c>
    </row>
    <row r="93" spans="1:13" ht="18" customHeight="1" x14ac:dyDescent="0.3">
      <c r="A93" s="114" t="s">
        <v>93</v>
      </c>
      <c r="B93" s="134" t="s">
        <v>2</v>
      </c>
      <c r="C93" s="94">
        <v>45</v>
      </c>
      <c r="D93" s="37">
        <v>0</v>
      </c>
      <c r="E93" s="18">
        <f t="shared" si="10"/>
        <v>0</v>
      </c>
      <c r="F93" s="18">
        <f t="shared" si="11"/>
        <v>0</v>
      </c>
      <c r="H93" s="66">
        <v>45</v>
      </c>
      <c r="I93" s="37"/>
      <c r="J93" s="18">
        <f t="shared" si="12"/>
        <v>0</v>
      </c>
      <c r="K93" s="18">
        <f t="shared" si="13"/>
        <v>0</v>
      </c>
      <c r="L93" s="57">
        <f t="shared" si="7"/>
        <v>0</v>
      </c>
      <c r="M93" s="57">
        <f t="shared" si="7"/>
        <v>0</v>
      </c>
    </row>
    <row r="94" spans="1:13" ht="18" customHeight="1" x14ac:dyDescent="0.3">
      <c r="A94" s="114" t="s">
        <v>94</v>
      </c>
      <c r="B94" s="134" t="s">
        <v>2</v>
      </c>
      <c r="C94" s="94">
        <v>149</v>
      </c>
      <c r="D94" s="37">
        <v>20</v>
      </c>
      <c r="E94" s="18">
        <f t="shared" si="10"/>
        <v>2980</v>
      </c>
      <c r="F94" s="18">
        <f t="shared" si="11"/>
        <v>3605.7999999999997</v>
      </c>
      <c r="H94" s="66">
        <v>149</v>
      </c>
      <c r="I94" s="37">
        <v>9</v>
      </c>
      <c r="J94" s="18">
        <f t="shared" si="12"/>
        <v>1341</v>
      </c>
      <c r="K94" s="18">
        <f t="shared" si="13"/>
        <v>1622.61</v>
      </c>
      <c r="L94" s="57">
        <f t="shared" si="7"/>
        <v>1639</v>
      </c>
      <c r="M94" s="57">
        <f t="shared" si="7"/>
        <v>1983.1899999999998</v>
      </c>
    </row>
    <row r="95" spans="1:13" ht="18" customHeight="1" x14ac:dyDescent="0.3">
      <c r="A95" s="114" t="s">
        <v>95</v>
      </c>
      <c r="B95" s="134" t="s">
        <v>2</v>
      </c>
      <c r="C95" s="94">
        <v>67</v>
      </c>
      <c r="D95" s="37">
        <v>108</v>
      </c>
      <c r="E95" s="18">
        <f t="shared" si="10"/>
        <v>7236</v>
      </c>
      <c r="F95" s="18">
        <f t="shared" si="11"/>
        <v>8755.56</v>
      </c>
      <c r="H95" s="66">
        <v>67</v>
      </c>
      <c r="I95" s="37">
        <v>108</v>
      </c>
      <c r="J95" s="18">
        <f t="shared" si="12"/>
        <v>7236</v>
      </c>
      <c r="K95" s="18">
        <f t="shared" si="13"/>
        <v>8755.56</v>
      </c>
      <c r="L95" s="57">
        <f t="shared" si="7"/>
        <v>0</v>
      </c>
      <c r="M95" s="57">
        <f t="shared" si="7"/>
        <v>0</v>
      </c>
    </row>
    <row r="96" spans="1:13" ht="18" customHeight="1" x14ac:dyDescent="0.3">
      <c r="A96" s="114" t="s">
        <v>96</v>
      </c>
      <c r="B96" s="134" t="s">
        <v>2</v>
      </c>
      <c r="C96" s="94">
        <v>38</v>
      </c>
      <c r="D96" s="37">
        <v>0</v>
      </c>
      <c r="E96" s="18">
        <f t="shared" si="10"/>
        <v>0</v>
      </c>
      <c r="F96" s="18">
        <f t="shared" si="11"/>
        <v>0</v>
      </c>
      <c r="H96" s="66">
        <v>38</v>
      </c>
      <c r="I96" s="37"/>
      <c r="J96" s="18">
        <f t="shared" si="12"/>
        <v>0</v>
      </c>
      <c r="K96" s="18">
        <f t="shared" si="13"/>
        <v>0</v>
      </c>
      <c r="L96" s="57">
        <f t="shared" si="7"/>
        <v>0</v>
      </c>
      <c r="M96" s="57">
        <f t="shared" si="7"/>
        <v>0</v>
      </c>
    </row>
    <row r="97" spans="1:13" ht="18" customHeight="1" x14ac:dyDescent="0.3">
      <c r="A97" s="114" t="s">
        <v>97</v>
      </c>
      <c r="B97" s="134" t="s">
        <v>2</v>
      </c>
      <c r="C97" s="94">
        <v>30</v>
      </c>
      <c r="D97" s="37">
        <v>4000</v>
      </c>
      <c r="E97" s="18">
        <f t="shared" si="10"/>
        <v>120000</v>
      </c>
      <c r="F97" s="18">
        <f t="shared" si="11"/>
        <v>145200</v>
      </c>
      <c r="H97" s="66">
        <v>30</v>
      </c>
      <c r="I97" s="37"/>
      <c r="J97" s="18">
        <f t="shared" si="12"/>
        <v>0</v>
      </c>
      <c r="K97" s="18">
        <f t="shared" si="13"/>
        <v>0</v>
      </c>
      <c r="L97" s="57">
        <f t="shared" si="7"/>
        <v>120000</v>
      </c>
      <c r="M97" s="57">
        <f t="shared" si="7"/>
        <v>145200</v>
      </c>
    </row>
    <row r="98" spans="1:13" ht="18" customHeight="1" x14ac:dyDescent="0.3">
      <c r="A98" s="114" t="s">
        <v>98</v>
      </c>
      <c r="B98" s="134" t="s">
        <v>2</v>
      </c>
      <c r="C98" s="94">
        <v>381</v>
      </c>
      <c r="D98" s="37">
        <v>3500</v>
      </c>
      <c r="E98" s="18">
        <f t="shared" si="10"/>
        <v>1333500</v>
      </c>
      <c r="F98" s="18">
        <f t="shared" si="11"/>
        <v>1613535</v>
      </c>
      <c r="H98" s="66">
        <v>381</v>
      </c>
      <c r="I98" s="37">
        <v>39</v>
      </c>
      <c r="J98" s="18">
        <f t="shared" si="12"/>
        <v>14859</v>
      </c>
      <c r="K98" s="18">
        <f t="shared" si="13"/>
        <v>17979.39</v>
      </c>
      <c r="L98" s="57">
        <f t="shared" si="7"/>
        <v>1318641</v>
      </c>
      <c r="M98" s="57">
        <f t="shared" si="7"/>
        <v>1595555.61</v>
      </c>
    </row>
    <row r="99" spans="1:13" ht="18" customHeight="1" x14ac:dyDescent="0.3">
      <c r="A99" s="114" t="s">
        <v>99</v>
      </c>
      <c r="B99" s="134" t="s">
        <v>2</v>
      </c>
      <c r="C99" s="94">
        <v>495</v>
      </c>
      <c r="D99" s="37">
        <v>0</v>
      </c>
      <c r="E99" s="18">
        <f t="shared" si="10"/>
        <v>0</v>
      </c>
      <c r="F99" s="18">
        <f t="shared" si="11"/>
        <v>0</v>
      </c>
      <c r="H99" s="66">
        <v>495</v>
      </c>
      <c r="I99" s="37"/>
      <c r="J99" s="18">
        <f t="shared" si="12"/>
        <v>0</v>
      </c>
      <c r="K99" s="18">
        <f t="shared" si="13"/>
        <v>0</v>
      </c>
      <c r="L99" s="57">
        <f t="shared" si="7"/>
        <v>0</v>
      </c>
      <c r="M99" s="57">
        <f t="shared" si="7"/>
        <v>0</v>
      </c>
    </row>
    <row r="100" spans="1:13" ht="18" customHeight="1" x14ac:dyDescent="0.3">
      <c r="A100" s="114" t="s">
        <v>100</v>
      </c>
      <c r="B100" s="134" t="s">
        <v>2</v>
      </c>
      <c r="C100" s="94">
        <v>62</v>
      </c>
      <c r="D100" s="37">
        <v>133</v>
      </c>
      <c r="E100" s="18">
        <f t="shared" si="10"/>
        <v>8246</v>
      </c>
      <c r="F100" s="18">
        <f t="shared" si="11"/>
        <v>9977.66</v>
      </c>
      <c r="H100" s="66">
        <v>62</v>
      </c>
      <c r="I100" s="37"/>
      <c r="J100" s="18">
        <f t="shared" si="12"/>
        <v>0</v>
      </c>
      <c r="K100" s="18">
        <f t="shared" si="13"/>
        <v>0</v>
      </c>
      <c r="L100" s="57">
        <f t="shared" si="7"/>
        <v>8246</v>
      </c>
      <c r="M100" s="57">
        <f t="shared" si="7"/>
        <v>9977.66</v>
      </c>
    </row>
    <row r="101" spans="1:13" ht="18" customHeight="1" x14ac:dyDescent="0.3">
      <c r="A101" s="114" t="s">
        <v>192</v>
      </c>
      <c r="B101" s="134" t="s">
        <v>2</v>
      </c>
      <c r="C101" s="94">
        <v>99</v>
      </c>
      <c r="D101" s="37">
        <v>0</v>
      </c>
      <c r="E101" s="19">
        <f t="shared" si="10"/>
        <v>0</v>
      </c>
      <c r="F101" s="19">
        <f t="shared" si="11"/>
        <v>0</v>
      </c>
      <c r="H101" s="66">
        <v>99</v>
      </c>
      <c r="I101" s="37"/>
      <c r="J101" s="19">
        <f t="shared" si="12"/>
        <v>0</v>
      </c>
      <c r="K101" s="19">
        <f t="shared" si="13"/>
        <v>0</v>
      </c>
      <c r="L101" s="57">
        <f t="shared" si="7"/>
        <v>0</v>
      </c>
      <c r="M101" s="57">
        <f t="shared" si="7"/>
        <v>0</v>
      </c>
    </row>
    <row r="102" spans="1:13" ht="18" customHeight="1" x14ac:dyDescent="0.3">
      <c r="A102" s="114" t="s">
        <v>101</v>
      </c>
      <c r="B102" s="134" t="s">
        <v>2</v>
      </c>
      <c r="C102" s="94">
        <v>46</v>
      </c>
      <c r="D102" s="37">
        <v>1803.9999999999998</v>
      </c>
      <c r="E102" s="18">
        <f t="shared" si="10"/>
        <v>82983.999999999985</v>
      </c>
      <c r="F102" s="18">
        <f t="shared" si="11"/>
        <v>100410.63999999998</v>
      </c>
      <c r="H102" s="66">
        <v>46</v>
      </c>
      <c r="I102" s="37">
        <v>116</v>
      </c>
      <c r="J102" s="18">
        <f t="shared" si="12"/>
        <v>5336</v>
      </c>
      <c r="K102" s="18">
        <f t="shared" si="13"/>
        <v>6456.5599999999995</v>
      </c>
      <c r="L102" s="57">
        <f t="shared" si="7"/>
        <v>77647.999999999985</v>
      </c>
      <c r="M102" s="57">
        <f t="shared" si="7"/>
        <v>93954.079999999987</v>
      </c>
    </row>
    <row r="103" spans="1:13" ht="18" customHeight="1" x14ac:dyDescent="0.3">
      <c r="A103" s="114" t="s">
        <v>102</v>
      </c>
      <c r="B103" s="134" t="s">
        <v>2</v>
      </c>
      <c r="C103" s="94">
        <v>61</v>
      </c>
      <c r="D103" s="37">
        <v>51</v>
      </c>
      <c r="E103" s="18">
        <f t="shared" si="10"/>
        <v>3111</v>
      </c>
      <c r="F103" s="18">
        <f t="shared" si="11"/>
        <v>3764.31</v>
      </c>
      <c r="H103" s="66">
        <v>61</v>
      </c>
      <c r="I103" s="37"/>
      <c r="J103" s="18">
        <f t="shared" si="12"/>
        <v>0</v>
      </c>
      <c r="K103" s="18">
        <f t="shared" si="13"/>
        <v>0</v>
      </c>
      <c r="L103" s="57">
        <f t="shared" si="7"/>
        <v>3111</v>
      </c>
      <c r="M103" s="57">
        <f t="shared" si="7"/>
        <v>3764.31</v>
      </c>
    </row>
    <row r="104" spans="1:13" ht="18" customHeight="1" x14ac:dyDescent="0.3">
      <c r="A104" s="114" t="s">
        <v>103</v>
      </c>
      <c r="B104" s="134" t="s">
        <v>2</v>
      </c>
      <c r="C104" s="94">
        <v>129</v>
      </c>
      <c r="D104" s="37">
        <v>119</v>
      </c>
      <c r="E104" s="18">
        <f t="shared" si="10"/>
        <v>15351</v>
      </c>
      <c r="F104" s="18">
        <f t="shared" si="11"/>
        <v>18574.71</v>
      </c>
      <c r="H104" s="66">
        <v>129</v>
      </c>
      <c r="I104" s="37"/>
      <c r="J104" s="18">
        <f t="shared" si="12"/>
        <v>0</v>
      </c>
      <c r="K104" s="18">
        <f t="shared" si="13"/>
        <v>0</v>
      </c>
      <c r="L104" s="57">
        <f t="shared" si="7"/>
        <v>15351</v>
      </c>
      <c r="M104" s="57">
        <f t="shared" si="7"/>
        <v>18574.71</v>
      </c>
    </row>
    <row r="105" spans="1:13" ht="18" customHeight="1" x14ac:dyDescent="0.3">
      <c r="A105" s="114" t="s">
        <v>104</v>
      </c>
      <c r="B105" s="134" t="s">
        <v>2</v>
      </c>
      <c r="C105" s="94">
        <v>195</v>
      </c>
      <c r="D105" s="37">
        <v>71</v>
      </c>
      <c r="E105" s="18">
        <f t="shared" si="10"/>
        <v>13845</v>
      </c>
      <c r="F105" s="18">
        <f t="shared" si="11"/>
        <v>16752.45</v>
      </c>
      <c r="H105" s="66">
        <v>195</v>
      </c>
      <c r="I105" s="37">
        <v>20</v>
      </c>
      <c r="J105" s="18">
        <f t="shared" si="12"/>
        <v>3900</v>
      </c>
      <c r="K105" s="18">
        <f t="shared" si="13"/>
        <v>4719</v>
      </c>
      <c r="L105" s="57">
        <f t="shared" si="7"/>
        <v>9945</v>
      </c>
      <c r="M105" s="57">
        <f t="shared" si="7"/>
        <v>12033.45</v>
      </c>
    </row>
    <row r="106" spans="1:13" ht="18" customHeight="1" x14ac:dyDescent="0.3">
      <c r="A106" s="114" t="s">
        <v>105</v>
      </c>
      <c r="B106" s="134" t="s">
        <v>2</v>
      </c>
      <c r="C106" s="94">
        <v>89</v>
      </c>
      <c r="D106" s="37">
        <v>0</v>
      </c>
      <c r="E106" s="18">
        <f t="shared" si="10"/>
        <v>0</v>
      </c>
      <c r="F106" s="18">
        <f t="shared" si="11"/>
        <v>0</v>
      </c>
      <c r="H106" s="66">
        <v>89</v>
      </c>
      <c r="I106" s="37"/>
      <c r="J106" s="18">
        <f t="shared" si="12"/>
        <v>0</v>
      </c>
      <c r="K106" s="18">
        <f t="shared" si="13"/>
        <v>0</v>
      </c>
      <c r="L106" s="57">
        <f t="shared" si="7"/>
        <v>0</v>
      </c>
      <c r="M106" s="57">
        <f t="shared" si="7"/>
        <v>0</v>
      </c>
    </row>
    <row r="107" spans="1:13" ht="18" customHeight="1" x14ac:dyDescent="0.3">
      <c r="A107" s="114" t="s">
        <v>106</v>
      </c>
      <c r="B107" s="134" t="s">
        <v>2</v>
      </c>
      <c r="C107" s="94">
        <v>100</v>
      </c>
      <c r="D107" s="37">
        <v>0</v>
      </c>
      <c r="E107" s="18">
        <f t="shared" si="10"/>
        <v>0</v>
      </c>
      <c r="F107" s="18">
        <f t="shared" si="11"/>
        <v>0</v>
      </c>
      <c r="H107" s="66">
        <v>100</v>
      </c>
      <c r="I107" s="37"/>
      <c r="J107" s="18">
        <f t="shared" si="12"/>
        <v>0</v>
      </c>
      <c r="K107" s="18">
        <f t="shared" si="13"/>
        <v>0</v>
      </c>
      <c r="L107" s="57">
        <f t="shared" si="7"/>
        <v>0</v>
      </c>
      <c r="M107" s="57">
        <f t="shared" si="7"/>
        <v>0</v>
      </c>
    </row>
    <row r="108" spans="1:13" ht="18" customHeight="1" x14ac:dyDescent="0.3">
      <c r="A108" s="114" t="s">
        <v>107</v>
      </c>
      <c r="B108" s="134" t="s">
        <v>2</v>
      </c>
      <c r="C108" s="94">
        <v>156</v>
      </c>
      <c r="D108" s="37">
        <v>0</v>
      </c>
      <c r="E108" s="18">
        <f t="shared" si="10"/>
        <v>0</v>
      </c>
      <c r="F108" s="18">
        <f t="shared" si="11"/>
        <v>0</v>
      </c>
      <c r="H108" s="66">
        <v>156</v>
      </c>
      <c r="I108" s="37"/>
      <c r="J108" s="18">
        <f t="shared" si="12"/>
        <v>0</v>
      </c>
      <c r="K108" s="18">
        <f t="shared" si="13"/>
        <v>0</v>
      </c>
      <c r="L108" s="57">
        <f t="shared" si="7"/>
        <v>0</v>
      </c>
      <c r="M108" s="57">
        <f t="shared" si="7"/>
        <v>0</v>
      </c>
    </row>
    <row r="109" spans="1:13" ht="18" customHeight="1" x14ac:dyDescent="0.3">
      <c r="A109" s="114" t="s">
        <v>108</v>
      </c>
      <c r="B109" s="134" t="s">
        <v>2</v>
      </c>
      <c r="C109" s="94">
        <v>818</v>
      </c>
      <c r="D109" s="37">
        <v>0</v>
      </c>
      <c r="E109" s="18">
        <f t="shared" si="10"/>
        <v>0</v>
      </c>
      <c r="F109" s="18">
        <f t="shared" si="11"/>
        <v>0</v>
      </c>
      <c r="H109" s="66">
        <v>818</v>
      </c>
      <c r="I109" s="37"/>
      <c r="J109" s="18">
        <f t="shared" si="12"/>
        <v>0</v>
      </c>
      <c r="K109" s="18">
        <f t="shared" si="13"/>
        <v>0</v>
      </c>
      <c r="L109" s="57">
        <f t="shared" si="7"/>
        <v>0</v>
      </c>
      <c r="M109" s="57">
        <f t="shared" si="7"/>
        <v>0</v>
      </c>
    </row>
    <row r="110" spans="1:13" ht="18" customHeight="1" x14ac:dyDescent="0.3">
      <c r="A110" s="114" t="s">
        <v>109</v>
      </c>
      <c r="B110" s="134" t="s">
        <v>2</v>
      </c>
      <c r="C110" s="94">
        <v>2273</v>
      </c>
      <c r="D110" s="37">
        <v>0</v>
      </c>
      <c r="E110" s="18">
        <f t="shared" si="10"/>
        <v>0</v>
      </c>
      <c r="F110" s="18">
        <f t="shared" si="11"/>
        <v>0</v>
      </c>
      <c r="H110" s="66">
        <v>2273</v>
      </c>
      <c r="I110" s="37"/>
      <c r="J110" s="18">
        <f t="shared" si="12"/>
        <v>0</v>
      </c>
      <c r="K110" s="18">
        <f t="shared" si="13"/>
        <v>0</v>
      </c>
      <c r="L110" s="57">
        <f t="shared" si="7"/>
        <v>0</v>
      </c>
      <c r="M110" s="57">
        <f t="shared" si="7"/>
        <v>0</v>
      </c>
    </row>
    <row r="111" spans="1:13" ht="18" customHeight="1" x14ac:dyDescent="0.3">
      <c r="A111" s="114" t="s">
        <v>110</v>
      </c>
      <c r="B111" s="134" t="s">
        <v>2</v>
      </c>
      <c r="C111" s="94">
        <v>454</v>
      </c>
      <c r="D111" s="37">
        <v>150</v>
      </c>
      <c r="E111" s="18">
        <f t="shared" si="10"/>
        <v>68100</v>
      </c>
      <c r="F111" s="18">
        <f t="shared" si="11"/>
        <v>82401</v>
      </c>
      <c r="H111" s="66">
        <v>454</v>
      </c>
      <c r="I111" s="37"/>
      <c r="J111" s="18">
        <f t="shared" si="12"/>
        <v>0</v>
      </c>
      <c r="K111" s="18">
        <f t="shared" si="13"/>
        <v>0</v>
      </c>
      <c r="L111" s="57">
        <f t="shared" si="7"/>
        <v>68100</v>
      </c>
      <c r="M111" s="57">
        <f t="shared" si="7"/>
        <v>82401</v>
      </c>
    </row>
    <row r="112" spans="1:13" ht="18" customHeight="1" x14ac:dyDescent="0.3">
      <c r="A112" s="114" t="s">
        <v>193</v>
      </c>
      <c r="B112" s="134" t="s">
        <v>2</v>
      </c>
      <c r="C112" s="94">
        <v>162</v>
      </c>
      <c r="D112" s="37">
        <v>0</v>
      </c>
      <c r="E112" s="19">
        <f t="shared" si="10"/>
        <v>0</v>
      </c>
      <c r="F112" s="19">
        <f t="shared" si="11"/>
        <v>0</v>
      </c>
      <c r="H112" s="66">
        <v>162</v>
      </c>
      <c r="I112" s="37"/>
      <c r="J112" s="19">
        <f t="shared" si="12"/>
        <v>0</v>
      </c>
      <c r="K112" s="19">
        <f t="shared" si="13"/>
        <v>0</v>
      </c>
      <c r="L112" s="57">
        <f t="shared" si="7"/>
        <v>0</v>
      </c>
      <c r="M112" s="57">
        <f t="shared" si="7"/>
        <v>0</v>
      </c>
    </row>
    <row r="113" spans="1:13" ht="18" customHeight="1" x14ac:dyDescent="0.3">
      <c r="A113" s="114" t="s">
        <v>194</v>
      </c>
      <c r="B113" s="134" t="s">
        <v>2</v>
      </c>
      <c r="C113" s="94">
        <v>297</v>
      </c>
      <c r="D113" s="37">
        <v>0</v>
      </c>
      <c r="E113" s="19">
        <f t="shared" si="10"/>
        <v>0</v>
      </c>
      <c r="F113" s="19">
        <f t="shared" si="11"/>
        <v>0</v>
      </c>
      <c r="H113" s="66">
        <v>297</v>
      </c>
      <c r="I113" s="37"/>
      <c r="J113" s="19">
        <f t="shared" si="12"/>
        <v>0</v>
      </c>
      <c r="K113" s="19">
        <f t="shared" si="13"/>
        <v>0</v>
      </c>
      <c r="L113" s="57">
        <f t="shared" si="7"/>
        <v>0</v>
      </c>
      <c r="M113" s="57">
        <f t="shared" si="7"/>
        <v>0</v>
      </c>
    </row>
    <row r="114" spans="1:13" ht="18" customHeight="1" x14ac:dyDescent="0.3">
      <c r="A114" s="114" t="s">
        <v>111</v>
      </c>
      <c r="B114" s="134" t="s">
        <v>205</v>
      </c>
      <c r="C114" s="94">
        <v>1</v>
      </c>
      <c r="D114" s="37">
        <v>70000</v>
      </c>
      <c r="E114" s="19">
        <f t="shared" si="10"/>
        <v>70000</v>
      </c>
      <c r="F114" s="19">
        <f t="shared" si="11"/>
        <v>84700</v>
      </c>
      <c r="H114" s="66">
        <v>1</v>
      </c>
      <c r="I114" s="37"/>
      <c r="J114" s="18">
        <f t="shared" si="12"/>
        <v>0</v>
      </c>
      <c r="K114" s="19">
        <f t="shared" si="13"/>
        <v>0</v>
      </c>
      <c r="L114" s="57">
        <f t="shared" si="7"/>
        <v>70000</v>
      </c>
      <c r="M114" s="57">
        <f t="shared" si="7"/>
        <v>84700</v>
      </c>
    </row>
    <row r="115" spans="1:13" ht="18" customHeight="1" x14ac:dyDescent="0.3">
      <c r="A115" s="114" t="s">
        <v>112</v>
      </c>
      <c r="B115" s="134" t="s">
        <v>2</v>
      </c>
      <c r="C115" s="94">
        <v>9907</v>
      </c>
      <c r="D115" s="37">
        <v>3.9999999999999991</v>
      </c>
      <c r="E115" s="18">
        <f t="shared" si="10"/>
        <v>39627.999999999993</v>
      </c>
      <c r="F115" s="18">
        <f t="shared" si="11"/>
        <v>47949.87999999999</v>
      </c>
      <c r="H115" s="66">
        <v>9907</v>
      </c>
      <c r="I115" s="37"/>
      <c r="J115" s="18">
        <f t="shared" si="12"/>
        <v>0</v>
      </c>
      <c r="K115" s="18">
        <f t="shared" si="13"/>
        <v>0</v>
      </c>
      <c r="L115" s="57">
        <f t="shared" si="7"/>
        <v>39627.999999999993</v>
      </c>
      <c r="M115" s="57">
        <f t="shared" si="7"/>
        <v>47949.87999999999</v>
      </c>
    </row>
    <row r="116" spans="1:13" ht="18" customHeight="1" x14ac:dyDescent="0.3">
      <c r="A116" s="114" t="s">
        <v>113</v>
      </c>
      <c r="B116" s="134" t="s">
        <v>2</v>
      </c>
      <c r="C116" s="94">
        <v>941</v>
      </c>
      <c r="D116" s="37">
        <v>0</v>
      </c>
      <c r="E116" s="18">
        <f t="shared" si="10"/>
        <v>0</v>
      </c>
      <c r="F116" s="18">
        <f t="shared" si="11"/>
        <v>0</v>
      </c>
      <c r="H116" s="66">
        <v>941</v>
      </c>
      <c r="I116" s="37"/>
      <c r="J116" s="18">
        <f t="shared" si="12"/>
        <v>0</v>
      </c>
      <c r="K116" s="18">
        <f t="shared" si="13"/>
        <v>0</v>
      </c>
      <c r="L116" s="57">
        <f t="shared" si="7"/>
        <v>0</v>
      </c>
      <c r="M116" s="57">
        <f t="shared" si="7"/>
        <v>0</v>
      </c>
    </row>
    <row r="117" spans="1:13" s="9" customFormat="1" ht="18" customHeight="1" x14ac:dyDescent="0.3">
      <c r="A117" s="115" t="s">
        <v>217</v>
      </c>
      <c r="B117" s="135"/>
      <c r="C117" s="95"/>
      <c r="D117" s="38">
        <v>0</v>
      </c>
      <c r="E117" s="20">
        <f>SUM(E75:E116)</f>
        <v>3722875.8</v>
      </c>
      <c r="F117" s="20">
        <f>SUM(F75:F116)</f>
        <v>4504679.7180000003</v>
      </c>
      <c r="H117" s="67"/>
      <c r="I117" s="38"/>
      <c r="J117" s="20">
        <f>SUM(J75:J116)</f>
        <v>111942.39999999999</v>
      </c>
      <c r="K117" s="20">
        <f>SUM(K75:K116)</f>
        <v>135450.304</v>
      </c>
      <c r="L117" s="57">
        <f t="shared" si="7"/>
        <v>3610933.4</v>
      </c>
      <c r="M117" s="57">
        <f t="shared" si="7"/>
        <v>4369229.4140000008</v>
      </c>
    </row>
    <row r="118" spans="1:13" ht="18" customHeight="1" x14ac:dyDescent="0.3">
      <c r="A118" s="116" t="s">
        <v>114</v>
      </c>
      <c r="B118" s="136" t="s">
        <v>1</v>
      </c>
      <c r="C118" s="96">
        <v>1.2</v>
      </c>
      <c r="D118" s="39">
        <v>0</v>
      </c>
      <c r="E118" s="21">
        <f t="shared" ref="E118:E182" si="14">C118*D118</f>
        <v>0</v>
      </c>
      <c r="F118" s="21">
        <f t="shared" ref="F118:F154" si="15">E118*1.21</f>
        <v>0</v>
      </c>
      <c r="H118" s="68">
        <v>1.2</v>
      </c>
      <c r="I118" s="39"/>
      <c r="J118" s="21">
        <f t="shared" ref="J118:J181" si="16">H118*I118</f>
        <v>0</v>
      </c>
      <c r="K118" s="21">
        <f t="shared" ref="K118:K154" si="17">J118*1.21</f>
        <v>0</v>
      </c>
      <c r="L118" s="57">
        <f t="shared" si="7"/>
        <v>0</v>
      </c>
      <c r="M118" s="57">
        <f t="shared" si="7"/>
        <v>0</v>
      </c>
    </row>
    <row r="119" spans="1:13" ht="18" customHeight="1" x14ac:dyDescent="0.3">
      <c r="A119" s="116" t="s">
        <v>115</v>
      </c>
      <c r="B119" s="136" t="s">
        <v>1</v>
      </c>
      <c r="C119" s="96">
        <v>3.22</v>
      </c>
      <c r="D119" s="39">
        <v>10000</v>
      </c>
      <c r="E119" s="21">
        <f t="shared" si="14"/>
        <v>32200.000000000004</v>
      </c>
      <c r="F119" s="21">
        <f t="shared" si="15"/>
        <v>38962</v>
      </c>
      <c r="H119" s="68">
        <v>3.22</v>
      </c>
      <c r="I119" s="39">
        <v>2100</v>
      </c>
      <c r="J119" s="21">
        <f t="shared" si="16"/>
        <v>6762</v>
      </c>
      <c r="K119" s="21">
        <f t="shared" si="17"/>
        <v>8182.0199999999995</v>
      </c>
      <c r="L119" s="57">
        <f t="shared" si="7"/>
        <v>25438.000000000004</v>
      </c>
      <c r="M119" s="57">
        <f t="shared" si="7"/>
        <v>30779.98</v>
      </c>
    </row>
    <row r="120" spans="1:13" ht="18" customHeight="1" x14ac:dyDescent="0.3">
      <c r="A120" s="116" t="s">
        <v>116</v>
      </c>
      <c r="B120" s="136" t="s">
        <v>1</v>
      </c>
      <c r="C120" s="96">
        <v>19</v>
      </c>
      <c r="D120" s="39">
        <v>85000</v>
      </c>
      <c r="E120" s="21">
        <f t="shared" si="14"/>
        <v>1615000</v>
      </c>
      <c r="F120" s="21">
        <f t="shared" si="15"/>
        <v>1954150</v>
      </c>
      <c r="H120" s="68">
        <v>19</v>
      </c>
      <c r="I120" s="39">
        <v>1296</v>
      </c>
      <c r="J120" s="21">
        <f t="shared" si="16"/>
        <v>24624</v>
      </c>
      <c r="K120" s="21">
        <f t="shared" si="17"/>
        <v>29795.040000000001</v>
      </c>
      <c r="L120" s="57">
        <f t="shared" si="7"/>
        <v>1590376</v>
      </c>
      <c r="M120" s="57">
        <f t="shared" si="7"/>
        <v>1924354.96</v>
      </c>
    </row>
    <row r="121" spans="1:13" ht="18" customHeight="1" x14ac:dyDescent="0.3">
      <c r="A121" s="116" t="s">
        <v>117</v>
      </c>
      <c r="B121" s="136" t="s">
        <v>1</v>
      </c>
      <c r="C121" s="96">
        <v>191.2</v>
      </c>
      <c r="D121" s="39">
        <v>7000</v>
      </c>
      <c r="E121" s="21">
        <f t="shared" si="14"/>
        <v>1338400</v>
      </c>
      <c r="F121" s="21">
        <f t="shared" si="15"/>
        <v>1619464</v>
      </c>
      <c r="H121" s="68">
        <v>191.2</v>
      </c>
      <c r="I121" s="39">
        <v>416.4</v>
      </c>
      <c r="J121" s="21">
        <f t="shared" si="16"/>
        <v>79615.679999999993</v>
      </c>
      <c r="K121" s="21">
        <f t="shared" si="17"/>
        <v>96334.972799999989</v>
      </c>
      <c r="L121" s="57">
        <f t="shared" si="7"/>
        <v>1258784.32</v>
      </c>
      <c r="M121" s="57">
        <f t="shared" si="7"/>
        <v>1523129.0271999999</v>
      </c>
    </row>
    <row r="122" spans="1:13" ht="18" customHeight="1" x14ac:dyDescent="0.3">
      <c r="A122" s="116" t="s">
        <v>118</v>
      </c>
      <c r="B122" s="136" t="s">
        <v>1</v>
      </c>
      <c r="C122" s="96">
        <v>182</v>
      </c>
      <c r="D122" s="39">
        <v>200</v>
      </c>
      <c r="E122" s="21">
        <f t="shared" si="14"/>
        <v>36400</v>
      </c>
      <c r="F122" s="21">
        <f t="shared" si="15"/>
        <v>44044</v>
      </c>
      <c r="H122" s="68">
        <v>182</v>
      </c>
      <c r="I122" s="39">
        <v>16</v>
      </c>
      <c r="J122" s="21">
        <f t="shared" si="16"/>
        <v>2912</v>
      </c>
      <c r="K122" s="21">
        <f t="shared" si="17"/>
        <v>3523.52</v>
      </c>
      <c r="L122" s="57">
        <f t="shared" si="7"/>
        <v>33488</v>
      </c>
      <c r="M122" s="57">
        <f t="shared" si="7"/>
        <v>40520.480000000003</v>
      </c>
    </row>
    <row r="123" spans="1:13" ht="18" customHeight="1" x14ac:dyDescent="0.3">
      <c r="A123" s="116" t="s">
        <v>208</v>
      </c>
      <c r="B123" s="136" t="s">
        <v>7</v>
      </c>
      <c r="C123" s="96">
        <v>495</v>
      </c>
      <c r="D123" s="39">
        <v>400</v>
      </c>
      <c r="E123" s="21">
        <f t="shared" si="14"/>
        <v>198000</v>
      </c>
      <c r="F123" s="21">
        <f t="shared" si="15"/>
        <v>239580</v>
      </c>
      <c r="H123" s="68">
        <v>495</v>
      </c>
      <c r="I123" s="39"/>
      <c r="J123" s="21">
        <f t="shared" si="16"/>
        <v>0</v>
      </c>
      <c r="K123" s="21">
        <f t="shared" si="17"/>
        <v>0</v>
      </c>
      <c r="L123" s="57">
        <f t="shared" si="7"/>
        <v>198000</v>
      </c>
      <c r="M123" s="57">
        <f t="shared" si="7"/>
        <v>239580</v>
      </c>
    </row>
    <row r="124" spans="1:13" ht="18" customHeight="1" x14ac:dyDescent="0.3">
      <c r="A124" s="116" t="s">
        <v>119</v>
      </c>
      <c r="B124" s="136" t="s">
        <v>0</v>
      </c>
      <c r="C124" s="96">
        <v>320</v>
      </c>
      <c r="D124" s="39">
        <v>400</v>
      </c>
      <c r="E124" s="21">
        <f t="shared" si="14"/>
        <v>128000</v>
      </c>
      <c r="F124" s="21">
        <f t="shared" si="15"/>
        <v>154880</v>
      </c>
      <c r="H124" s="68">
        <v>320</v>
      </c>
      <c r="I124" s="39">
        <v>48.5</v>
      </c>
      <c r="J124" s="21">
        <f t="shared" si="16"/>
        <v>15520</v>
      </c>
      <c r="K124" s="21">
        <f t="shared" si="17"/>
        <v>18779.2</v>
      </c>
      <c r="L124" s="57">
        <f t="shared" si="7"/>
        <v>112480</v>
      </c>
      <c r="M124" s="57">
        <f t="shared" si="7"/>
        <v>136100.79999999999</v>
      </c>
    </row>
    <row r="125" spans="1:13" ht="18" customHeight="1" x14ac:dyDescent="0.3">
      <c r="A125" s="116" t="s">
        <v>120</v>
      </c>
      <c r="B125" s="136" t="s">
        <v>4</v>
      </c>
      <c r="C125" s="96">
        <v>10.5</v>
      </c>
      <c r="D125" s="39">
        <v>200000</v>
      </c>
      <c r="E125" s="21">
        <f t="shared" si="14"/>
        <v>2100000</v>
      </c>
      <c r="F125" s="21">
        <f t="shared" si="15"/>
        <v>2541000</v>
      </c>
      <c r="H125" s="68">
        <v>10.5</v>
      </c>
      <c r="I125" s="39">
        <v>64088</v>
      </c>
      <c r="J125" s="21">
        <f t="shared" si="16"/>
        <v>672924</v>
      </c>
      <c r="K125" s="21">
        <f t="shared" si="17"/>
        <v>814238.03999999992</v>
      </c>
      <c r="L125" s="57">
        <f t="shared" si="7"/>
        <v>1427076</v>
      </c>
      <c r="M125" s="57">
        <f t="shared" si="7"/>
        <v>1726761.96</v>
      </c>
    </row>
    <row r="126" spans="1:13" ht="18" customHeight="1" x14ac:dyDescent="0.3">
      <c r="A126" s="116" t="s">
        <v>121</v>
      </c>
      <c r="B126" s="136" t="s">
        <v>4</v>
      </c>
      <c r="C126" s="96">
        <v>40</v>
      </c>
      <c r="D126" s="39">
        <v>12000</v>
      </c>
      <c r="E126" s="21">
        <f t="shared" si="14"/>
        <v>480000</v>
      </c>
      <c r="F126" s="21">
        <f t="shared" si="15"/>
        <v>580800</v>
      </c>
      <c r="H126" s="68">
        <v>35</v>
      </c>
      <c r="I126" s="39">
        <v>422</v>
      </c>
      <c r="J126" s="21">
        <f t="shared" si="16"/>
        <v>14770</v>
      </c>
      <c r="K126" s="21">
        <f t="shared" si="17"/>
        <v>17871.7</v>
      </c>
      <c r="L126" s="57">
        <f t="shared" si="7"/>
        <v>465230</v>
      </c>
      <c r="M126" s="57">
        <f t="shared" si="7"/>
        <v>562928.30000000005</v>
      </c>
    </row>
    <row r="127" spans="1:13" ht="18" customHeight="1" x14ac:dyDescent="0.3">
      <c r="A127" s="116" t="s">
        <v>122</v>
      </c>
      <c r="B127" s="136" t="s">
        <v>4</v>
      </c>
      <c r="C127" s="96">
        <v>35</v>
      </c>
      <c r="D127" s="39">
        <v>8000</v>
      </c>
      <c r="E127" s="21">
        <f t="shared" si="14"/>
        <v>280000</v>
      </c>
      <c r="F127" s="21">
        <f t="shared" si="15"/>
        <v>338800</v>
      </c>
      <c r="H127" s="68">
        <v>40</v>
      </c>
      <c r="I127" s="39">
        <v>97</v>
      </c>
      <c r="J127" s="21">
        <f t="shared" si="16"/>
        <v>3880</v>
      </c>
      <c r="K127" s="21">
        <f t="shared" si="17"/>
        <v>4694.8</v>
      </c>
      <c r="L127" s="57">
        <f t="shared" si="7"/>
        <v>276120</v>
      </c>
      <c r="M127" s="57">
        <f t="shared" si="7"/>
        <v>334105.2</v>
      </c>
    </row>
    <row r="128" spans="1:13" ht="18" customHeight="1" x14ac:dyDescent="0.3">
      <c r="A128" s="116" t="s">
        <v>123</v>
      </c>
      <c r="B128" s="136" t="s">
        <v>4</v>
      </c>
      <c r="C128" s="96">
        <v>20</v>
      </c>
      <c r="D128" s="39">
        <v>1399.8</v>
      </c>
      <c r="E128" s="21">
        <f t="shared" si="14"/>
        <v>27996</v>
      </c>
      <c r="F128" s="21">
        <f t="shared" si="15"/>
        <v>33875.159999999996</v>
      </c>
      <c r="H128" s="68">
        <v>20</v>
      </c>
      <c r="I128" s="39">
        <v>425</v>
      </c>
      <c r="J128" s="21">
        <f t="shared" si="16"/>
        <v>8500</v>
      </c>
      <c r="K128" s="21">
        <f t="shared" si="17"/>
        <v>10285</v>
      </c>
      <c r="L128" s="57">
        <f t="shared" si="7"/>
        <v>19496</v>
      </c>
      <c r="M128" s="57">
        <f t="shared" si="7"/>
        <v>23590.159999999996</v>
      </c>
    </row>
    <row r="129" spans="1:13" ht="18" customHeight="1" x14ac:dyDescent="0.3">
      <c r="A129" s="116" t="s">
        <v>124</v>
      </c>
      <c r="B129" s="136" t="s">
        <v>4</v>
      </c>
      <c r="C129" s="96">
        <v>29</v>
      </c>
      <c r="D129" s="39">
        <v>5034.5</v>
      </c>
      <c r="E129" s="21">
        <f t="shared" si="14"/>
        <v>146000.5</v>
      </c>
      <c r="F129" s="21">
        <f t="shared" si="15"/>
        <v>176660.60499999998</v>
      </c>
      <c r="H129" s="68">
        <v>29</v>
      </c>
      <c r="I129" s="39">
        <v>50</v>
      </c>
      <c r="J129" s="21">
        <f t="shared" si="16"/>
        <v>1450</v>
      </c>
      <c r="K129" s="21">
        <f t="shared" si="17"/>
        <v>1754.5</v>
      </c>
      <c r="L129" s="57">
        <f t="shared" si="7"/>
        <v>144550.5</v>
      </c>
      <c r="M129" s="57">
        <f t="shared" si="7"/>
        <v>174906.10499999998</v>
      </c>
    </row>
    <row r="130" spans="1:13" ht="18" customHeight="1" x14ac:dyDescent="0.3">
      <c r="A130" s="116" t="s">
        <v>125</v>
      </c>
      <c r="B130" s="136" t="s">
        <v>4</v>
      </c>
      <c r="C130" s="96">
        <v>227</v>
      </c>
      <c r="D130" s="39">
        <v>49.640969162995596</v>
      </c>
      <c r="E130" s="21">
        <f t="shared" si="14"/>
        <v>11268.5</v>
      </c>
      <c r="F130" s="21">
        <f t="shared" si="15"/>
        <v>13634.885</v>
      </c>
      <c r="H130" s="68">
        <v>227</v>
      </c>
      <c r="I130" s="39"/>
      <c r="J130" s="21">
        <f t="shared" si="16"/>
        <v>0</v>
      </c>
      <c r="K130" s="21">
        <f t="shared" si="17"/>
        <v>0</v>
      </c>
      <c r="L130" s="57">
        <f t="shared" si="7"/>
        <v>11268.5</v>
      </c>
      <c r="M130" s="57">
        <f t="shared" si="7"/>
        <v>13634.885</v>
      </c>
    </row>
    <row r="131" spans="1:13" ht="18" customHeight="1" x14ac:dyDescent="0.3">
      <c r="A131" s="116" t="s">
        <v>126</v>
      </c>
      <c r="B131" s="136" t="s">
        <v>4</v>
      </c>
      <c r="C131" s="96">
        <v>25</v>
      </c>
      <c r="D131" s="39">
        <v>5464.8</v>
      </c>
      <c r="E131" s="21">
        <f t="shared" si="14"/>
        <v>136620</v>
      </c>
      <c r="F131" s="21">
        <f t="shared" si="15"/>
        <v>165310.19999999998</v>
      </c>
      <c r="H131" s="68">
        <v>25</v>
      </c>
      <c r="I131" s="39">
        <v>790</v>
      </c>
      <c r="J131" s="21">
        <f t="shared" si="16"/>
        <v>19750</v>
      </c>
      <c r="K131" s="21">
        <f t="shared" si="17"/>
        <v>23897.5</v>
      </c>
      <c r="L131" s="57">
        <f t="shared" si="7"/>
        <v>116870</v>
      </c>
      <c r="M131" s="57">
        <f t="shared" si="7"/>
        <v>141412.69999999998</v>
      </c>
    </row>
    <row r="132" spans="1:13" ht="18" customHeight="1" x14ac:dyDescent="0.3">
      <c r="A132" s="116" t="s">
        <v>127</v>
      </c>
      <c r="B132" s="136" t="s">
        <v>4</v>
      </c>
      <c r="C132" s="96">
        <v>909</v>
      </c>
      <c r="D132" s="39">
        <v>10</v>
      </c>
      <c r="E132" s="21">
        <f t="shared" si="14"/>
        <v>9090</v>
      </c>
      <c r="F132" s="21">
        <f t="shared" si="15"/>
        <v>10998.9</v>
      </c>
      <c r="H132" s="68">
        <v>909</v>
      </c>
      <c r="I132" s="39"/>
      <c r="J132" s="21">
        <f t="shared" si="16"/>
        <v>0</v>
      </c>
      <c r="K132" s="21">
        <f t="shared" si="17"/>
        <v>0</v>
      </c>
      <c r="L132" s="57">
        <f t="shared" si="7"/>
        <v>9090</v>
      </c>
      <c r="M132" s="57">
        <f t="shared" si="7"/>
        <v>10998.9</v>
      </c>
    </row>
    <row r="133" spans="1:13" ht="18" customHeight="1" x14ac:dyDescent="0.3">
      <c r="A133" s="116" t="s">
        <v>128</v>
      </c>
      <c r="B133" s="136" t="s">
        <v>4</v>
      </c>
      <c r="C133" s="96">
        <v>255</v>
      </c>
      <c r="D133" s="39">
        <v>4342.8705882352942</v>
      </c>
      <c r="E133" s="21">
        <f t="shared" si="14"/>
        <v>1107432</v>
      </c>
      <c r="F133" s="21">
        <f t="shared" si="15"/>
        <v>1339992.72</v>
      </c>
      <c r="H133" s="68">
        <v>255</v>
      </c>
      <c r="I133" s="39">
        <v>14</v>
      </c>
      <c r="J133" s="21">
        <f t="shared" si="16"/>
        <v>3570</v>
      </c>
      <c r="K133" s="21">
        <f t="shared" si="17"/>
        <v>4319.7</v>
      </c>
      <c r="L133" s="57">
        <f t="shared" si="7"/>
        <v>1103862</v>
      </c>
      <c r="M133" s="57">
        <f t="shared" si="7"/>
        <v>1335673.02</v>
      </c>
    </row>
    <row r="134" spans="1:13" ht="18" customHeight="1" x14ac:dyDescent="0.3">
      <c r="A134" s="116" t="s">
        <v>129</v>
      </c>
      <c r="B134" s="136" t="s">
        <v>205</v>
      </c>
      <c r="C134" s="96">
        <v>1</v>
      </c>
      <c r="D134" s="39">
        <v>50000</v>
      </c>
      <c r="E134" s="21">
        <f t="shared" si="14"/>
        <v>50000</v>
      </c>
      <c r="F134" s="21">
        <f t="shared" si="15"/>
        <v>60500</v>
      </c>
      <c r="H134" s="68">
        <v>1</v>
      </c>
      <c r="I134" s="39"/>
      <c r="J134" s="21">
        <f t="shared" si="16"/>
        <v>0</v>
      </c>
      <c r="K134" s="21">
        <f t="shared" si="17"/>
        <v>0</v>
      </c>
      <c r="L134" s="57">
        <f t="shared" ref="L134:M197" si="18">E134-J134</f>
        <v>50000</v>
      </c>
      <c r="M134" s="57">
        <f t="shared" si="18"/>
        <v>60500</v>
      </c>
    </row>
    <row r="135" spans="1:13" ht="18" customHeight="1" x14ac:dyDescent="0.3">
      <c r="A135" s="116" t="s">
        <v>130</v>
      </c>
      <c r="B135" s="136" t="s">
        <v>205</v>
      </c>
      <c r="C135" s="96">
        <v>1</v>
      </c>
      <c r="D135" s="39">
        <v>50000</v>
      </c>
      <c r="E135" s="21">
        <f t="shared" si="14"/>
        <v>50000</v>
      </c>
      <c r="F135" s="21">
        <f t="shared" si="15"/>
        <v>60500</v>
      </c>
      <c r="H135" s="68">
        <v>1</v>
      </c>
      <c r="I135" s="39"/>
      <c r="J135" s="21">
        <f t="shared" si="16"/>
        <v>0</v>
      </c>
      <c r="K135" s="21">
        <f t="shared" si="17"/>
        <v>0</v>
      </c>
      <c r="L135" s="57">
        <f t="shared" si="18"/>
        <v>50000</v>
      </c>
      <c r="M135" s="57">
        <f t="shared" si="18"/>
        <v>60500</v>
      </c>
    </row>
    <row r="136" spans="1:13" ht="18" customHeight="1" x14ac:dyDescent="0.3">
      <c r="A136" s="116" t="s">
        <v>131</v>
      </c>
      <c r="B136" s="136" t="s">
        <v>205</v>
      </c>
      <c r="C136" s="96">
        <v>1</v>
      </c>
      <c r="D136" s="39">
        <v>400000</v>
      </c>
      <c r="E136" s="21">
        <f t="shared" si="14"/>
        <v>400000</v>
      </c>
      <c r="F136" s="21">
        <f t="shared" si="15"/>
        <v>484000</v>
      </c>
      <c r="H136" s="68">
        <v>1</v>
      </c>
      <c r="I136" s="39"/>
      <c r="J136" s="21">
        <f t="shared" si="16"/>
        <v>0</v>
      </c>
      <c r="K136" s="21">
        <f t="shared" si="17"/>
        <v>0</v>
      </c>
      <c r="L136" s="57">
        <f t="shared" si="18"/>
        <v>400000</v>
      </c>
      <c r="M136" s="57">
        <f t="shared" si="18"/>
        <v>484000</v>
      </c>
    </row>
    <row r="137" spans="1:13" ht="18" customHeight="1" x14ac:dyDescent="0.3">
      <c r="A137" s="116" t="s">
        <v>132</v>
      </c>
      <c r="B137" s="136" t="s">
        <v>205</v>
      </c>
      <c r="C137" s="96">
        <v>1</v>
      </c>
      <c r="D137" s="39">
        <v>0</v>
      </c>
      <c r="E137" s="21">
        <f t="shared" si="14"/>
        <v>0</v>
      </c>
      <c r="F137" s="21">
        <f t="shared" si="15"/>
        <v>0</v>
      </c>
      <c r="H137" s="68">
        <v>1</v>
      </c>
      <c r="I137" s="39"/>
      <c r="J137" s="21">
        <f t="shared" si="16"/>
        <v>0</v>
      </c>
      <c r="K137" s="21">
        <f t="shared" si="17"/>
        <v>0</v>
      </c>
      <c r="L137" s="57">
        <f t="shared" si="18"/>
        <v>0</v>
      </c>
      <c r="M137" s="57">
        <f t="shared" si="18"/>
        <v>0</v>
      </c>
    </row>
    <row r="138" spans="1:13" ht="18" customHeight="1" x14ac:dyDescent="0.3">
      <c r="A138" s="116" t="s">
        <v>133</v>
      </c>
      <c r="B138" s="136" t="s">
        <v>4</v>
      </c>
      <c r="C138" s="96">
        <v>131</v>
      </c>
      <c r="D138" s="39">
        <v>2290</v>
      </c>
      <c r="E138" s="21">
        <f t="shared" si="14"/>
        <v>299990</v>
      </c>
      <c r="F138" s="21">
        <f t="shared" si="15"/>
        <v>362987.89999999997</v>
      </c>
      <c r="H138" s="68">
        <v>131</v>
      </c>
      <c r="I138" s="39">
        <v>32</v>
      </c>
      <c r="J138" s="21">
        <f t="shared" si="16"/>
        <v>4192</v>
      </c>
      <c r="K138" s="21">
        <f t="shared" si="17"/>
        <v>5072.32</v>
      </c>
      <c r="L138" s="57">
        <f t="shared" si="18"/>
        <v>295798</v>
      </c>
      <c r="M138" s="57">
        <f t="shared" si="18"/>
        <v>357915.57999999996</v>
      </c>
    </row>
    <row r="139" spans="1:13" ht="18" customHeight="1" x14ac:dyDescent="0.3">
      <c r="A139" s="116" t="s">
        <v>134</v>
      </c>
      <c r="B139" s="136" t="s">
        <v>4</v>
      </c>
      <c r="C139" s="96">
        <v>3500</v>
      </c>
      <c r="D139" s="39">
        <v>57</v>
      </c>
      <c r="E139" s="21">
        <f t="shared" si="14"/>
        <v>199500</v>
      </c>
      <c r="F139" s="21">
        <f t="shared" si="15"/>
        <v>241395</v>
      </c>
      <c r="H139" s="68">
        <v>3500</v>
      </c>
      <c r="I139" s="39"/>
      <c r="J139" s="21">
        <f t="shared" si="16"/>
        <v>0</v>
      </c>
      <c r="K139" s="21">
        <f t="shared" si="17"/>
        <v>0</v>
      </c>
      <c r="L139" s="57">
        <f t="shared" si="18"/>
        <v>199500</v>
      </c>
      <c r="M139" s="57">
        <f t="shared" si="18"/>
        <v>241395</v>
      </c>
    </row>
    <row r="140" spans="1:13" ht="18" customHeight="1" x14ac:dyDescent="0.3">
      <c r="A140" s="116" t="s">
        <v>135</v>
      </c>
      <c r="B140" s="136" t="s">
        <v>205</v>
      </c>
      <c r="C140" s="96">
        <v>1</v>
      </c>
      <c r="D140" s="39">
        <v>0</v>
      </c>
      <c r="E140" s="21">
        <f t="shared" si="14"/>
        <v>0</v>
      </c>
      <c r="F140" s="21">
        <f t="shared" si="15"/>
        <v>0</v>
      </c>
      <c r="H140" s="68">
        <v>1</v>
      </c>
      <c r="I140" s="39"/>
      <c r="J140" s="21">
        <f t="shared" si="16"/>
        <v>0</v>
      </c>
      <c r="K140" s="21">
        <f t="shared" si="17"/>
        <v>0</v>
      </c>
      <c r="L140" s="57">
        <f t="shared" si="18"/>
        <v>0</v>
      </c>
      <c r="M140" s="57">
        <f t="shared" si="18"/>
        <v>0</v>
      </c>
    </row>
    <row r="141" spans="1:13" ht="18" customHeight="1" x14ac:dyDescent="0.3">
      <c r="A141" s="116" t="s">
        <v>136</v>
      </c>
      <c r="B141" s="136" t="s">
        <v>205</v>
      </c>
      <c r="C141" s="96">
        <v>1</v>
      </c>
      <c r="D141" s="39">
        <v>0</v>
      </c>
      <c r="E141" s="21">
        <f t="shared" si="14"/>
        <v>0</v>
      </c>
      <c r="F141" s="21">
        <f t="shared" si="15"/>
        <v>0</v>
      </c>
      <c r="H141" s="68">
        <v>1</v>
      </c>
      <c r="I141" s="39"/>
      <c r="J141" s="21">
        <f t="shared" si="16"/>
        <v>0</v>
      </c>
      <c r="K141" s="21">
        <f t="shared" si="17"/>
        <v>0</v>
      </c>
      <c r="L141" s="57">
        <f t="shared" si="18"/>
        <v>0</v>
      </c>
      <c r="M141" s="57">
        <f t="shared" si="18"/>
        <v>0</v>
      </c>
    </row>
    <row r="142" spans="1:13" ht="18" customHeight="1" x14ac:dyDescent="0.3">
      <c r="A142" s="116" t="s">
        <v>137</v>
      </c>
      <c r="B142" s="136" t="s">
        <v>2</v>
      </c>
      <c r="C142" s="96">
        <v>456</v>
      </c>
      <c r="D142" s="39">
        <v>700</v>
      </c>
      <c r="E142" s="21">
        <f t="shared" si="14"/>
        <v>319200</v>
      </c>
      <c r="F142" s="21">
        <f t="shared" si="15"/>
        <v>386232</v>
      </c>
      <c r="H142" s="68">
        <v>456</v>
      </c>
      <c r="I142" s="39">
        <v>11</v>
      </c>
      <c r="J142" s="21">
        <f t="shared" si="16"/>
        <v>5016</v>
      </c>
      <c r="K142" s="21">
        <f t="shared" si="17"/>
        <v>6069.36</v>
      </c>
      <c r="L142" s="57">
        <f t="shared" si="18"/>
        <v>314184</v>
      </c>
      <c r="M142" s="57">
        <f t="shared" si="18"/>
        <v>380162.64</v>
      </c>
    </row>
    <row r="143" spans="1:13" ht="18" customHeight="1" x14ac:dyDescent="0.3">
      <c r="A143" s="116" t="s">
        <v>138</v>
      </c>
      <c r="B143" s="136" t="s">
        <v>2</v>
      </c>
      <c r="C143" s="96">
        <v>446</v>
      </c>
      <c r="D143" s="39">
        <v>300</v>
      </c>
      <c r="E143" s="21">
        <f t="shared" si="14"/>
        <v>133800</v>
      </c>
      <c r="F143" s="21">
        <f t="shared" si="15"/>
        <v>161898</v>
      </c>
      <c r="H143" s="68">
        <v>446</v>
      </c>
      <c r="I143" s="39"/>
      <c r="J143" s="21">
        <f t="shared" si="16"/>
        <v>0</v>
      </c>
      <c r="K143" s="21">
        <f t="shared" si="17"/>
        <v>0</v>
      </c>
      <c r="L143" s="57">
        <f t="shared" si="18"/>
        <v>133800</v>
      </c>
      <c r="M143" s="57">
        <f t="shared" si="18"/>
        <v>161898</v>
      </c>
    </row>
    <row r="144" spans="1:13" ht="18" customHeight="1" x14ac:dyDescent="0.3">
      <c r="A144" s="116" t="s">
        <v>139</v>
      </c>
      <c r="B144" s="136" t="s">
        <v>2</v>
      </c>
      <c r="C144" s="96">
        <v>347</v>
      </c>
      <c r="D144" s="39">
        <v>500</v>
      </c>
      <c r="E144" s="21">
        <f t="shared" si="14"/>
        <v>173500</v>
      </c>
      <c r="F144" s="21">
        <f t="shared" si="15"/>
        <v>209935</v>
      </c>
      <c r="H144" s="68">
        <v>347</v>
      </c>
      <c r="I144" s="39">
        <v>28</v>
      </c>
      <c r="J144" s="21">
        <f t="shared" si="16"/>
        <v>9716</v>
      </c>
      <c r="K144" s="21">
        <f t="shared" si="17"/>
        <v>11756.359999999999</v>
      </c>
      <c r="L144" s="57">
        <f t="shared" si="18"/>
        <v>163784</v>
      </c>
      <c r="M144" s="57">
        <f t="shared" si="18"/>
        <v>198178.64</v>
      </c>
    </row>
    <row r="145" spans="1:13" ht="18" customHeight="1" x14ac:dyDescent="0.3">
      <c r="A145" s="116" t="s">
        <v>140</v>
      </c>
      <c r="B145" s="136" t="s">
        <v>2</v>
      </c>
      <c r="C145" s="96">
        <v>594</v>
      </c>
      <c r="D145" s="39">
        <v>700</v>
      </c>
      <c r="E145" s="21">
        <f t="shared" si="14"/>
        <v>415800</v>
      </c>
      <c r="F145" s="21">
        <f t="shared" si="15"/>
        <v>503118</v>
      </c>
      <c r="H145" s="68">
        <v>594</v>
      </c>
      <c r="I145" s="39"/>
      <c r="J145" s="21">
        <f t="shared" si="16"/>
        <v>0</v>
      </c>
      <c r="K145" s="21">
        <f t="shared" si="17"/>
        <v>0</v>
      </c>
      <c r="L145" s="57">
        <f t="shared" si="18"/>
        <v>415800</v>
      </c>
      <c r="M145" s="57">
        <f t="shared" si="18"/>
        <v>503118</v>
      </c>
    </row>
    <row r="146" spans="1:13" ht="18" customHeight="1" x14ac:dyDescent="0.3">
      <c r="A146" s="116" t="s">
        <v>141</v>
      </c>
      <c r="B146" s="136" t="s">
        <v>2</v>
      </c>
      <c r="C146" s="96">
        <v>2972</v>
      </c>
      <c r="D146" s="39">
        <v>28</v>
      </c>
      <c r="E146" s="21">
        <f t="shared" si="14"/>
        <v>83216</v>
      </c>
      <c r="F146" s="21">
        <f t="shared" si="15"/>
        <v>100691.36</v>
      </c>
      <c r="H146" s="68">
        <v>2972</v>
      </c>
      <c r="I146" s="39">
        <v>1</v>
      </c>
      <c r="J146" s="21">
        <f t="shared" si="16"/>
        <v>2972</v>
      </c>
      <c r="K146" s="21">
        <f t="shared" si="17"/>
        <v>3596.12</v>
      </c>
      <c r="L146" s="57">
        <f t="shared" si="18"/>
        <v>80244</v>
      </c>
      <c r="M146" s="57">
        <f t="shared" si="18"/>
        <v>97095.24</v>
      </c>
    </row>
    <row r="147" spans="1:13" ht="18" customHeight="1" x14ac:dyDescent="0.3">
      <c r="A147" s="116" t="s">
        <v>142</v>
      </c>
      <c r="B147" s="136" t="s">
        <v>2</v>
      </c>
      <c r="C147" s="96">
        <v>1981</v>
      </c>
      <c r="D147" s="39">
        <v>11.999999999999998</v>
      </c>
      <c r="E147" s="21">
        <f t="shared" si="14"/>
        <v>23771.999999999996</v>
      </c>
      <c r="F147" s="21">
        <f t="shared" si="15"/>
        <v>28764.119999999995</v>
      </c>
      <c r="H147" s="68">
        <v>1981</v>
      </c>
      <c r="I147" s="39"/>
      <c r="J147" s="21">
        <f t="shared" si="16"/>
        <v>0</v>
      </c>
      <c r="K147" s="21">
        <f t="shared" si="17"/>
        <v>0</v>
      </c>
      <c r="L147" s="57">
        <f t="shared" si="18"/>
        <v>23771.999999999996</v>
      </c>
      <c r="M147" s="57">
        <f t="shared" si="18"/>
        <v>28764.119999999995</v>
      </c>
    </row>
    <row r="148" spans="1:13" ht="18" customHeight="1" x14ac:dyDescent="0.3">
      <c r="A148" s="116" t="s">
        <v>143</v>
      </c>
      <c r="B148" s="136" t="s">
        <v>2</v>
      </c>
      <c r="C148" s="96">
        <v>750</v>
      </c>
      <c r="D148" s="39">
        <v>7</v>
      </c>
      <c r="E148" s="21">
        <f t="shared" si="14"/>
        <v>5250</v>
      </c>
      <c r="F148" s="21">
        <f t="shared" si="15"/>
        <v>6352.5</v>
      </c>
      <c r="H148" s="68">
        <v>750</v>
      </c>
      <c r="I148" s="39"/>
      <c r="J148" s="21">
        <f t="shared" si="16"/>
        <v>0</v>
      </c>
      <c r="K148" s="21">
        <f t="shared" si="17"/>
        <v>0</v>
      </c>
      <c r="L148" s="57">
        <f t="shared" si="18"/>
        <v>5250</v>
      </c>
      <c r="M148" s="57">
        <f t="shared" si="18"/>
        <v>6352.5</v>
      </c>
    </row>
    <row r="149" spans="1:13" ht="18" customHeight="1" x14ac:dyDescent="0.3">
      <c r="A149" s="116" t="s">
        <v>144</v>
      </c>
      <c r="B149" s="136" t="s">
        <v>2</v>
      </c>
      <c r="C149" s="96">
        <v>5944</v>
      </c>
      <c r="D149" s="39">
        <v>60</v>
      </c>
      <c r="E149" s="21">
        <f t="shared" si="14"/>
        <v>356640</v>
      </c>
      <c r="F149" s="21">
        <f t="shared" si="15"/>
        <v>431534.39999999997</v>
      </c>
      <c r="H149" s="68">
        <v>5944</v>
      </c>
      <c r="I149" s="39">
        <v>1</v>
      </c>
      <c r="J149" s="21">
        <f t="shared" si="16"/>
        <v>5944</v>
      </c>
      <c r="K149" s="21">
        <f t="shared" si="17"/>
        <v>7192.24</v>
      </c>
      <c r="L149" s="57">
        <f t="shared" si="18"/>
        <v>350696</v>
      </c>
      <c r="M149" s="57">
        <f t="shared" si="18"/>
        <v>424342.16</v>
      </c>
    </row>
    <row r="150" spans="1:13" ht="18" customHeight="1" x14ac:dyDescent="0.3">
      <c r="A150" s="116" t="s">
        <v>145</v>
      </c>
      <c r="B150" s="136" t="s">
        <v>2</v>
      </c>
      <c r="C150" s="96">
        <v>12383</v>
      </c>
      <c r="D150" s="39">
        <v>12</v>
      </c>
      <c r="E150" s="21">
        <f t="shared" si="14"/>
        <v>148596</v>
      </c>
      <c r="F150" s="21">
        <f t="shared" si="15"/>
        <v>179801.16</v>
      </c>
      <c r="H150" s="68">
        <v>12383</v>
      </c>
      <c r="I150" s="39">
        <v>2</v>
      </c>
      <c r="J150" s="21">
        <f t="shared" si="16"/>
        <v>24766</v>
      </c>
      <c r="K150" s="21">
        <f t="shared" si="17"/>
        <v>29966.86</v>
      </c>
      <c r="L150" s="57">
        <f t="shared" si="18"/>
        <v>123830</v>
      </c>
      <c r="M150" s="57">
        <f t="shared" si="18"/>
        <v>149834.29999999999</v>
      </c>
    </row>
    <row r="151" spans="1:13" ht="18" customHeight="1" x14ac:dyDescent="0.3">
      <c r="A151" s="116" t="s">
        <v>146</v>
      </c>
      <c r="B151" s="136" t="s">
        <v>2</v>
      </c>
      <c r="C151" s="96">
        <v>1981</v>
      </c>
      <c r="D151" s="39">
        <v>8</v>
      </c>
      <c r="E151" s="21">
        <f t="shared" si="14"/>
        <v>15848</v>
      </c>
      <c r="F151" s="21">
        <f t="shared" si="15"/>
        <v>19176.079999999998</v>
      </c>
      <c r="H151" s="68">
        <v>1981</v>
      </c>
      <c r="I151" s="39"/>
      <c r="J151" s="21">
        <f t="shared" si="16"/>
        <v>0</v>
      </c>
      <c r="K151" s="21">
        <f t="shared" si="17"/>
        <v>0</v>
      </c>
      <c r="L151" s="57">
        <f t="shared" si="18"/>
        <v>15848</v>
      </c>
      <c r="M151" s="57">
        <f t="shared" si="18"/>
        <v>19176.079999999998</v>
      </c>
    </row>
    <row r="152" spans="1:13" ht="18" customHeight="1" x14ac:dyDescent="0.3">
      <c r="A152" s="116" t="s">
        <v>147</v>
      </c>
      <c r="B152" s="136" t="s">
        <v>4</v>
      </c>
      <c r="C152" s="96">
        <v>594</v>
      </c>
      <c r="D152" s="39">
        <v>22</v>
      </c>
      <c r="E152" s="21">
        <f t="shared" si="14"/>
        <v>13068</v>
      </c>
      <c r="F152" s="21">
        <f t="shared" si="15"/>
        <v>15812.279999999999</v>
      </c>
      <c r="H152" s="68">
        <v>594</v>
      </c>
      <c r="I152" s="39"/>
      <c r="J152" s="21">
        <f t="shared" si="16"/>
        <v>0</v>
      </c>
      <c r="K152" s="21">
        <f t="shared" si="17"/>
        <v>0</v>
      </c>
      <c r="L152" s="57">
        <f t="shared" si="18"/>
        <v>13068</v>
      </c>
      <c r="M152" s="57">
        <f t="shared" si="18"/>
        <v>15812.279999999999</v>
      </c>
    </row>
    <row r="153" spans="1:13" ht="18" customHeight="1" x14ac:dyDescent="0.3">
      <c r="A153" s="116" t="s">
        <v>148</v>
      </c>
      <c r="B153" s="136" t="s">
        <v>4</v>
      </c>
      <c r="C153" s="96">
        <v>455</v>
      </c>
      <c r="D153" s="39">
        <v>10</v>
      </c>
      <c r="E153" s="21">
        <f t="shared" si="14"/>
        <v>4550</v>
      </c>
      <c r="F153" s="21">
        <f t="shared" si="15"/>
        <v>5505.5</v>
      </c>
      <c r="H153" s="68">
        <v>455</v>
      </c>
      <c r="I153" s="39"/>
      <c r="J153" s="21">
        <f t="shared" si="16"/>
        <v>0</v>
      </c>
      <c r="K153" s="21">
        <f t="shared" si="17"/>
        <v>0</v>
      </c>
      <c r="L153" s="57">
        <f t="shared" si="18"/>
        <v>4550</v>
      </c>
      <c r="M153" s="57">
        <f t="shared" si="18"/>
        <v>5505.5</v>
      </c>
    </row>
    <row r="154" spans="1:13" ht="18" customHeight="1" x14ac:dyDescent="0.3">
      <c r="A154" s="116" t="s">
        <v>149</v>
      </c>
      <c r="B154" s="136" t="s">
        <v>4</v>
      </c>
      <c r="C154" s="96">
        <v>153</v>
      </c>
      <c r="D154" s="39">
        <v>0</v>
      </c>
      <c r="E154" s="21">
        <f t="shared" si="14"/>
        <v>0</v>
      </c>
      <c r="F154" s="21">
        <f t="shared" si="15"/>
        <v>0</v>
      </c>
      <c r="H154" s="68">
        <v>153</v>
      </c>
      <c r="I154" s="39"/>
      <c r="J154" s="21">
        <f t="shared" si="16"/>
        <v>0</v>
      </c>
      <c r="K154" s="21">
        <f t="shared" si="17"/>
        <v>0</v>
      </c>
      <c r="L154" s="57">
        <f t="shared" si="18"/>
        <v>0</v>
      </c>
      <c r="M154" s="57">
        <f t="shared" si="18"/>
        <v>0</v>
      </c>
    </row>
    <row r="155" spans="1:13" s="9" customFormat="1" ht="18" customHeight="1" x14ac:dyDescent="0.3">
      <c r="A155" s="117" t="s">
        <v>216</v>
      </c>
      <c r="B155" s="137"/>
      <c r="C155" s="97"/>
      <c r="D155" s="40">
        <v>0</v>
      </c>
      <c r="E155" s="22">
        <f>SUM(E118:E154)</f>
        <v>10339137</v>
      </c>
      <c r="F155" s="22">
        <f>SUM(F118:F154)</f>
        <v>12510355.77</v>
      </c>
      <c r="H155" s="69"/>
      <c r="I155" s="40"/>
      <c r="J155" s="22">
        <f>SUM(J118:J154)</f>
        <v>906883.67999999993</v>
      </c>
      <c r="K155" s="22">
        <f>SUM(K118:K154)</f>
        <v>1097329.2528000001</v>
      </c>
      <c r="L155" s="57">
        <f t="shared" si="18"/>
        <v>9432253.3200000003</v>
      </c>
      <c r="M155" s="57">
        <f t="shared" si="18"/>
        <v>11413026.517199999</v>
      </c>
    </row>
    <row r="156" spans="1:13" ht="18" customHeight="1" x14ac:dyDescent="0.3">
      <c r="A156" s="118" t="s">
        <v>150</v>
      </c>
      <c r="B156" s="138" t="s">
        <v>205</v>
      </c>
      <c r="C156" s="98">
        <v>1</v>
      </c>
      <c r="D156" s="41">
        <v>500000</v>
      </c>
      <c r="E156" s="23">
        <v>20000</v>
      </c>
      <c r="F156" s="23">
        <f t="shared" ref="F156:F163" si="19">E156*1.21</f>
        <v>24200</v>
      </c>
      <c r="H156" s="70">
        <v>1</v>
      </c>
      <c r="I156" s="41"/>
      <c r="J156" s="23">
        <f t="shared" si="16"/>
        <v>0</v>
      </c>
      <c r="K156" s="23">
        <f t="shared" ref="K156:K163" si="20">J156*1.21</f>
        <v>0</v>
      </c>
      <c r="L156" s="57">
        <f t="shared" si="18"/>
        <v>20000</v>
      </c>
      <c r="M156" s="57">
        <f t="shared" si="18"/>
        <v>24200</v>
      </c>
    </row>
    <row r="157" spans="1:13" ht="18" customHeight="1" x14ac:dyDescent="0.3">
      <c r="A157" s="118" t="s">
        <v>151</v>
      </c>
      <c r="B157" s="138" t="s">
        <v>1</v>
      </c>
      <c r="C157" s="98">
        <v>83.94</v>
      </c>
      <c r="D157" s="41">
        <v>8000</v>
      </c>
      <c r="E157" s="23">
        <f t="shared" si="14"/>
        <v>671520</v>
      </c>
      <c r="F157" s="23">
        <f t="shared" si="19"/>
        <v>812539.2</v>
      </c>
      <c r="H157" s="70">
        <v>83.94</v>
      </c>
      <c r="I157" s="41">
        <v>186</v>
      </c>
      <c r="J157" s="23">
        <f t="shared" si="16"/>
        <v>15612.84</v>
      </c>
      <c r="K157" s="23">
        <f t="shared" si="20"/>
        <v>18891.536400000001</v>
      </c>
      <c r="L157" s="57">
        <f t="shared" si="18"/>
        <v>655907.16</v>
      </c>
      <c r="M157" s="57">
        <f t="shared" si="18"/>
        <v>793647.66359999997</v>
      </c>
    </row>
    <row r="158" spans="1:13" ht="18" customHeight="1" x14ac:dyDescent="0.3">
      <c r="A158" s="118" t="s">
        <v>152</v>
      </c>
      <c r="B158" s="138" t="s">
        <v>1</v>
      </c>
      <c r="C158" s="98">
        <v>339.36</v>
      </c>
      <c r="D158" s="41">
        <v>2000</v>
      </c>
      <c r="E158" s="23">
        <f t="shared" si="14"/>
        <v>678720</v>
      </c>
      <c r="F158" s="23">
        <f t="shared" si="19"/>
        <v>821251.2</v>
      </c>
      <c r="H158" s="70">
        <v>339.36</v>
      </c>
      <c r="I158" s="41">
        <v>779</v>
      </c>
      <c r="J158" s="23">
        <f t="shared" si="16"/>
        <v>264361.44</v>
      </c>
      <c r="K158" s="23">
        <f t="shared" si="20"/>
        <v>319877.34239999996</v>
      </c>
      <c r="L158" s="57">
        <f t="shared" si="18"/>
        <v>414358.56</v>
      </c>
      <c r="M158" s="57">
        <f t="shared" si="18"/>
        <v>501373.85759999999</v>
      </c>
    </row>
    <row r="159" spans="1:13" ht="18" customHeight="1" x14ac:dyDescent="0.3">
      <c r="A159" s="118" t="s">
        <v>153</v>
      </c>
      <c r="B159" s="138" t="s">
        <v>205</v>
      </c>
      <c r="C159" s="98">
        <v>1</v>
      </c>
      <c r="D159" s="41">
        <v>300000</v>
      </c>
      <c r="E159" s="23">
        <f t="shared" si="14"/>
        <v>300000</v>
      </c>
      <c r="F159" s="23">
        <f t="shared" si="19"/>
        <v>363000</v>
      </c>
      <c r="H159" s="70">
        <v>1</v>
      </c>
      <c r="I159" s="41"/>
      <c r="J159" s="23">
        <f t="shared" si="16"/>
        <v>0</v>
      </c>
      <c r="K159" s="23">
        <f t="shared" si="20"/>
        <v>0</v>
      </c>
      <c r="L159" s="57">
        <f t="shared" si="18"/>
        <v>300000</v>
      </c>
      <c r="M159" s="57">
        <f t="shared" si="18"/>
        <v>363000</v>
      </c>
    </row>
    <row r="160" spans="1:13" ht="18" customHeight="1" x14ac:dyDescent="0.3">
      <c r="A160" s="118" t="s">
        <v>195</v>
      </c>
      <c r="B160" s="138" t="s">
        <v>205</v>
      </c>
      <c r="C160" s="98">
        <v>1</v>
      </c>
      <c r="D160" s="41">
        <v>0</v>
      </c>
      <c r="E160" s="23">
        <f t="shared" si="14"/>
        <v>0</v>
      </c>
      <c r="F160" s="23">
        <f t="shared" si="19"/>
        <v>0</v>
      </c>
      <c r="H160" s="70">
        <v>1</v>
      </c>
      <c r="I160" s="41"/>
      <c r="J160" s="23">
        <f t="shared" si="16"/>
        <v>0</v>
      </c>
      <c r="K160" s="23">
        <f t="shared" si="20"/>
        <v>0</v>
      </c>
      <c r="L160" s="57">
        <f t="shared" si="18"/>
        <v>0</v>
      </c>
      <c r="M160" s="57">
        <f t="shared" si="18"/>
        <v>0</v>
      </c>
    </row>
    <row r="161" spans="1:13" ht="18" customHeight="1" x14ac:dyDescent="0.3">
      <c r="A161" s="118" t="s">
        <v>196</v>
      </c>
      <c r="B161" s="138" t="s">
        <v>205</v>
      </c>
      <c r="C161" s="98">
        <v>1</v>
      </c>
      <c r="D161" s="41">
        <v>0</v>
      </c>
      <c r="E161" s="23">
        <f t="shared" si="14"/>
        <v>0</v>
      </c>
      <c r="F161" s="23">
        <f t="shared" si="19"/>
        <v>0</v>
      </c>
      <c r="H161" s="70">
        <v>1</v>
      </c>
      <c r="I161" s="41"/>
      <c r="J161" s="23">
        <f t="shared" si="16"/>
        <v>0</v>
      </c>
      <c r="K161" s="23">
        <f t="shared" si="20"/>
        <v>0</v>
      </c>
      <c r="L161" s="57">
        <f t="shared" si="18"/>
        <v>0</v>
      </c>
      <c r="M161" s="57">
        <f t="shared" si="18"/>
        <v>0</v>
      </c>
    </row>
    <row r="162" spans="1:13" ht="18" customHeight="1" x14ac:dyDescent="0.3">
      <c r="A162" s="118" t="s">
        <v>197</v>
      </c>
      <c r="B162" s="138" t="s">
        <v>205</v>
      </c>
      <c r="C162" s="98">
        <v>1</v>
      </c>
      <c r="D162" s="41">
        <v>0</v>
      </c>
      <c r="E162" s="23">
        <f t="shared" si="14"/>
        <v>0</v>
      </c>
      <c r="F162" s="23">
        <f t="shared" si="19"/>
        <v>0</v>
      </c>
      <c r="H162" s="70">
        <v>1</v>
      </c>
      <c r="I162" s="41"/>
      <c r="J162" s="23">
        <f t="shared" si="16"/>
        <v>0</v>
      </c>
      <c r="K162" s="23">
        <f t="shared" si="20"/>
        <v>0</v>
      </c>
      <c r="L162" s="57">
        <f t="shared" si="18"/>
        <v>0</v>
      </c>
      <c r="M162" s="57">
        <f t="shared" si="18"/>
        <v>0</v>
      </c>
    </row>
    <row r="163" spans="1:13" ht="18" customHeight="1" x14ac:dyDescent="0.3">
      <c r="A163" s="118" t="s">
        <v>198</v>
      </c>
      <c r="B163" s="138" t="s">
        <v>205</v>
      </c>
      <c r="C163" s="98">
        <v>1</v>
      </c>
      <c r="D163" s="41">
        <v>0</v>
      </c>
      <c r="E163" s="23">
        <f t="shared" si="14"/>
        <v>0</v>
      </c>
      <c r="F163" s="23">
        <f t="shared" si="19"/>
        <v>0</v>
      </c>
      <c r="H163" s="70">
        <v>1</v>
      </c>
      <c r="I163" s="41"/>
      <c r="J163" s="23">
        <f t="shared" si="16"/>
        <v>0</v>
      </c>
      <c r="K163" s="23">
        <f t="shared" si="20"/>
        <v>0</v>
      </c>
      <c r="L163" s="57">
        <f t="shared" si="18"/>
        <v>0</v>
      </c>
      <c r="M163" s="57">
        <f t="shared" si="18"/>
        <v>0</v>
      </c>
    </row>
    <row r="164" spans="1:13" s="9" customFormat="1" ht="18" customHeight="1" x14ac:dyDescent="0.3">
      <c r="A164" s="119" t="s">
        <v>215</v>
      </c>
      <c r="B164" s="139"/>
      <c r="C164" s="99"/>
      <c r="D164" s="42">
        <v>0</v>
      </c>
      <c r="E164" s="24">
        <f>SUM(E156:E163)</f>
        <v>1670240</v>
      </c>
      <c r="F164" s="24">
        <f>SUM(F156:F163)</f>
        <v>2020990.4</v>
      </c>
      <c r="H164" s="71"/>
      <c r="I164" s="42"/>
      <c r="J164" s="24">
        <f>SUM(J156:J163)</f>
        <v>279974.28000000003</v>
      </c>
      <c r="K164" s="24">
        <f>SUM(K156:K163)</f>
        <v>338768.87879999995</v>
      </c>
      <c r="L164" s="57">
        <f t="shared" si="18"/>
        <v>1390265.72</v>
      </c>
      <c r="M164" s="57">
        <f t="shared" si="18"/>
        <v>1682221.5211999998</v>
      </c>
    </row>
    <row r="165" spans="1:13" ht="18" customHeight="1" x14ac:dyDescent="0.3">
      <c r="A165" s="120" t="s">
        <v>171</v>
      </c>
      <c r="B165" s="140" t="s">
        <v>1</v>
      </c>
      <c r="C165" s="100">
        <v>54</v>
      </c>
      <c r="D165" s="43">
        <v>0</v>
      </c>
      <c r="E165" s="25">
        <f t="shared" si="14"/>
        <v>0</v>
      </c>
      <c r="F165" s="25">
        <f t="shared" ref="F165:F169" si="21">E165*1.21</f>
        <v>0</v>
      </c>
      <c r="H165" s="72">
        <v>54</v>
      </c>
      <c r="I165" s="43"/>
      <c r="J165" s="25">
        <f t="shared" si="16"/>
        <v>0</v>
      </c>
      <c r="K165" s="25">
        <f t="shared" ref="K165:K169" si="22">J165*1.21</f>
        <v>0</v>
      </c>
      <c r="L165" s="57">
        <f t="shared" si="18"/>
        <v>0</v>
      </c>
      <c r="M165" s="57">
        <f t="shared" si="18"/>
        <v>0</v>
      </c>
    </row>
    <row r="166" spans="1:13" ht="18" customHeight="1" x14ac:dyDescent="0.3">
      <c r="A166" s="120" t="s">
        <v>172</v>
      </c>
      <c r="B166" s="140" t="s">
        <v>1</v>
      </c>
      <c r="C166" s="100">
        <v>22</v>
      </c>
      <c r="D166" s="43">
        <v>3636.3636363636365</v>
      </c>
      <c r="E166" s="25">
        <f t="shared" si="14"/>
        <v>80000</v>
      </c>
      <c r="F166" s="25">
        <f t="shared" si="21"/>
        <v>96800</v>
      </c>
      <c r="H166" s="72">
        <v>22</v>
      </c>
      <c r="I166" s="43"/>
      <c r="J166" s="25">
        <f t="shared" si="16"/>
        <v>0</v>
      </c>
      <c r="K166" s="25">
        <f t="shared" si="22"/>
        <v>0</v>
      </c>
      <c r="L166" s="57">
        <f t="shared" si="18"/>
        <v>80000</v>
      </c>
      <c r="M166" s="57">
        <f t="shared" si="18"/>
        <v>96800</v>
      </c>
    </row>
    <row r="167" spans="1:13" ht="18" customHeight="1" x14ac:dyDescent="0.3">
      <c r="A167" s="120" t="s">
        <v>173</v>
      </c>
      <c r="B167" s="140" t="s">
        <v>1</v>
      </c>
      <c r="C167" s="100">
        <v>36</v>
      </c>
      <c r="D167" s="43">
        <v>0</v>
      </c>
      <c r="E167" s="25">
        <f t="shared" si="14"/>
        <v>0</v>
      </c>
      <c r="F167" s="25">
        <f t="shared" si="21"/>
        <v>0</v>
      </c>
      <c r="H167" s="72">
        <v>36</v>
      </c>
      <c r="I167" s="43"/>
      <c r="J167" s="25">
        <f t="shared" si="16"/>
        <v>0</v>
      </c>
      <c r="K167" s="25">
        <f t="shared" si="22"/>
        <v>0</v>
      </c>
      <c r="L167" s="57">
        <f t="shared" si="18"/>
        <v>0</v>
      </c>
      <c r="M167" s="57">
        <f t="shared" si="18"/>
        <v>0</v>
      </c>
    </row>
    <row r="168" spans="1:13" ht="18" customHeight="1" x14ac:dyDescent="0.3">
      <c r="A168" s="120" t="s">
        <v>174</v>
      </c>
      <c r="B168" s="140" t="s">
        <v>205</v>
      </c>
      <c r="C168" s="100">
        <v>1</v>
      </c>
      <c r="D168" s="43">
        <v>0</v>
      </c>
      <c r="E168" s="25">
        <f t="shared" si="14"/>
        <v>0</v>
      </c>
      <c r="F168" s="25">
        <f t="shared" si="21"/>
        <v>0</v>
      </c>
      <c r="H168" s="72">
        <v>1</v>
      </c>
      <c r="I168" s="43"/>
      <c r="J168" s="25">
        <f t="shared" si="16"/>
        <v>0</v>
      </c>
      <c r="K168" s="25">
        <f t="shared" si="22"/>
        <v>0</v>
      </c>
      <c r="L168" s="57">
        <f t="shared" si="18"/>
        <v>0</v>
      </c>
      <c r="M168" s="57">
        <f t="shared" si="18"/>
        <v>0</v>
      </c>
    </row>
    <row r="169" spans="1:13" ht="18" customHeight="1" x14ac:dyDescent="0.3">
      <c r="A169" s="120" t="s">
        <v>175</v>
      </c>
      <c r="B169" s="140" t="s">
        <v>205</v>
      </c>
      <c r="C169" s="100">
        <v>1</v>
      </c>
      <c r="D169" s="43">
        <v>0</v>
      </c>
      <c r="E169" s="25">
        <f t="shared" si="14"/>
        <v>0</v>
      </c>
      <c r="F169" s="25">
        <f t="shared" si="21"/>
        <v>0</v>
      </c>
      <c r="H169" s="72">
        <v>1</v>
      </c>
      <c r="I169" s="43"/>
      <c r="J169" s="25">
        <f t="shared" si="16"/>
        <v>0</v>
      </c>
      <c r="K169" s="25">
        <f t="shared" si="22"/>
        <v>0</v>
      </c>
      <c r="L169" s="57">
        <f t="shared" si="18"/>
        <v>0</v>
      </c>
      <c r="M169" s="57">
        <f t="shared" si="18"/>
        <v>0</v>
      </c>
    </row>
    <row r="170" spans="1:13" s="9" customFormat="1" ht="18" customHeight="1" x14ac:dyDescent="0.3">
      <c r="A170" s="121" t="s">
        <v>214</v>
      </c>
      <c r="B170" s="141"/>
      <c r="C170" s="101"/>
      <c r="D170" s="44">
        <v>0</v>
      </c>
      <c r="E170" s="26">
        <f>SUM(E165:E169)</f>
        <v>80000</v>
      </c>
      <c r="F170" s="26">
        <f>SUM(F165:F169)</f>
        <v>96800</v>
      </c>
      <c r="H170" s="73"/>
      <c r="I170" s="44"/>
      <c r="J170" s="26">
        <f>SUM(J165:J169)</f>
        <v>0</v>
      </c>
      <c r="K170" s="26">
        <f>SUM(K165:K169)</f>
        <v>0</v>
      </c>
      <c r="L170" s="57">
        <f t="shared" si="18"/>
        <v>80000</v>
      </c>
      <c r="M170" s="57">
        <f t="shared" si="18"/>
        <v>96800</v>
      </c>
    </row>
    <row r="171" spans="1:13" ht="18" customHeight="1" x14ac:dyDescent="0.3">
      <c r="A171" s="122" t="s">
        <v>154</v>
      </c>
      <c r="B171" s="142" t="s">
        <v>0</v>
      </c>
      <c r="C171" s="102">
        <v>1000</v>
      </c>
      <c r="D171" s="45">
        <v>1500</v>
      </c>
      <c r="E171" s="27">
        <f t="shared" si="14"/>
        <v>1500000</v>
      </c>
      <c r="F171" s="27">
        <f t="shared" ref="F171:F189" si="23">E171*1.21</f>
        <v>1815000</v>
      </c>
      <c r="H171" s="74">
        <v>1000</v>
      </c>
      <c r="I171" s="45">
        <v>743</v>
      </c>
      <c r="J171" s="27">
        <f t="shared" si="16"/>
        <v>743000</v>
      </c>
      <c r="K171" s="27">
        <f t="shared" ref="K171:K189" si="24">J171*1.21</f>
        <v>899030</v>
      </c>
      <c r="L171" s="57">
        <f t="shared" si="18"/>
        <v>757000</v>
      </c>
      <c r="M171" s="57">
        <f t="shared" si="18"/>
        <v>915970</v>
      </c>
    </row>
    <row r="172" spans="1:13" ht="18" customHeight="1" x14ac:dyDescent="0.3">
      <c r="A172" s="122" t="s">
        <v>155</v>
      </c>
      <c r="B172" s="142" t="s">
        <v>0</v>
      </c>
      <c r="C172" s="102">
        <v>370</v>
      </c>
      <c r="D172" s="45">
        <v>120</v>
      </c>
      <c r="E172" s="27">
        <f t="shared" si="14"/>
        <v>44400</v>
      </c>
      <c r="F172" s="27">
        <f t="shared" si="23"/>
        <v>53724</v>
      </c>
      <c r="H172" s="74">
        <v>370</v>
      </c>
      <c r="I172" s="45">
        <v>75.75</v>
      </c>
      <c r="J172" s="27">
        <f t="shared" si="16"/>
        <v>28027.5</v>
      </c>
      <c r="K172" s="27">
        <f t="shared" si="24"/>
        <v>33913.275000000001</v>
      </c>
      <c r="L172" s="57">
        <f t="shared" si="18"/>
        <v>16372.5</v>
      </c>
      <c r="M172" s="57">
        <f t="shared" si="18"/>
        <v>19810.724999999999</v>
      </c>
    </row>
    <row r="173" spans="1:13" ht="18" customHeight="1" x14ac:dyDescent="0.3">
      <c r="A173" s="122" t="s">
        <v>156</v>
      </c>
      <c r="B173" s="142" t="s">
        <v>205</v>
      </c>
      <c r="C173" s="102">
        <v>1</v>
      </c>
      <c r="D173" s="45">
        <v>330000</v>
      </c>
      <c r="E173" s="27">
        <f t="shared" si="14"/>
        <v>330000</v>
      </c>
      <c r="F173" s="27">
        <f t="shared" si="23"/>
        <v>399300</v>
      </c>
      <c r="H173" s="74">
        <v>1</v>
      </c>
      <c r="I173" s="45"/>
      <c r="J173" s="27">
        <f t="shared" si="16"/>
        <v>0</v>
      </c>
      <c r="K173" s="27">
        <f t="shared" si="24"/>
        <v>0</v>
      </c>
      <c r="L173" s="57">
        <f t="shared" si="18"/>
        <v>330000</v>
      </c>
      <c r="M173" s="57">
        <f t="shared" si="18"/>
        <v>399300</v>
      </c>
    </row>
    <row r="174" spans="1:13" ht="18" customHeight="1" x14ac:dyDescent="0.3">
      <c r="A174" s="122" t="s">
        <v>157</v>
      </c>
      <c r="B174" s="142" t="s">
        <v>0</v>
      </c>
      <c r="C174" s="102">
        <v>300</v>
      </c>
      <c r="D174" s="45">
        <v>9</v>
      </c>
      <c r="E174" s="27">
        <f t="shared" si="14"/>
        <v>2700</v>
      </c>
      <c r="F174" s="27">
        <f t="shared" si="23"/>
        <v>3267</v>
      </c>
      <c r="H174" s="74">
        <v>300</v>
      </c>
      <c r="I174" s="45"/>
      <c r="J174" s="27">
        <f t="shared" si="16"/>
        <v>0</v>
      </c>
      <c r="K174" s="27">
        <f t="shared" si="24"/>
        <v>0</v>
      </c>
      <c r="L174" s="57">
        <f t="shared" si="18"/>
        <v>2700</v>
      </c>
      <c r="M174" s="57">
        <f t="shared" si="18"/>
        <v>3267</v>
      </c>
    </row>
    <row r="175" spans="1:13" ht="18" customHeight="1" x14ac:dyDescent="0.3">
      <c r="A175" s="122" t="s">
        <v>158</v>
      </c>
      <c r="B175" s="142" t="s">
        <v>0</v>
      </c>
      <c r="C175" s="102">
        <v>372</v>
      </c>
      <c r="D175" s="45">
        <v>700</v>
      </c>
      <c r="E175" s="27">
        <f t="shared" si="14"/>
        <v>260400</v>
      </c>
      <c r="F175" s="27">
        <f t="shared" si="23"/>
        <v>315084</v>
      </c>
      <c r="H175" s="74">
        <v>372</v>
      </c>
      <c r="I175" s="45">
        <v>160.5</v>
      </c>
      <c r="J175" s="27">
        <f t="shared" si="16"/>
        <v>59706</v>
      </c>
      <c r="K175" s="27">
        <f t="shared" si="24"/>
        <v>72244.259999999995</v>
      </c>
      <c r="L175" s="57">
        <f t="shared" si="18"/>
        <v>200694</v>
      </c>
      <c r="M175" s="57">
        <f t="shared" si="18"/>
        <v>242839.74</v>
      </c>
    </row>
    <row r="176" spans="1:13" ht="18" customHeight="1" x14ac:dyDescent="0.3">
      <c r="A176" s="122" t="s">
        <v>159</v>
      </c>
      <c r="B176" s="142" t="s">
        <v>2</v>
      </c>
      <c r="C176" s="102">
        <v>790</v>
      </c>
      <c r="D176" s="45">
        <v>1700</v>
      </c>
      <c r="E176" s="27">
        <f t="shared" si="14"/>
        <v>1343000</v>
      </c>
      <c r="F176" s="27">
        <f t="shared" si="23"/>
        <v>1625030</v>
      </c>
      <c r="H176" s="74">
        <v>790</v>
      </c>
      <c r="I176" s="45">
        <v>1166</v>
      </c>
      <c r="J176" s="27">
        <f t="shared" si="16"/>
        <v>921140</v>
      </c>
      <c r="K176" s="27">
        <f t="shared" si="24"/>
        <v>1114579.3999999999</v>
      </c>
      <c r="L176" s="57">
        <f t="shared" si="18"/>
        <v>421860</v>
      </c>
      <c r="M176" s="57">
        <f t="shared" si="18"/>
        <v>510450.60000000009</v>
      </c>
    </row>
    <row r="177" spans="1:13" ht="18" customHeight="1" x14ac:dyDescent="0.3">
      <c r="A177" s="122" t="s">
        <v>160</v>
      </c>
      <c r="B177" s="142" t="s">
        <v>0</v>
      </c>
      <c r="C177" s="102">
        <v>980</v>
      </c>
      <c r="D177" s="45">
        <v>150</v>
      </c>
      <c r="E177" s="27">
        <f t="shared" si="14"/>
        <v>147000</v>
      </c>
      <c r="F177" s="27">
        <f t="shared" si="23"/>
        <v>177870</v>
      </c>
      <c r="H177" s="74">
        <v>980</v>
      </c>
      <c r="I177" s="45">
        <v>140.5</v>
      </c>
      <c r="J177" s="27">
        <f t="shared" si="16"/>
        <v>137690</v>
      </c>
      <c r="K177" s="27">
        <f t="shared" si="24"/>
        <v>166604.9</v>
      </c>
      <c r="L177" s="57">
        <f t="shared" si="18"/>
        <v>9310</v>
      </c>
      <c r="M177" s="57">
        <f t="shared" si="18"/>
        <v>11265.100000000006</v>
      </c>
    </row>
    <row r="178" spans="1:13" ht="18" customHeight="1" x14ac:dyDescent="0.3">
      <c r="A178" s="122" t="s">
        <v>199</v>
      </c>
      <c r="B178" s="142" t="s">
        <v>2</v>
      </c>
      <c r="C178" s="102">
        <v>48</v>
      </c>
      <c r="D178" s="45">
        <v>0</v>
      </c>
      <c r="E178" s="27">
        <f t="shared" si="14"/>
        <v>0</v>
      </c>
      <c r="F178" s="27">
        <f t="shared" si="23"/>
        <v>0</v>
      </c>
      <c r="H178" s="74">
        <v>48</v>
      </c>
      <c r="I178" s="45"/>
      <c r="J178" s="27">
        <f t="shared" si="16"/>
        <v>0</v>
      </c>
      <c r="K178" s="27">
        <f t="shared" si="24"/>
        <v>0</v>
      </c>
      <c r="L178" s="57">
        <f t="shared" si="18"/>
        <v>0</v>
      </c>
      <c r="M178" s="57">
        <f t="shared" si="18"/>
        <v>0</v>
      </c>
    </row>
    <row r="179" spans="1:13" ht="18" customHeight="1" x14ac:dyDescent="0.3">
      <c r="A179" s="122" t="s">
        <v>200</v>
      </c>
      <c r="B179" s="142" t="s">
        <v>5</v>
      </c>
      <c r="C179" s="102">
        <v>6</v>
      </c>
      <c r="D179" s="45">
        <v>0</v>
      </c>
      <c r="E179" s="27">
        <f t="shared" si="14"/>
        <v>0</v>
      </c>
      <c r="F179" s="27">
        <f t="shared" si="23"/>
        <v>0</v>
      </c>
      <c r="H179" s="74">
        <v>6</v>
      </c>
      <c r="I179" s="45"/>
      <c r="J179" s="27">
        <f t="shared" si="16"/>
        <v>0</v>
      </c>
      <c r="K179" s="27">
        <f t="shared" si="24"/>
        <v>0</v>
      </c>
      <c r="L179" s="57">
        <f t="shared" si="18"/>
        <v>0</v>
      </c>
      <c r="M179" s="57">
        <f t="shared" si="18"/>
        <v>0</v>
      </c>
    </row>
    <row r="180" spans="1:13" ht="18" customHeight="1" x14ac:dyDescent="0.3">
      <c r="A180" s="122" t="s">
        <v>161</v>
      </c>
      <c r="B180" s="142" t="s">
        <v>2</v>
      </c>
      <c r="C180" s="102">
        <v>1875</v>
      </c>
      <c r="D180" s="45">
        <v>200</v>
      </c>
      <c r="E180" s="27">
        <f t="shared" si="14"/>
        <v>375000</v>
      </c>
      <c r="F180" s="27">
        <f t="shared" si="23"/>
        <v>453750</v>
      </c>
      <c r="H180" s="74">
        <v>1875</v>
      </c>
      <c r="I180" s="45">
        <v>50</v>
      </c>
      <c r="J180" s="27">
        <f t="shared" si="16"/>
        <v>93750</v>
      </c>
      <c r="K180" s="27">
        <f t="shared" si="24"/>
        <v>113437.5</v>
      </c>
      <c r="L180" s="57">
        <f t="shared" si="18"/>
        <v>281250</v>
      </c>
      <c r="M180" s="57">
        <f t="shared" si="18"/>
        <v>340312.5</v>
      </c>
    </row>
    <row r="181" spans="1:13" ht="18" customHeight="1" x14ac:dyDescent="0.3">
      <c r="A181" s="122" t="s">
        <v>162</v>
      </c>
      <c r="B181" s="142" t="s">
        <v>2</v>
      </c>
      <c r="C181" s="102">
        <v>1590</v>
      </c>
      <c r="D181" s="45">
        <v>250</v>
      </c>
      <c r="E181" s="27">
        <f t="shared" si="14"/>
        <v>397500</v>
      </c>
      <c r="F181" s="27">
        <f t="shared" si="23"/>
        <v>480975</v>
      </c>
      <c r="H181" s="74">
        <v>1590</v>
      </c>
      <c r="I181" s="45">
        <v>225</v>
      </c>
      <c r="J181" s="27">
        <f t="shared" si="16"/>
        <v>357750</v>
      </c>
      <c r="K181" s="27">
        <f t="shared" si="24"/>
        <v>432877.5</v>
      </c>
      <c r="L181" s="57">
        <f t="shared" si="18"/>
        <v>39750</v>
      </c>
      <c r="M181" s="57">
        <f t="shared" si="18"/>
        <v>48097.5</v>
      </c>
    </row>
    <row r="182" spans="1:13" ht="18" customHeight="1" x14ac:dyDescent="0.3">
      <c r="A182" s="122" t="s">
        <v>163</v>
      </c>
      <c r="B182" s="142" t="s">
        <v>205</v>
      </c>
      <c r="C182" s="102">
        <v>1</v>
      </c>
      <c r="D182" s="45">
        <v>420000</v>
      </c>
      <c r="E182" s="27">
        <f t="shared" si="14"/>
        <v>420000</v>
      </c>
      <c r="F182" s="27">
        <f t="shared" si="23"/>
        <v>508200</v>
      </c>
      <c r="H182" s="74">
        <v>1</v>
      </c>
      <c r="I182" s="45">
        <v>13</v>
      </c>
      <c r="J182" s="27">
        <v>278081</v>
      </c>
      <c r="K182" s="27">
        <f t="shared" si="24"/>
        <v>336478.01</v>
      </c>
      <c r="L182" s="57">
        <f t="shared" si="18"/>
        <v>141919</v>
      </c>
      <c r="M182" s="57">
        <f t="shared" si="18"/>
        <v>171721.99</v>
      </c>
    </row>
    <row r="183" spans="1:13" ht="18" customHeight="1" x14ac:dyDescent="0.3">
      <c r="A183" s="122" t="s">
        <v>164</v>
      </c>
      <c r="B183" s="142" t="s">
        <v>1</v>
      </c>
      <c r="C183" s="102">
        <v>55</v>
      </c>
      <c r="D183" s="45">
        <v>20000</v>
      </c>
      <c r="E183" s="27">
        <f t="shared" ref="E183:E189" si="25">C183*D183</f>
        <v>1100000</v>
      </c>
      <c r="F183" s="27">
        <f t="shared" si="23"/>
        <v>1331000</v>
      </c>
      <c r="H183" s="74">
        <v>55</v>
      </c>
      <c r="I183" s="45">
        <v>16814.599999999999</v>
      </c>
      <c r="J183" s="27">
        <f t="shared" ref="J183:J189" si="26">H183*I183</f>
        <v>924802.99999999988</v>
      </c>
      <c r="K183" s="27">
        <f t="shared" si="24"/>
        <v>1119011.6299999999</v>
      </c>
      <c r="L183" s="57">
        <f t="shared" si="18"/>
        <v>175197.00000000012</v>
      </c>
      <c r="M183" s="57">
        <f t="shared" si="18"/>
        <v>211988.37000000011</v>
      </c>
    </row>
    <row r="184" spans="1:13" ht="18" customHeight="1" x14ac:dyDescent="0.3">
      <c r="A184" s="122" t="s">
        <v>165</v>
      </c>
      <c r="B184" s="142" t="s">
        <v>1</v>
      </c>
      <c r="C184" s="102">
        <v>45</v>
      </c>
      <c r="D184" s="45">
        <v>10000</v>
      </c>
      <c r="E184" s="27">
        <f t="shared" si="25"/>
        <v>450000</v>
      </c>
      <c r="F184" s="27">
        <f t="shared" si="23"/>
        <v>544500</v>
      </c>
      <c r="H184" s="74">
        <v>45</v>
      </c>
      <c r="I184" s="45">
        <v>6490</v>
      </c>
      <c r="J184" s="27">
        <f t="shared" si="26"/>
        <v>292050</v>
      </c>
      <c r="K184" s="27">
        <f t="shared" si="24"/>
        <v>353380.5</v>
      </c>
      <c r="L184" s="57">
        <f t="shared" si="18"/>
        <v>157950</v>
      </c>
      <c r="M184" s="57">
        <f t="shared" si="18"/>
        <v>191119.5</v>
      </c>
    </row>
    <row r="185" spans="1:13" ht="18" customHeight="1" x14ac:dyDescent="0.3">
      <c r="A185" s="122" t="s">
        <v>166</v>
      </c>
      <c r="B185" s="142" t="s">
        <v>1</v>
      </c>
      <c r="C185" s="102">
        <v>1</v>
      </c>
      <c r="D185" s="45">
        <v>15000000</v>
      </c>
      <c r="E185" s="27">
        <f t="shared" si="25"/>
        <v>15000000</v>
      </c>
      <c r="F185" s="27">
        <f t="shared" si="23"/>
        <v>18150000</v>
      </c>
      <c r="H185" s="74">
        <v>1</v>
      </c>
      <c r="I185" s="45"/>
      <c r="J185" s="27">
        <f t="shared" si="26"/>
        <v>0</v>
      </c>
      <c r="K185" s="27">
        <f t="shared" si="24"/>
        <v>0</v>
      </c>
      <c r="L185" s="57">
        <f t="shared" si="18"/>
        <v>15000000</v>
      </c>
      <c r="M185" s="57">
        <f t="shared" si="18"/>
        <v>18150000</v>
      </c>
    </row>
    <row r="186" spans="1:13" ht="18" customHeight="1" x14ac:dyDescent="0.3">
      <c r="A186" s="122" t="s">
        <v>167</v>
      </c>
      <c r="B186" s="142" t="s">
        <v>4</v>
      </c>
      <c r="C186" s="102">
        <v>1.3</v>
      </c>
      <c r="D186" s="45">
        <v>30306</v>
      </c>
      <c r="E186" s="27">
        <f t="shared" si="25"/>
        <v>39397.800000000003</v>
      </c>
      <c r="F186" s="27">
        <f t="shared" si="23"/>
        <v>47671.338000000003</v>
      </c>
      <c r="H186" s="74">
        <v>1.3</v>
      </c>
      <c r="I186" s="45"/>
      <c r="J186" s="27">
        <f t="shared" si="26"/>
        <v>0</v>
      </c>
      <c r="K186" s="27">
        <f t="shared" si="24"/>
        <v>0</v>
      </c>
      <c r="L186" s="57">
        <f t="shared" si="18"/>
        <v>39397.800000000003</v>
      </c>
      <c r="M186" s="57">
        <f t="shared" si="18"/>
        <v>47671.338000000003</v>
      </c>
    </row>
    <row r="187" spans="1:13" ht="18" customHeight="1" x14ac:dyDescent="0.3">
      <c r="A187" s="122" t="s">
        <v>168</v>
      </c>
      <c r="B187" s="142" t="s">
        <v>1</v>
      </c>
      <c r="C187" s="102">
        <v>5.2</v>
      </c>
      <c r="D187" s="45">
        <v>5000</v>
      </c>
      <c r="E187" s="27">
        <f t="shared" si="25"/>
        <v>26000</v>
      </c>
      <c r="F187" s="27">
        <f t="shared" si="23"/>
        <v>31460</v>
      </c>
      <c r="H187" s="74">
        <v>5.2</v>
      </c>
      <c r="I187" s="45"/>
      <c r="J187" s="27">
        <f t="shared" si="26"/>
        <v>0</v>
      </c>
      <c r="K187" s="27">
        <f t="shared" si="24"/>
        <v>0</v>
      </c>
      <c r="L187" s="57">
        <f t="shared" si="18"/>
        <v>26000</v>
      </c>
      <c r="M187" s="57">
        <f t="shared" si="18"/>
        <v>31460</v>
      </c>
    </row>
    <row r="188" spans="1:13" ht="18" customHeight="1" x14ac:dyDescent="0.3">
      <c r="A188" s="122" t="s">
        <v>169</v>
      </c>
      <c r="B188" s="142" t="s">
        <v>1</v>
      </c>
      <c r="C188" s="102">
        <v>5.2</v>
      </c>
      <c r="D188" s="45">
        <v>57512</v>
      </c>
      <c r="E188" s="27">
        <f t="shared" si="25"/>
        <v>299062.40000000002</v>
      </c>
      <c r="F188" s="27">
        <f t="shared" si="23"/>
        <v>361865.50400000002</v>
      </c>
      <c r="H188" s="74">
        <v>5.2</v>
      </c>
      <c r="I188" s="45"/>
      <c r="J188" s="27">
        <f t="shared" si="26"/>
        <v>0</v>
      </c>
      <c r="K188" s="27">
        <f t="shared" si="24"/>
        <v>0</v>
      </c>
      <c r="L188" s="57">
        <f t="shared" si="18"/>
        <v>299062.40000000002</v>
      </c>
      <c r="M188" s="57">
        <f t="shared" si="18"/>
        <v>361865.50400000002</v>
      </c>
    </row>
    <row r="189" spans="1:13" ht="18" customHeight="1" x14ac:dyDescent="0.3">
      <c r="A189" s="122" t="s">
        <v>170</v>
      </c>
      <c r="B189" s="142" t="s">
        <v>1</v>
      </c>
      <c r="C189" s="102">
        <v>4.5</v>
      </c>
      <c r="D189" s="45">
        <v>5350</v>
      </c>
      <c r="E189" s="27">
        <f t="shared" si="25"/>
        <v>24075</v>
      </c>
      <c r="F189" s="27">
        <f t="shared" si="23"/>
        <v>29130.75</v>
      </c>
      <c r="H189" s="74">
        <v>4.5</v>
      </c>
      <c r="I189" s="45"/>
      <c r="J189" s="27">
        <f t="shared" si="26"/>
        <v>0</v>
      </c>
      <c r="K189" s="27">
        <f t="shared" si="24"/>
        <v>0</v>
      </c>
      <c r="L189" s="57">
        <f t="shared" si="18"/>
        <v>24075</v>
      </c>
      <c r="M189" s="57">
        <f t="shared" si="18"/>
        <v>29130.75</v>
      </c>
    </row>
    <row r="190" spans="1:13" s="9" customFormat="1" ht="18" customHeight="1" x14ac:dyDescent="0.3">
      <c r="A190" s="123" t="s">
        <v>213</v>
      </c>
      <c r="B190" s="143"/>
      <c r="C190" s="103"/>
      <c r="D190" s="46">
        <v>0</v>
      </c>
      <c r="E190" s="28">
        <f>SUM(E171:E189)</f>
        <v>21758535.199999999</v>
      </c>
      <c r="F190" s="28">
        <f>SUM(F171:F189)</f>
        <v>26327827.592</v>
      </c>
      <c r="H190" s="75"/>
      <c r="I190" s="46"/>
      <c r="J190" s="28">
        <f>SUM(J171:J189)</f>
        <v>3835997.5</v>
      </c>
      <c r="K190" s="28">
        <f>SUM(K171:K189)</f>
        <v>4641556.9749999996</v>
      </c>
      <c r="L190" s="57">
        <f t="shared" si="18"/>
        <v>17922537.699999999</v>
      </c>
      <c r="M190" s="57">
        <f t="shared" si="18"/>
        <v>21686270.616999999</v>
      </c>
    </row>
    <row r="191" spans="1:13" ht="18" customHeight="1" x14ac:dyDescent="0.3">
      <c r="A191" s="124" t="s">
        <v>176</v>
      </c>
      <c r="B191" s="144" t="s">
        <v>9</v>
      </c>
      <c r="C191" s="104">
        <v>15.85</v>
      </c>
      <c r="D191" s="47">
        <v>705</v>
      </c>
      <c r="E191" s="29">
        <f t="shared" ref="E191:E200" si="27">C191*D191</f>
        <v>11174.25</v>
      </c>
      <c r="F191" s="29">
        <f t="shared" ref="F191:F200" si="28">E191*1.21</f>
        <v>13520.842499999999</v>
      </c>
      <c r="H191" s="76">
        <v>15.85</v>
      </c>
      <c r="I191" s="47">
        <v>274</v>
      </c>
      <c r="J191" s="29">
        <f t="shared" ref="J191:J200" si="29">H191*I191</f>
        <v>4342.8999999999996</v>
      </c>
      <c r="K191" s="29">
        <f t="shared" ref="K191:K200" si="30">J191*1.21</f>
        <v>5254.9089999999997</v>
      </c>
      <c r="L191" s="57">
        <f t="shared" si="18"/>
        <v>6831.35</v>
      </c>
      <c r="M191" s="57">
        <f t="shared" si="18"/>
        <v>8265.9334999999992</v>
      </c>
    </row>
    <row r="192" spans="1:13" ht="18" customHeight="1" x14ac:dyDescent="0.3">
      <c r="A192" s="124" t="s">
        <v>177</v>
      </c>
      <c r="B192" s="144" t="s">
        <v>0</v>
      </c>
      <c r="C192" s="104">
        <v>980</v>
      </c>
      <c r="D192" s="47">
        <v>524.25</v>
      </c>
      <c r="E192" s="29">
        <f t="shared" si="27"/>
        <v>513765</v>
      </c>
      <c r="F192" s="29">
        <f t="shared" si="28"/>
        <v>621655.65</v>
      </c>
      <c r="H192" s="76">
        <v>980</v>
      </c>
      <c r="I192" s="47">
        <v>101</v>
      </c>
      <c r="J192" s="29">
        <f t="shared" si="29"/>
        <v>98980</v>
      </c>
      <c r="K192" s="29">
        <f t="shared" si="30"/>
        <v>119765.8</v>
      </c>
      <c r="L192" s="57">
        <f t="shared" si="18"/>
        <v>414785</v>
      </c>
      <c r="M192" s="57">
        <f t="shared" si="18"/>
        <v>501889.85000000003</v>
      </c>
    </row>
    <row r="193" spans="1:13" ht="18" customHeight="1" x14ac:dyDescent="0.3">
      <c r="A193" s="124" t="s">
        <v>178</v>
      </c>
      <c r="B193" s="144" t="s">
        <v>0</v>
      </c>
      <c r="C193" s="104">
        <v>1500</v>
      </c>
      <c r="D193" s="47">
        <v>99.5</v>
      </c>
      <c r="E193" s="29">
        <f t="shared" si="27"/>
        <v>149250</v>
      </c>
      <c r="F193" s="29">
        <f t="shared" si="28"/>
        <v>180592.5</v>
      </c>
      <c r="H193" s="76">
        <v>1500</v>
      </c>
      <c r="I193" s="47">
        <v>71</v>
      </c>
      <c r="J193" s="29">
        <f t="shared" si="29"/>
        <v>106500</v>
      </c>
      <c r="K193" s="29">
        <f t="shared" si="30"/>
        <v>128865</v>
      </c>
      <c r="L193" s="57">
        <f t="shared" si="18"/>
        <v>42750</v>
      </c>
      <c r="M193" s="57">
        <f t="shared" si="18"/>
        <v>51727.5</v>
      </c>
    </row>
    <row r="194" spans="1:13" ht="18" customHeight="1" x14ac:dyDescent="0.3">
      <c r="A194" s="124" t="s">
        <v>179</v>
      </c>
      <c r="B194" s="144" t="s">
        <v>0</v>
      </c>
      <c r="C194" s="104">
        <v>267</v>
      </c>
      <c r="D194" s="47">
        <v>309</v>
      </c>
      <c r="E194" s="29">
        <f t="shared" si="27"/>
        <v>82503</v>
      </c>
      <c r="F194" s="29">
        <f t="shared" si="28"/>
        <v>99828.62999999999</v>
      </c>
      <c r="H194" s="76">
        <v>267</v>
      </c>
      <c r="I194" s="47">
        <v>32.25</v>
      </c>
      <c r="J194" s="29">
        <f t="shared" si="29"/>
        <v>8610.75</v>
      </c>
      <c r="K194" s="29">
        <f t="shared" si="30"/>
        <v>10419.0075</v>
      </c>
      <c r="L194" s="57">
        <f t="shared" si="18"/>
        <v>73892.25</v>
      </c>
      <c r="M194" s="57">
        <f t="shared" si="18"/>
        <v>89409.622499999998</v>
      </c>
    </row>
    <row r="195" spans="1:13" ht="18" customHeight="1" x14ac:dyDescent="0.3">
      <c r="A195" s="124" t="s">
        <v>180</v>
      </c>
      <c r="B195" s="144" t="s">
        <v>0</v>
      </c>
      <c r="C195" s="104">
        <v>310</v>
      </c>
      <c r="D195" s="47">
        <v>268</v>
      </c>
      <c r="E195" s="29">
        <f t="shared" si="27"/>
        <v>83080</v>
      </c>
      <c r="F195" s="29">
        <f t="shared" si="28"/>
        <v>100526.8</v>
      </c>
      <c r="H195" s="76">
        <v>310</v>
      </c>
      <c r="I195" s="47">
        <v>0.21</v>
      </c>
      <c r="J195" s="29">
        <f t="shared" si="29"/>
        <v>65.099999999999994</v>
      </c>
      <c r="K195" s="29">
        <f t="shared" si="30"/>
        <v>78.770999999999987</v>
      </c>
      <c r="L195" s="57">
        <f t="shared" si="18"/>
        <v>83014.899999999994</v>
      </c>
      <c r="M195" s="57">
        <f t="shared" si="18"/>
        <v>100448.02900000001</v>
      </c>
    </row>
    <row r="196" spans="1:13" ht="18" customHeight="1" x14ac:dyDescent="0.3">
      <c r="A196" s="124" t="s">
        <v>181</v>
      </c>
      <c r="B196" s="144" t="s">
        <v>9</v>
      </c>
      <c r="C196" s="104">
        <v>45</v>
      </c>
      <c r="D196" s="47">
        <v>5520</v>
      </c>
      <c r="E196" s="29">
        <f t="shared" si="27"/>
        <v>248400</v>
      </c>
      <c r="F196" s="29">
        <f t="shared" si="28"/>
        <v>300564</v>
      </c>
      <c r="H196" s="76">
        <v>45</v>
      </c>
      <c r="I196" s="47">
        <v>1140</v>
      </c>
      <c r="J196" s="29">
        <f t="shared" si="29"/>
        <v>51300</v>
      </c>
      <c r="K196" s="29">
        <f t="shared" si="30"/>
        <v>62073</v>
      </c>
      <c r="L196" s="57">
        <f t="shared" si="18"/>
        <v>197100</v>
      </c>
      <c r="M196" s="57">
        <f t="shared" si="18"/>
        <v>238491</v>
      </c>
    </row>
    <row r="197" spans="1:13" ht="18" customHeight="1" x14ac:dyDescent="0.3">
      <c r="A197" s="124" t="s">
        <v>182</v>
      </c>
      <c r="B197" s="144" t="s">
        <v>0</v>
      </c>
      <c r="C197" s="104">
        <v>850</v>
      </c>
      <c r="D197" s="47">
        <v>411.5</v>
      </c>
      <c r="E197" s="29">
        <f t="shared" si="27"/>
        <v>349775</v>
      </c>
      <c r="F197" s="29">
        <f t="shared" si="28"/>
        <v>423227.75</v>
      </c>
      <c r="H197" s="76">
        <v>850</v>
      </c>
      <c r="I197" s="47">
        <v>142</v>
      </c>
      <c r="J197" s="29">
        <f t="shared" si="29"/>
        <v>120700</v>
      </c>
      <c r="K197" s="29">
        <f t="shared" si="30"/>
        <v>146047</v>
      </c>
      <c r="L197" s="57">
        <f t="shared" si="18"/>
        <v>229075</v>
      </c>
      <c r="M197" s="57">
        <f t="shared" si="18"/>
        <v>277180.75</v>
      </c>
    </row>
    <row r="198" spans="1:13" ht="18" customHeight="1" x14ac:dyDescent="0.3">
      <c r="A198" s="124" t="s">
        <v>183</v>
      </c>
      <c r="B198" s="144" t="s">
        <v>0</v>
      </c>
      <c r="C198" s="104">
        <v>1050</v>
      </c>
      <c r="D198" s="47">
        <v>80</v>
      </c>
      <c r="E198" s="29">
        <f t="shared" si="27"/>
        <v>84000</v>
      </c>
      <c r="F198" s="29">
        <f t="shared" si="28"/>
        <v>101640</v>
      </c>
      <c r="H198" s="76">
        <v>1050</v>
      </c>
      <c r="I198" s="47"/>
      <c r="J198" s="29">
        <f t="shared" si="29"/>
        <v>0</v>
      </c>
      <c r="K198" s="29">
        <f t="shared" si="30"/>
        <v>0</v>
      </c>
      <c r="L198" s="57">
        <f t="shared" ref="L198:M201" si="31">E198-J198</f>
        <v>84000</v>
      </c>
      <c r="M198" s="57">
        <f t="shared" si="31"/>
        <v>101640</v>
      </c>
    </row>
    <row r="199" spans="1:13" ht="18" customHeight="1" x14ac:dyDescent="0.3">
      <c r="A199" s="124" t="s">
        <v>184</v>
      </c>
      <c r="B199" s="144" t="s">
        <v>0</v>
      </c>
      <c r="C199" s="104">
        <v>463</v>
      </c>
      <c r="D199" s="47">
        <v>0</v>
      </c>
      <c r="E199" s="29">
        <f t="shared" si="27"/>
        <v>0</v>
      </c>
      <c r="F199" s="29">
        <f t="shared" si="28"/>
        <v>0</v>
      </c>
      <c r="H199" s="76">
        <v>463</v>
      </c>
      <c r="I199" s="47"/>
      <c r="J199" s="29">
        <f t="shared" si="29"/>
        <v>0</v>
      </c>
      <c r="K199" s="29">
        <f t="shared" si="30"/>
        <v>0</v>
      </c>
      <c r="L199" s="57">
        <f t="shared" si="31"/>
        <v>0</v>
      </c>
      <c r="M199" s="57">
        <f t="shared" si="31"/>
        <v>0</v>
      </c>
    </row>
    <row r="200" spans="1:13" ht="18" customHeight="1" x14ac:dyDescent="0.3">
      <c r="A200" s="125" t="s">
        <v>185</v>
      </c>
      <c r="B200" s="145" t="s">
        <v>0</v>
      </c>
      <c r="C200" s="105">
        <v>350</v>
      </c>
      <c r="D200" s="48">
        <v>0</v>
      </c>
      <c r="E200" s="30">
        <f t="shared" si="27"/>
        <v>0</v>
      </c>
      <c r="F200" s="30">
        <f t="shared" si="28"/>
        <v>0</v>
      </c>
      <c r="H200" s="77">
        <v>350</v>
      </c>
      <c r="I200" s="48"/>
      <c r="J200" s="30">
        <f t="shared" si="29"/>
        <v>0</v>
      </c>
      <c r="K200" s="30">
        <f t="shared" si="30"/>
        <v>0</v>
      </c>
      <c r="L200" s="57">
        <f t="shared" si="31"/>
        <v>0</v>
      </c>
      <c r="M200" s="57">
        <f t="shared" si="31"/>
        <v>0</v>
      </c>
    </row>
    <row r="201" spans="1:13" s="9" customFormat="1" ht="18" customHeight="1" thickBot="1" x14ac:dyDescent="0.35">
      <c r="A201" s="126" t="s">
        <v>212</v>
      </c>
      <c r="B201" s="146"/>
      <c r="C201" s="106"/>
      <c r="D201" s="49">
        <v>0</v>
      </c>
      <c r="E201" s="31">
        <f>SUM(E191:E200)</f>
        <v>1521947.25</v>
      </c>
      <c r="F201" s="31">
        <f>SUM(F191:F200)</f>
        <v>1841556.1725000001</v>
      </c>
      <c r="H201" s="78"/>
      <c r="I201" s="49"/>
      <c r="J201" s="31">
        <f>SUM(J191:J200)</f>
        <v>390498.75</v>
      </c>
      <c r="K201" s="31">
        <f>SUM(K191:K200)</f>
        <v>472503.48749999999</v>
      </c>
      <c r="L201" s="57">
        <f t="shared" si="31"/>
        <v>1131448.5</v>
      </c>
      <c r="M201" s="57">
        <f t="shared" si="31"/>
        <v>1369052.6850000001</v>
      </c>
    </row>
    <row r="202" spans="1:13" ht="18" customHeight="1" thickBot="1" x14ac:dyDescent="0.35">
      <c r="A202" s="127"/>
      <c r="B202" s="147"/>
      <c r="C202" s="107"/>
      <c r="D202" s="11"/>
      <c r="E202" s="32">
        <f>E46+E74+E117+E155+E164+E170+E190+E201</f>
        <v>103860055.55</v>
      </c>
      <c r="F202" s="32">
        <f>F46+F74+F117+F155+F164+F170+F190+F201</f>
        <v>125670667.21549998</v>
      </c>
      <c r="H202" s="79"/>
      <c r="I202" s="11"/>
      <c r="J202" s="32">
        <f>J46+J74+J117+J155+J164+J170+J190+J201</f>
        <v>8649548.2599999998</v>
      </c>
      <c r="K202" s="32">
        <f>K46+K74+K117+K155+K164+K170+K190+K201</f>
        <v>10465953.3946</v>
      </c>
    </row>
    <row r="203" spans="1:13" ht="18" customHeight="1" x14ac:dyDescent="0.3"/>
    <row r="204" spans="1:13" ht="18" customHeight="1" x14ac:dyDescent="0.3"/>
  </sheetData>
  <mergeCells count="5">
    <mergeCell ref="A1:E2"/>
    <mergeCell ref="A3:A4"/>
    <mergeCell ref="B3:B4"/>
    <mergeCell ref="D3:F3"/>
    <mergeCell ref="I3:K3"/>
  </mergeCells>
  <conditionalFormatting sqref="L5:M201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59055118110236227" bottom="0.59055118110236227" header="0.31496062992125984" footer="0.31496062992125984"/>
  <pageSetup paperSize="8" scale="75" fitToHeight="4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PVP 2015</vt:lpstr>
      <vt:lpstr>SOUHRNNÝ LIST</vt:lpstr>
      <vt:lpstr>PVP 2015 + čerpání k 31.3.2015</vt:lpstr>
      <vt:lpstr>'PVP 2015'!Názvy_tisku</vt:lpstr>
      <vt:lpstr>'PVP 2015 + čerpání k 31.3.2015'!Názvy_tisku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Šén</dc:creator>
  <cp:lastModifiedBy>Petr Šén, Silnice LK a.s.</cp:lastModifiedBy>
  <cp:lastPrinted>2015-04-15T15:12:35Z</cp:lastPrinted>
  <dcterms:created xsi:type="dcterms:W3CDTF">2014-03-07T07:43:45Z</dcterms:created>
  <dcterms:modified xsi:type="dcterms:W3CDTF">2015-04-28T13:11:45Z</dcterms:modified>
  <cp:contentStatus/>
</cp:coreProperties>
</file>