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50"/>
  </bookViews>
  <sheets>
    <sheet name="SOUHRNNÝ LIST" sheetId="1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E13" i="1"/>
  <c r="F13" i="1" s="1"/>
  <c r="B13" i="1"/>
  <c r="C13" i="1" s="1"/>
  <c r="I12" i="1"/>
  <c r="F12" i="1"/>
  <c r="B12" i="1"/>
  <c r="C12" i="1" s="1"/>
  <c r="I11" i="1"/>
  <c r="E11" i="1"/>
  <c r="F11" i="1" s="1"/>
  <c r="B11" i="1"/>
  <c r="C11" i="1" s="1"/>
  <c r="I10" i="1"/>
  <c r="E10" i="1"/>
  <c r="F10" i="1" s="1"/>
  <c r="B10" i="1"/>
  <c r="C10" i="1" s="1"/>
  <c r="I9" i="1"/>
  <c r="E9" i="1"/>
  <c r="F9" i="1" s="1"/>
  <c r="B9" i="1"/>
  <c r="C9" i="1" s="1"/>
  <c r="H8" i="1"/>
  <c r="H14" i="1" s="1"/>
  <c r="E8" i="1"/>
  <c r="F8" i="1" s="1"/>
  <c r="B8" i="1"/>
  <c r="C8" i="1" s="1"/>
  <c r="I7" i="1"/>
  <c r="E7" i="1"/>
  <c r="F7" i="1" s="1"/>
  <c r="B7" i="1"/>
  <c r="C7" i="1" s="1"/>
  <c r="I6" i="1"/>
  <c r="E6" i="1"/>
  <c r="F6" i="1" s="1"/>
  <c r="B6" i="1"/>
  <c r="C6" i="1" s="1"/>
  <c r="I5" i="1"/>
  <c r="E5" i="1"/>
  <c r="F5" i="1" s="1"/>
  <c r="B5" i="1"/>
  <c r="B14" i="1" s="1"/>
  <c r="F14" i="1" l="1"/>
  <c r="E14" i="1"/>
  <c r="I8" i="1"/>
  <c r="I14" i="1" s="1"/>
  <c r="C5" i="1"/>
  <c r="C14" i="1" s="1"/>
</calcChain>
</file>

<file path=xl/sharedStrings.xml><?xml version="1.0" encoding="utf-8"?>
<sst xmlns="http://schemas.openxmlformats.org/spreadsheetml/2006/main" count="22" uniqueCount="18">
  <si>
    <t>Provozně-výrobní plán 2015</t>
  </si>
  <si>
    <t>Plán PVP 2014</t>
  </si>
  <si>
    <t>Skutečnost PVP 2014</t>
  </si>
  <si>
    <t>Název činnosti</t>
  </si>
  <si>
    <t>CENA
[Kč bez DPH]</t>
  </si>
  <si>
    <t>CENA
[Kč s DPH]</t>
  </si>
  <si>
    <t>VOZOVKY</t>
  </si>
  <si>
    <t>DOPRAVNÍ ZNAČENÍ</t>
  </si>
  <si>
    <t>BEZPEČNOSTNÍ ZAŘÍZENÍ A VYBAVENÍ</t>
  </si>
  <si>
    <t>SILNIČNÍ TĚLESO A ODVODNĚNÍ</t>
  </si>
  <si>
    <t>MOSTY</t>
  </si>
  <si>
    <t>OSTATNÍ SILNIČNÍ OBJEKTY A ZAŘÍZENÍ</t>
  </si>
  <si>
    <t>SADOVNICTVÍ</t>
  </si>
  <si>
    <t>OSTATNÍ POLOŽKY</t>
  </si>
  <si>
    <t>Rezerva</t>
  </si>
  <si>
    <t>CELKEM</t>
  </si>
  <si>
    <t>Stav k 15.4.2015</t>
  </si>
  <si>
    <t>021_P11_pp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</si>
</sst>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indent="1"/>
    </xf>
    <xf numFmtId="3" fontId="5" fillId="0" borderId="6" xfId="0" applyNumberFormat="1" applyFont="1" applyBorder="1" applyAlignment="1">
      <alignment horizontal="right" vertical="center" indent="1"/>
    </xf>
    <xf numFmtId="3" fontId="5" fillId="0" borderId="7" xfId="0" applyNumberFormat="1" applyFont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3" fontId="5" fillId="0" borderId="5" xfId="0" applyNumberFormat="1" applyFont="1" applyBorder="1" applyAlignment="1">
      <alignment horizontal="right" vertical="center" indent="1"/>
    </xf>
    <xf numFmtId="0" fontId="4" fillId="0" borderId="8" xfId="0" applyFont="1" applyFill="1" applyBorder="1" applyAlignment="1">
      <alignment horizontal="left" vertical="center" indent="1"/>
    </xf>
    <xf numFmtId="3" fontId="5" fillId="0" borderId="9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center" indent="1"/>
    </xf>
    <xf numFmtId="0" fontId="6" fillId="0" borderId="11" xfId="0" applyFont="1" applyFill="1" applyBorder="1" applyAlignment="1">
      <alignment horizontal="left" vertical="center" indent="1"/>
    </xf>
    <xf numFmtId="3" fontId="5" fillId="0" borderId="12" xfId="0" applyNumberFormat="1" applyFont="1" applyBorder="1" applyAlignment="1">
      <alignment horizontal="right" vertical="center" indent="1"/>
    </xf>
    <xf numFmtId="3" fontId="5" fillId="0" borderId="11" xfId="0" applyNumberFormat="1" applyFont="1" applyBorder="1" applyAlignment="1">
      <alignment horizontal="right" vertical="center" indent="1"/>
    </xf>
    <xf numFmtId="0" fontId="3" fillId="0" borderId="13" xfId="0" applyFont="1" applyFill="1" applyBorder="1" applyAlignment="1">
      <alignment horizontal="left" vertical="center" indent="1"/>
    </xf>
    <xf numFmtId="3" fontId="7" fillId="0" borderId="14" xfId="0" applyNumberFormat="1" applyFont="1" applyBorder="1" applyAlignment="1">
      <alignment horizontal="right" vertical="center" indent="1"/>
    </xf>
    <xf numFmtId="3" fontId="7" fillId="0" borderId="15" xfId="0" applyNumberFormat="1" applyFont="1" applyBorder="1" applyAlignment="1">
      <alignment horizontal="right" vertical="center" indent="1"/>
    </xf>
    <xf numFmtId="3" fontId="7" fillId="0" borderId="13" xfId="0" applyNumberFormat="1" applyFont="1" applyBorder="1" applyAlignment="1">
      <alignment horizontal="right" vertical="center" indent="1"/>
    </xf>
    <xf numFmtId="3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VP%202015_FINAL_v.2%20komp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.sen/Documents/3.%20Silnice%20LK%20a.s/Prikazni%20smlouva%20II.%20a%20III.%20tridy%202013/PVP%202014/PVP_navrh%202014_2014-03-11%20P.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P 2015"/>
      <sheetName val="PVP 2015 + čerpání k 31.3.2 (2"/>
      <sheetName val="Požadavek KSS LK"/>
      <sheetName val="SOUHRNNÝ LIST"/>
    </sheetNames>
    <sheetDataSet>
      <sheetData sheetId="0">
        <row r="46">
          <cell r="E46">
            <v>56296591.299999997</v>
          </cell>
        </row>
        <row r="74">
          <cell r="E74">
            <v>8470729</v>
          </cell>
        </row>
        <row r="117">
          <cell r="E117">
            <v>3722875.8</v>
          </cell>
        </row>
        <row r="155">
          <cell r="E155">
            <v>10343957.484581497</v>
          </cell>
        </row>
        <row r="164">
          <cell r="E164">
            <v>1670240</v>
          </cell>
        </row>
        <row r="170">
          <cell r="E170">
            <v>80000</v>
          </cell>
        </row>
        <row r="190">
          <cell r="E190">
            <v>21758535.199999999</v>
          </cell>
        </row>
        <row r="201">
          <cell r="E201">
            <v>1521947.25</v>
          </cell>
        </row>
      </sheetData>
      <sheetData sheetId="1"/>
      <sheetData sheetId="2">
        <row r="34">
          <cell r="E34">
            <v>267355.3703771889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J vc. Kč"/>
      <sheetName val="Souhrn"/>
    </sheetNames>
    <sheetDataSet>
      <sheetData sheetId="0"/>
      <sheetData sheetId="1">
        <row r="6">
          <cell r="C6">
            <v>10245064.000374997</v>
          </cell>
        </row>
        <row r="7">
          <cell r="C7">
            <v>6470372.7999999998</v>
          </cell>
        </row>
        <row r="8">
          <cell r="C8">
            <v>34148965.10938099</v>
          </cell>
        </row>
        <row r="9">
          <cell r="C9">
            <v>8342103.0011249986</v>
          </cell>
        </row>
        <row r="10">
          <cell r="C10">
            <v>2805178.004491074</v>
          </cell>
        </row>
        <row r="11">
          <cell r="C11">
            <v>12758216.200468751</v>
          </cell>
        </row>
        <row r="12">
          <cell r="C12">
            <v>0</v>
          </cell>
        </row>
        <row r="13">
          <cell r="C13">
            <v>108000.00079910713</v>
          </cell>
        </row>
        <row r="14">
          <cell r="C14">
            <v>22195670.000749998</v>
          </cell>
        </row>
        <row r="15">
          <cell r="C15">
            <v>7058662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I1" sqref="I1"/>
    </sheetView>
  </sheetViews>
  <sheetFormatPr defaultRowHeight="15" x14ac:dyDescent="0.25"/>
  <cols>
    <col min="1" max="1" width="38.28515625" customWidth="1"/>
    <col min="2" max="3" width="14.85546875" bestFit="1" customWidth="1"/>
    <col min="4" max="4" width="2.28515625" customWidth="1"/>
    <col min="5" max="5" width="14.85546875" bestFit="1" customWidth="1"/>
    <col min="6" max="6" width="13.5703125" bestFit="1" customWidth="1"/>
    <col min="7" max="7" width="1.85546875" customWidth="1"/>
    <col min="8" max="8" width="17.5703125" customWidth="1"/>
    <col min="9" max="9" width="15.140625" customWidth="1"/>
  </cols>
  <sheetData>
    <row r="1" spans="1:9" x14ac:dyDescent="0.25">
      <c r="I1" t="s">
        <v>17</v>
      </c>
    </row>
    <row r="3" spans="1:9" s="1" customFormat="1" ht="25.15" customHeight="1" thickBot="1" x14ac:dyDescent="0.4">
      <c r="A3" s="23" t="s">
        <v>0</v>
      </c>
      <c r="B3" s="23"/>
      <c r="C3" s="23"/>
      <c r="E3" s="23" t="s">
        <v>1</v>
      </c>
      <c r="F3" s="23"/>
      <c r="H3" s="23" t="s">
        <v>2</v>
      </c>
      <c r="I3" s="23"/>
    </row>
    <row r="4" spans="1:9" ht="32.25" thickBot="1" x14ac:dyDescent="0.3">
      <c r="A4" s="2" t="s">
        <v>3</v>
      </c>
      <c r="B4" s="3" t="s">
        <v>4</v>
      </c>
      <c r="C4" s="4" t="s">
        <v>5</v>
      </c>
      <c r="E4" s="5" t="s">
        <v>4</v>
      </c>
      <c r="F4" s="4" t="s">
        <v>5</v>
      </c>
      <c r="H4" s="5" t="s">
        <v>4</v>
      </c>
      <c r="I4" s="4" t="s">
        <v>5</v>
      </c>
    </row>
    <row r="5" spans="1:9" ht="15.6" x14ac:dyDescent="0.3">
      <c r="A5" s="6" t="s">
        <v>6</v>
      </c>
      <c r="B5" s="7">
        <f>'[1]PVP 2015'!E46</f>
        <v>56296591.299999997</v>
      </c>
      <c r="C5" s="8">
        <f>B5*1.21</f>
        <v>68118875.47299999</v>
      </c>
      <c r="D5" s="9"/>
      <c r="E5" s="10">
        <f>[2]Souhrn!$C$6+[2]Souhrn!$C$7+[2]Souhrn!$C$8</f>
        <v>50864401.90975599</v>
      </c>
      <c r="F5" s="8">
        <f>E5*1.21</f>
        <v>61545926.310804747</v>
      </c>
      <c r="H5" s="10">
        <v>54806731</v>
      </c>
      <c r="I5" s="8">
        <f>H5*1.21</f>
        <v>66316144.509999998</v>
      </c>
    </row>
    <row r="6" spans="1:9" ht="15.75" x14ac:dyDescent="0.25">
      <c r="A6" s="11" t="s">
        <v>7</v>
      </c>
      <c r="B6" s="12">
        <f>'[1]PVP 2015'!E74</f>
        <v>8470729</v>
      </c>
      <c r="C6" s="13">
        <f t="shared" ref="C6:C13" si="0">B6*1.21</f>
        <v>10249582.09</v>
      </c>
      <c r="D6" s="9"/>
      <c r="E6" s="14">
        <f>[2]Souhrn!$C$9</f>
        <v>8342103.0011249986</v>
      </c>
      <c r="F6" s="13">
        <f t="shared" ref="F6:F13" si="1">E6*1.21</f>
        <v>10093944.631361248</v>
      </c>
      <c r="H6" s="14">
        <v>7855055.2800000003</v>
      </c>
      <c r="I6" s="13">
        <f t="shared" ref="I6:I13" si="2">H6*1.21</f>
        <v>9504616.8888000008</v>
      </c>
    </row>
    <row r="7" spans="1:9" ht="15.75" x14ac:dyDescent="0.25">
      <c r="A7" s="11" t="s">
        <v>8</v>
      </c>
      <c r="B7" s="12">
        <f>'[1]PVP 2015'!E117</f>
        <v>3722875.8</v>
      </c>
      <c r="C7" s="13">
        <f t="shared" si="0"/>
        <v>4504679.7179999994</v>
      </c>
      <c r="D7" s="9"/>
      <c r="E7" s="14">
        <f>[2]Souhrn!$C$10</f>
        <v>2805178.004491074</v>
      </c>
      <c r="F7" s="13">
        <f t="shared" si="1"/>
        <v>3394265.3854341996</v>
      </c>
      <c r="H7" s="14">
        <v>4353125.9000000004</v>
      </c>
      <c r="I7" s="13">
        <f t="shared" si="2"/>
        <v>5267282.3390000006</v>
      </c>
    </row>
    <row r="8" spans="1:9" ht="15.75" x14ac:dyDescent="0.25">
      <c r="A8" s="11" t="s">
        <v>9</v>
      </c>
      <c r="B8" s="12">
        <f>'[1]PVP 2015'!E155</f>
        <v>10343957.484581497</v>
      </c>
      <c r="C8" s="13">
        <f t="shared" si="0"/>
        <v>12516188.556343611</v>
      </c>
      <c r="D8" s="9"/>
      <c r="E8" s="14">
        <f>[2]Souhrn!$C$11</f>
        <v>12758216.200468751</v>
      </c>
      <c r="F8" s="13">
        <f t="shared" si="1"/>
        <v>15437441.602567188</v>
      </c>
      <c r="H8" s="14">
        <f>17594999.28-610946</f>
        <v>16984053.280000001</v>
      </c>
      <c r="I8" s="13">
        <f t="shared" si="2"/>
        <v>20550704.468800001</v>
      </c>
    </row>
    <row r="9" spans="1:9" ht="15.6" x14ac:dyDescent="0.3">
      <c r="A9" s="11" t="s">
        <v>10</v>
      </c>
      <c r="B9" s="12">
        <f>'[1]PVP 2015'!E164</f>
        <v>1670240</v>
      </c>
      <c r="C9" s="13">
        <f t="shared" si="0"/>
        <v>2020990.4</v>
      </c>
      <c r="D9" s="9"/>
      <c r="E9" s="14">
        <f>[2]Souhrn!$C$12</f>
        <v>0</v>
      </c>
      <c r="F9" s="13">
        <f t="shared" si="1"/>
        <v>0</v>
      </c>
      <c r="H9" s="14">
        <v>610946</v>
      </c>
      <c r="I9" s="13">
        <f t="shared" si="2"/>
        <v>739244.66</v>
      </c>
    </row>
    <row r="10" spans="1:9" ht="15.75" x14ac:dyDescent="0.25">
      <c r="A10" s="11" t="s">
        <v>11</v>
      </c>
      <c r="B10" s="12">
        <f>'[1]PVP 2015'!E170</f>
        <v>80000</v>
      </c>
      <c r="C10" s="13">
        <f t="shared" si="0"/>
        <v>96800</v>
      </c>
      <c r="D10" s="9"/>
      <c r="E10" s="14">
        <f>[2]Souhrn!$C$13</f>
        <v>108000.00079910713</v>
      </c>
      <c r="F10" s="13">
        <f t="shared" si="1"/>
        <v>130680.00096691963</v>
      </c>
      <c r="H10" s="14"/>
      <c r="I10" s="13">
        <f t="shared" si="2"/>
        <v>0</v>
      </c>
    </row>
    <row r="11" spans="1:9" ht="15.75" x14ac:dyDescent="0.25">
      <c r="A11" s="11" t="s">
        <v>12</v>
      </c>
      <c r="B11" s="12">
        <f>'[1]PVP 2015'!E190</f>
        <v>21758535.199999999</v>
      </c>
      <c r="C11" s="13">
        <f t="shared" si="0"/>
        <v>26327827.592</v>
      </c>
      <c r="D11" s="9"/>
      <c r="E11" s="14">
        <f>[2]Souhrn!$C$14</f>
        <v>22195670.000749998</v>
      </c>
      <c r="F11" s="13">
        <f t="shared" si="1"/>
        <v>26856760.700907495</v>
      </c>
      <c r="H11" s="14">
        <v>27311630.679999996</v>
      </c>
      <c r="I11" s="13">
        <f t="shared" si="2"/>
        <v>33047073.122799993</v>
      </c>
    </row>
    <row r="12" spans="1:9" ht="15.75" x14ac:dyDescent="0.25">
      <c r="A12" s="11" t="s">
        <v>13</v>
      </c>
      <c r="B12" s="12">
        <f>'[1]PVP 2015'!E201</f>
        <v>1521947.25</v>
      </c>
      <c r="C12" s="13">
        <f t="shared" si="0"/>
        <v>1841556.1724999999</v>
      </c>
      <c r="D12" s="9"/>
      <c r="E12" s="14"/>
      <c r="F12" s="13">
        <f t="shared" si="1"/>
        <v>0</v>
      </c>
      <c r="H12" s="14">
        <v>1385204.8</v>
      </c>
      <c r="I12" s="13">
        <f t="shared" si="2"/>
        <v>1676097.808</v>
      </c>
    </row>
    <row r="13" spans="1:9" ht="16.149999999999999" thickBot="1" x14ac:dyDescent="0.35">
      <c r="A13" s="15" t="s">
        <v>14</v>
      </c>
      <c r="B13" s="16">
        <f>'[1]Požadavek KSS LK'!E34</f>
        <v>267355.3703771889</v>
      </c>
      <c r="C13" s="13">
        <f t="shared" si="0"/>
        <v>323499.99815639853</v>
      </c>
      <c r="D13" s="9"/>
      <c r="E13" s="17">
        <f>[2]Souhrn!$C$15</f>
        <v>7058662</v>
      </c>
      <c r="F13" s="13">
        <f t="shared" si="1"/>
        <v>8540981.0199999996</v>
      </c>
      <c r="H13" s="17"/>
      <c r="I13" s="13">
        <f t="shared" si="2"/>
        <v>0</v>
      </c>
    </row>
    <row r="14" spans="1:9" ht="26.45" customHeight="1" thickTop="1" thickBot="1" x14ac:dyDescent="0.35">
      <c r="A14" s="18" t="s">
        <v>15</v>
      </c>
      <c r="B14" s="19">
        <f>SUM(B5:B13)</f>
        <v>104132231.40495868</v>
      </c>
      <c r="C14" s="20">
        <f>SUM(C5:C13)</f>
        <v>126000000.00000001</v>
      </c>
      <c r="D14" s="9"/>
      <c r="E14" s="21">
        <f>SUM(E5:E13)</f>
        <v>104132231.11738992</v>
      </c>
      <c r="F14" s="20">
        <f>SUM(F5:F13)</f>
        <v>125999999.65204179</v>
      </c>
      <c r="H14" s="21">
        <f>SUM(H5:H13)</f>
        <v>113306746.94</v>
      </c>
      <c r="I14" s="20">
        <f>SUM(I5:I13)</f>
        <v>137101163.7974</v>
      </c>
    </row>
    <row r="16" spans="1:9" ht="14.45" x14ac:dyDescent="0.3">
      <c r="A16" t="s">
        <v>16</v>
      </c>
      <c r="C16" s="22"/>
    </row>
  </sheetData>
  <mergeCells count="3">
    <mergeCell ref="A3:C3"/>
    <mergeCell ref="E3:F3"/>
    <mergeCell ref="H3:I3"/>
  </mergeCells>
  <pageMargins left="0.19685039370078741" right="0.19685039370078741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SOUHRNNÝ 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Šén, Silnice LK a.s.</dc:creator>
  <cp:lastModifiedBy>Jezkova Zuzana</cp:lastModifiedBy>
  <cp:lastPrinted>2015-05-04T14:09:01Z</cp:lastPrinted>
  <dcterms:created xsi:type="dcterms:W3CDTF">2015-05-04T12:18:13Z</dcterms:created>
  <dcterms:modified xsi:type="dcterms:W3CDTF">2015-05-05T11:22:16Z</dcterms:modified>
</cp:coreProperties>
</file>