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codeName="ThisWorkbook" defaultThemeVersion="124226"/>
  <bookViews>
    <workbookView xWindow="-1125" yWindow="960" windowWidth="15480" windowHeight="9855" activeTab="2"/>
  </bookViews>
  <sheets>
    <sheet name="Příjmy" sheetId="2" r:id="rId1"/>
    <sheet name="Výdaje" sheetId="3" r:id="rId2"/>
    <sheet name="Přehled rozp.opatření" sheetId="6" r:id="rId3"/>
  </sheets>
  <definedNames>
    <definedName name="_xlnm.Print_Titles" localSheetId="2">'Přehled rozp.opatření'!$3:$5</definedName>
  </definedNames>
  <calcPr calcId="145621"/>
</workbook>
</file>

<file path=xl/calcChain.xml><?xml version="1.0" encoding="utf-8"?>
<calcChain xmlns="http://schemas.openxmlformats.org/spreadsheetml/2006/main">
  <c r="F115" i="6" l="1"/>
  <c r="G26" i="2"/>
  <c r="E36" i="2"/>
  <c r="G24" i="2"/>
  <c r="F116" i="3"/>
  <c r="F112" i="3"/>
  <c r="F93" i="3"/>
  <c r="F86" i="3"/>
  <c r="F83" i="3"/>
  <c r="F82" i="3"/>
  <c r="F80" i="3"/>
  <c r="D107" i="3"/>
  <c r="D88" i="3"/>
  <c r="D84" i="3"/>
  <c r="D115" i="3"/>
  <c r="D113" i="3"/>
  <c r="D111" i="3"/>
  <c r="D110" i="3"/>
  <c r="D108" i="3"/>
  <c r="D126" i="3"/>
  <c r="D123" i="3"/>
  <c r="D120" i="3"/>
  <c r="D104" i="3"/>
  <c r="F67" i="3"/>
  <c r="F129" i="3"/>
  <c r="F59" i="3"/>
  <c r="E94" i="3"/>
  <c r="G12" i="2"/>
  <c r="F17" i="3"/>
  <c r="G33" i="2"/>
  <c r="F8" i="2"/>
  <c r="E77" i="3"/>
  <c r="C77" i="3"/>
  <c r="F76" i="3"/>
  <c r="F58" i="3"/>
  <c r="F56" i="3"/>
  <c r="F54" i="3"/>
  <c r="E38" i="3"/>
  <c r="D38" i="3"/>
  <c r="C38" i="3"/>
  <c r="F37" i="3"/>
  <c r="F20" i="3"/>
  <c r="E61" i="3"/>
  <c r="C61" i="3"/>
  <c r="D61" i="3"/>
  <c r="F61" i="3" s="1"/>
  <c r="F60" i="3"/>
  <c r="F57" i="3"/>
  <c r="F55" i="3"/>
  <c r="F53" i="3"/>
  <c r="F113" i="3"/>
  <c r="D94" i="3"/>
  <c r="F114" i="3"/>
  <c r="F75" i="3"/>
  <c r="F70" i="3"/>
  <c r="F64" i="3"/>
  <c r="D21" i="3"/>
  <c r="D117" i="3"/>
  <c r="E9" i="3"/>
  <c r="E21" i="3"/>
  <c r="F21" i="3" s="1"/>
  <c r="E117" i="3"/>
  <c r="C117" i="3"/>
  <c r="F107" i="3"/>
  <c r="F108" i="3"/>
  <c r="E32" i="2"/>
  <c r="F32" i="2"/>
  <c r="E25" i="2"/>
  <c r="F25" i="2"/>
  <c r="F111" i="3"/>
  <c r="F115" i="3"/>
  <c r="F120" i="3"/>
  <c r="F72" i="3"/>
  <c r="F7" i="3"/>
  <c r="F8" i="3"/>
  <c r="C9" i="3"/>
  <c r="D9" i="3"/>
  <c r="F12" i="3"/>
  <c r="F15" i="3"/>
  <c r="F16" i="3"/>
  <c r="F18" i="3"/>
  <c r="F19" i="3"/>
  <c r="C21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41" i="3"/>
  <c r="F66" i="3"/>
  <c r="F68" i="3"/>
  <c r="F71" i="3"/>
  <c r="F73" i="3"/>
  <c r="F74" i="3"/>
  <c r="F81" i="3"/>
  <c r="F84" i="3"/>
  <c r="F85" i="3"/>
  <c r="F87" i="3"/>
  <c r="F88" i="3"/>
  <c r="F91" i="3"/>
  <c r="C94" i="3"/>
  <c r="F101" i="3"/>
  <c r="F104" i="3"/>
  <c r="F123" i="3"/>
  <c r="F126" i="3"/>
  <c r="D8" i="2"/>
  <c r="D25" i="2"/>
  <c r="D7" i="2" s="1"/>
  <c r="E8" i="2"/>
  <c r="E7" i="2" s="1"/>
  <c r="G9" i="2"/>
  <c r="G11" i="2"/>
  <c r="G13" i="2"/>
  <c r="G14" i="2"/>
  <c r="G16" i="2"/>
  <c r="G17" i="2"/>
  <c r="G19" i="2"/>
  <c r="G20" i="2"/>
  <c r="G21" i="2"/>
  <c r="G23" i="2"/>
  <c r="D28" i="2"/>
  <c r="D32" i="2"/>
  <c r="E28" i="2"/>
  <c r="E27" i="2" s="1"/>
  <c r="F28" i="2"/>
  <c r="G29" i="2"/>
  <c r="G30" i="2"/>
  <c r="G31" i="2"/>
  <c r="D35" i="2"/>
  <c r="E35" i="2"/>
  <c r="F35" i="2"/>
  <c r="D27" i="2"/>
  <c r="D77" i="3"/>
  <c r="G22" i="2"/>
  <c r="F77" i="3"/>
  <c r="F110" i="3"/>
  <c r="F9" i="3"/>
  <c r="G32" i="2"/>
  <c r="G8" i="2"/>
  <c r="F27" i="2"/>
  <c r="D38" i="2" l="1"/>
  <c r="D34" i="2"/>
  <c r="F117" i="3"/>
  <c r="G35" i="2"/>
  <c r="G25" i="2"/>
  <c r="G28" i="2"/>
  <c r="G27" i="2"/>
  <c r="E34" i="2"/>
  <c r="F7" i="2"/>
  <c r="E38" i="2"/>
  <c r="F38" i="2"/>
  <c r="F34" i="2"/>
  <c r="G7" i="2"/>
  <c r="F94" i="3"/>
  <c r="F38" i="3"/>
  <c r="G34" i="2" l="1"/>
  <c r="G38" i="2"/>
</calcChain>
</file>

<file path=xl/sharedStrings.xml><?xml version="1.0" encoding="utf-8"?>
<sst xmlns="http://schemas.openxmlformats.org/spreadsheetml/2006/main" count="797" uniqueCount="287">
  <si>
    <t xml:space="preserve">Příloha č. 3 </t>
  </si>
  <si>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</si>
  <si>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</si>
  <si>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</si>
  <si>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</si>
  <si>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</si>
  <si>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</si>
  <si>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04-školství</t>
  </si>
  <si>
    <t>02-reg.rozvoj</t>
  </si>
  <si>
    <t>dotace z MF, zapojení do kap. 91115</t>
  </si>
  <si>
    <t>15-OKŘ</t>
  </si>
  <si>
    <t>07-kultura</t>
  </si>
  <si>
    <t>05-soc.věci</t>
  </si>
  <si>
    <t>dotace z MŠMT-přímé náklady, zapojení do kap. 91604</t>
  </si>
  <si>
    <t>dotace z MŠMT, zapojení do kap. 92302</t>
  </si>
  <si>
    <t>dotace z MŠMT, zapojení do kap. 91604</t>
  </si>
  <si>
    <t>06-doprava</t>
  </si>
  <si>
    <t>14-investice</t>
  </si>
  <si>
    <t>09-zdravotnictví</t>
  </si>
  <si>
    <t>12-informatika</t>
  </si>
  <si>
    <t>03-ekonomika</t>
  </si>
  <si>
    <t>dotace z MŠMT, zapojení do kap. 92304</t>
  </si>
  <si>
    <t>01-OKH</t>
  </si>
  <si>
    <t>dotace z MMR, zapojení do kap. 92308</t>
  </si>
  <si>
    <t>tis. Kč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</si>
  <si>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</si>
  <si>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</si>
  <si>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</si>
  <si>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</si>
  <si>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</si>
  <si>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</si>
  <si>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daňové-správní poplatky</t>
  </si>
  <si>
    <t>daňové-příjmy ostatní</t>
  </si>
  <si>
    <t>--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</si>
  <si>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</si>
  <si>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</si>
  <si>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</si>
  <si>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</si>
  <si>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</si>
  <si>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</si>
  <si>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</si>
  <si>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</si>
  <si>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</si>
  <si>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</si>
  <si>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</si>
  <si>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</si>
  <si>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</si>
  <si>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</si>
  <si>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</si>
  <si>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</si>
  <si>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</si>
  <si>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t>příspěvky obcí na dopravní obslužnost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</si>
  <si>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</si>
  <si>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</si>
  <si>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</si>
  <si>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</si>
  <si>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</si>
  <si>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</si>
  <si>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Kapitola 910 - Zastupitelstvo (ZU)</t>
  </si>
  <si>
    <t>resort (SU)</t>
  </si>
  <si>
    <t>% sk./UR</t>
  </si>
  <si>
    <t>celkem</t>
  </si>
  <si>
    <t>Kapitola 911 - Krajský úřad (ZU)</t>
  </si>
  <si>
    <t>Kapitola 913 - příspěvkové organizace (ZU)</t>
  </si>
  <si>
    <t>04-OŠMTS</t>
  </si>
  <si>
    <t>05-OSV</t>
  </si>
  <si>
    <t>06-OD</t>
  </si>
  <si>
    <t>07-OK</t>
  </si>
  <si>
    <t>08-OŽP</t>
  </si>
  <si>
    <t>09-OZ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</si>
  <si>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</si>
  <si>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</si>
  <si>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</si>
  <si>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</si>
  <si>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</si>
  <si>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</si>
  <si>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</si>
  <si>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</si>
  <si>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Kapitola 916 - Účelové neinvestiční dotace na školství (ZU)</t>
  </si>
  <si>
    <t>Kapitola 920 - Kapitálové výdaje (ZU)</t>
  </si>
  <si>
    <t>Kapitola 923 - Spolufinancování EU (ZU)</t>
  </si>
  <si>
    <t>Kapitola 924 - Úvěry (ZU)</t>
  </si>
  <si>
    <t>Kapitola 925 - Sociální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</si>
  <si>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</si>
  <si>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</si>
  <si>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</si>
  <si>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</si>
  <si>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Příloha č. 1/str.1</t>
  </si>
  <si>
    <t>Příloha č. 2/str.1</t>
  </si>
  <si>
    <t>Příloha č. 2/str.2</t>
  </si>
  <si>
    <t>Příloha č. 2/str.3</t>
  </si>
  <si>
    <t>daň z příjmů PO za kraj</t>
  </si>
  <si>
    <t>Kapitola 926 - Dotační fond kraje (ZU)</t>
  </si>
  <si>
    <t>dotace z MPSV, zapojení do kap. 92305</t>
  </si>
  <si>
    <t>dotace ze zahraničí, zapojení do kap. 92301</t>
  </si>
  <si>
    <t>Kapitola 917 - Transfery (ZU)</t>
  </si>
  <si>
    <t>dotace z MPSV, zapojení do kap. 91705</t>
  </si>
  <si>
    <t>Kapitola 919 - Pokladní správa (ZU)</t>
  </si>
  <si>
    <t>dotace z MF, zapojení do kap. 91409 a 91709</t>
  </si>
  <si>
    <t>dotace z MV, zapojení do kap. 91701</t>
  </si>
  <si>
    <t>poskytnutí dotací z DF, kap. 92607</t>
  </si>
  <si>
    <t>poskytnutí dotací z DF, kap. 92602</t>
  </si>
  <si>
    <t>dotace z MZdr, zapojení do kap. 91709</t>
  </si>
  <si>
    <t>poskytnutí dotací z KF, kap. 93101</t>
  </si>
  <si>
    <t>poskytnutí dotací z DF, kap. 92609</t>
  </si>
  <si>
    <t>18-odd.SŘ</t>
  </si>
  <si>
    <t>poskytnutí dotací z DF, kap. 92601</t>
  </si>
  <si>
    <t>poskytnutí dotací z DF, kap. 92604</t>
  </si>
  <si>
    <t>poskytnutí dotací z kap. 91704</t>
  </si>
  <si>
    <t>dotace ze zahraničí, zapojení do kap. 92307</t>
  </si>
  <si>
    <t>15</t>
  </si>
  <si>
    <t>/</t>
  </si>
  <si>
    <t>08-ŽP a zeměď.</t>
  </si>
  <si>
    <t>40/15/ZK</t>
  </si>
  <si>
    <t>41/15/ZK</t>
  </si>
  <si>
    <t>24/15/ZK</t>
  </si>
  <si>
    <t>75/15/RK</t>
  </si>
  <si>
    <t>27/15/ZK</t>
  </si>
  <si>
    <t>76/15/RK</t>
  </si>
  <si>
    <t>77/15/RK</t>
  </si>
  <si>
    <t>30/15/ZK</t>
  </si>
  <si>
    <t>33/15/ZK</t>
  </si>
  <si>
    <t>35/15/ZK</t>
  </si>
  <si>
    <t>36/15/ZK</t>
  </si>
  <si>
    <t>13/15/ZK</t>
  </si>
  <si>
    <t>23/15/ZK</t>
  </si>
  <si>
    <t>20/15/ZK</t>
  </si>
  <si>
    <t>21/15/ZK</t>
  </si>
  <si>
    <t>22/15/ZK</t>
  </si>
  <si>
    <t>43/15/ZK</t>
  </si>
  <si>
    <t>25/15/ZK</t>
  </si>
  <si>
    <t>10/15/ZK</t>
  </si>
  <si>
    <t>34/15/ZK</t>
  </si>
  <si>
    <t>9/15/RK</t>
  </si>
  <si>
    <t>73/15/ZK</t>
  </si>
  <si>
    <t>74/15/ZK</t>
  </si>
  <si>
    <t>75/15/ZK</t>
  </si>
  <si>
    <t>76/15/ZK</t>
  </si>
  <si>
    <t>117/15/mRK</t>
  </si>
  <si>
    <t>118/15/mRK</t>
  </si>
  <si>
    <t>137/15/RK</t>
  </si>
  <si>
    <t>138/15/RK</t>
  </si>
  <si>
    <t>59/15/ZK</t>
  </si>
  <si>
    <t>69/15/ZK</t>
  </si>
  <si>
    <t>68/15/ZK</t>
  </si>
  <si>
    <t>145/15/RK</t>
  </si>
  <si>
    <t>128/15/RK</t>
  </si>
  <si>
    <t>72/15/ZK</t>
  </si>
  <si>
    <t>159/15/RK</t>
  </si>
  <si>
    <t>77/15/ZK</t>
  </si>
  <si>
    <t>71/15/ZK</t>
  </si>
  <si>
    <t>83/15/ZK</t>
  </si>
  <si>
    <t>84/15/ZK</t>
  </si>
  <si>
    <t>85/15/ZK</t>
  </si>
  <si>
    <t>poskytnutí dotací z kap. 91704-soutěže</t>
  </si>
  <si>
    <t>poskytnutí dotací z kap. 91704-stipendijní program</t>
  </si>
  <si>
    <t>navýšení příjmů 2015 a poskytnutí zápůjčky NsP Č.Lípa</t>
  </si>
  <si>
    <t>navýšení příjmů 2015 a výdajů v kap. 91604</t>
  </si>
  <si>
    <t>poskytnutí dotací z kap. 91707</t>
  </si>
  <si>
    <t>navýšení příjmů 2015 a výdajů v kap. 91115</t>
  </si>
  <si>
    <t>navýšení příjmů 2015 a výdajů v kap. 92014</t>
  </si>
  <si>
    <t>poskytnutí dotací z kap. 91704-sport</t>
  </si>
  <si>
    <t>poskytnutí dotací z kap. 91705</t>
  </si>
  <si>
    <t>poskytnutí záštit z kap. 91701</t>
  </si>
  <si>
    <t>poskytnutí darů z kap. 91701</t>
  </si>
  <si>
    <t>zapojení prostř. z roku 2014 na výdaje 2015, kap. 92004</t>
  </si>
  <si>
    <t>zapojení prostř. z roku 2014 na výdaje 2015, kap. 91418</t>
  </si>
  <si>
    <t>zapojení prostř. pen.fondů z roku 2014 na výdaje 2015, kap. 93208 a poskytnutí dotace z FOV</t>
  </si>
  <si>
    <t>zapojení prostř. pen.fondů z roku 2014 na výdaje 2015, kap. 92602 a poskytnutí dotací z DF</t>
  </si>
  <si>
    <t>zapojení prostř. z roku 2014 na výdaje 2015, kap. 91405</t>
  </si>
  <si>
    <t>přesun z kap. 91903 do kap. 926-stanovení limitů jednotl.podprogramů DF</t>
  </si>
  <si>
    <t>zapojení prostř. z roku 2014 na výdaje 2015, kap. 91305</t>
  </si>
  <si>
    <t>zapojení prostř. z roku 2014 na výdaje 2015, kap. 92014</t>
  </si>
  <si>
    <t>zapojení prostř. z roku 2014 na výdaje 2015, kap. 91402 a 91702</t>
  </si>
  <si>
    <t>poskytnutí dotace z kap. 91704</t>
  </si>
  <si>
    <t>navýšení příjmů 2015 a výdajů v kap. 92004</t>
  </si>
  <si>
    <t>zapojení prostř. z roku 2014 na výdaje 2015, kap. 91412 a 92012</t>
  </si>
  <si>
    <t>poskytnutí dotací z kap. 91701</t>
  </si>
  <si>
    <t>zapojení prostř. pen.fondů z roku 2014 na výdaje 2015, kap. 92608 a poskytnutí dotací z DF</t>
  </si>
  <si>
    <t>přesun z kap. 91701 do kap.91707 a poskytnutí dotace</t>
  </si>
  <si>
    <t>zapojení prostř. z roku 2014 na výdaje 2015, kap. 91406</t>
  </si>
  <si>
    <t>zapojení prostř. z roku 2014 na výdaje 2015, kap. 92006 a 91706</t>
  </si>
  <si>
    <t>dotace z Fondu solidarity a navýšení příjmů 2015, zapojeno do kap.91706 a 92006 a poskytnutí dotací</t>
  </si>
  <si>
    <t>SR 2015</t>
  </si>
  <si>
    <t>UR 2015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</si>
  <si>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2014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</si>
  <si>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2014</t>
    </r>
  </si>
  <si>
    <t>finanční vypořádání minul. let s obc. a RRRS</t>
  </si>
  <si>
    <t>přesun z kap. 91408 do kap.91708 a poskytnutí dotace</t>
  </si>
  <si>
    <t xml:space="preserve">Celkem výdajová část rozpočtu 2015 upravena o </t>
  </si>
  <si>
    <t>skut.01-03/2015</t>
  </si>
  <si>
    <t>354/15/RK</t>
  </si>
  <si>
    <t>436/15/RK</t>
  </si>
  <si>
    <t>103/15/ZK</t>
  </si>
  <si>
    <t>273/15/RK</t>
  </si>
  <si>
    <t>105/15/ZK</t>
  </si>
  <si>
    <t>142/15/ZK</t>
  </si>
  <si>
    <t>107/15/ZK</t>
  </si>
  <si>
    <t>98/15/ZK</t>
  </si>
  <si>
    <t>99/15/ZK</t>
  </si>
  <si>
    <t>118/15/ZK</t>
  </si>
  <si>
    <t>328/15/RK</t>
  </si>
  <si>
    <t>329/15/RK</t>
  </si>
  <si>
    <t>143/15/ZK</t>
  </si>
  <si>
    <t>144/15/ZK</t>
  </si>
  <si>
    <t>145/15/ZK</t>
  </si>
  <si>
    <t>146/15/ZK</t>
  </si>
  <si>
    <t>147/15/ZK</t>
  </si>
  <si>
    <t>317/15/RK</t>
  </si>
  <si>
    <t>119/15/ZK</t>
  </si>
  <si>
    <t>125/15/ZK</t>
  </si>
  <si>
    <t>104/15/ZK</t>
  </si>
  <si>
    <t>136/15/ZK</t>
  </si>
  <si>
    <t>392/15/RK</t>
  </si>
  <si>
    <t>128/15/ZK</t>
  </si>
  <si>
    <t>117/15/ZK</t>
  </si>
  <si>
    <t>477/15/RK</t>
  </si>
  <si>
    <t>122/15/ZK</t>
  </si>
  <si>
    <t>100/15/ZK</t>
  </si>
  <si>
    <t>389/15/RK</t>
  </si>
  <si>
    <t>468/15/RK</t>
  </si>
  <si>
    <t>150/15/ZK</t>
  </si>
  <si>
    <t>zapojení prostř. z roku 2014 na výdaje 2015, kap. 91115 a 92015</t>
  </si>
  <si>
    <t>navýšení zdrojů a příjmů 2015 a výdajů v kap. 911,914,916 a 917</t>
  </si>
  <si>
    <t>zapojení prostř. z roku 2014 na výdaje 2015, kap. 925, 926, 931, 932 a 934</t>
  </si>
  <si>
    <t>navýšení příjmů 2015 a výdajů v kap. 92006</t>
  </si>
  <si>
    <t>navýšení zdrojů a příjmů 2015 a výdajů v kap. 923</t>
  </si>
  <si>
    <t xml:space="preserve">přesun z kap. 91709 do kap.91409 </t>
  </si>
  <si>
    <t>navýšení příjmů 2015 a výdajů v kap. 92306</t>
  </si>
  <si>
    <t>navýšení příjmů 2015 a výdajů v kap. 91306</t>
  </si>
  <si>
    <t>úprava ukazatelů kap. 92006</t>
  </si>
  <si>
    <t>zapojení prostř. z roku 2014 na výdaje 2015, kap. 92602</t>
  </si>
  <si>
    <t>zapojení prostř. z roku 2014 na výdaje 2015, kap. 91115</t>
  </si>
  <si>
    <t>navýšení příjmů 2015 a výdajů v kap. 92004, 92014 a 91403</t>
  </si>
  <si>
    <t>zapojení prostř. z roku 2014 na výdaje 2015, kap. 92005 a 92014</t>
  </si>
  <si>
    <t>navýšení příjmů 2015 a výdajů v kap. 91701</t>
  </si>
  <si>
    <t>navýšení zdrojů a příjmů 2015 a výdajů v kap. 92006</t>
  </si>
  <si>
    <t xml:space="preserve">    Přehled změn rozpočtu a rozpočtových opatření přijatých  v období od 1. ledna do 30. dubna 2015</t>
  </si>
  <si>
    <t>k 30.04.2015 neprojednáno</t>
  </si>
  <si>
    <t>571/15/RK</t>
  </si>
  <si>
    <t>538/15/RK</t>
  </si>
  <si>
    <t>527/15/RK</t>
  </si>
  <si>
    <t>539/15/RK</t>
  </si>
  <si>
    <t>540/15/RK</t>
  </si>
  <si>
    <t>559/15/RK</t>
  </si>
  <si>
    <t>767/15/mRK</t>
  </si>
  <si>
    <t>766/15/mRK</t>
  </si>
  <si>
    <t>734/15/RK</t>
  </si>
  <si>
    <t>735/15/RK</t>
  </si>
  <si>
    <t>744/15/RK</t>
  </si>
  <si>
    <t>úprava ukazatelů v kap. 92302</t>
  </si>
  <si>
    <t>navýšení příjmů 2015 a výdajů v kap. 91405</t>
  </si>
  <si>
    <t>úprava ukazatelů v kap. 92607</t>
  </si>
  <si>
    <t xml:space="preserve">přesun z kap. 91702 do kap.91402 </t>
  </si>
  <si>
    <t>navýšení příjmů 2015 a výdajů v kap. 91704</t>
  </si>
  <si>
    <t>přesun z kap. 92014 a 92303 do kap.92314</t>
  </si>
  <si>
    <t xml:space="preserve">přesun z kap. 91305 do kap.92005 </t>
  </si>
  <si>
    <t xml:space="preserve">přesun z kap. 92005 do kap.92014 </t>
  </si>
  <si>
    <t>dotace ze SFDI a navýš.příjmů 2015, zapojeno do výdajů kap. 92006</t>
  </si>
  <si>
    <t>dotace ze SFDI a zapojení prostř. z roku 2014 na výdaje kap. 92006</t>
  </si>
  <si>
    <t>navýšení příjmů 2015 a zapojení prostř. z roku 2014 na výdaje 2015,kap.91406 a 92306</t>
  </si>
  <si>
    <t>navýšení příjmů 2015 a výdajů v kap. 92304</t>
  </si>
  <si>
    <t>zapojení prostř. z roku 2014 na výdaje 2015, kap. 91408</t>
  </si>
  <si>
    <t>zapojení prostř. z roku 2014 na výdaje 2015, kap. 91707</t>
  </si>
  <si>
    <t>Čerpání ze závazných a specifických ukazatelů výdajové části rozpočtu kraje za období 01 - 04/2015</t>
  </si>
  <si>
    <t>skut.01-04/2015</t>
  </si>
  <si>
    <t>Plnění závazných a specifických ukazatelů příjmové části rozpočtu kraje za období 01 - 04/2015</t>
  </si>
  <si>
    <t>179/15/ZK</t>
  </si>
  <si>
    <t>184/15/ZK</t>
  </si>
  <si>
    <t>157/15/ZK</t>
  </si>
  <si>
    <t>180/15/ZK</t>
  </si>
  <si>
    <t>175/15/ZK</t>
  </si>
  <si>
    <t>170/15/ZK</t>
  </si>
  <si>
    <t>181/15/ZK</t>
  </si>
  <si>
    <t>176/15/ZK</t>
  </si>
  <si>
    <t>152/15/ZK</t>
  </si>
  <si>
    <t>167/15/ZK</t>
  </si>
  <si>
    <t>168/15/ZK</t>
  </si>
  <si>
    <t>169/15/ZK</t>
  </si>
  <si>
    <t>188/15/ZK</t>
  </si>
  <si>
    <t>189/15/ZK</t>
  </si>
  <si>
    <t>190/15/ZK</t>
  </si>
  <si>
    <t>191/15/ZK</t>
  </si>
  <si>
    <t>183/15/ZK</t>
  </si>
  <si>
    <t>174/15/ZK</t>
  </si>
  <si>
    <t>173/15/ZK</t>
  </si>
  <si>
    <t>193/15/ZK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</si>
</sst>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9" x14ac:knownFonts="1">
    <font>
      <sz val="10"/>
      <name val="Arial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16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5" fillId="0" borderId="0"/>
    <xf numFmtId="0" fontId="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180">
    <xf numFmtId="0" fontId="0" fillId="0" borderId="0" xfId="0"/>
    <xf numFmtId="0" fontId="21" fillId="0" borderId="0" xfId="0" applyFont="1"/>
    <xf numFmtId="0" fontId="21" fillId="0" borderId="11" xfId="0" applyFont="1" applyFill="1" applyBorder="1" applyAlignment="1">
      <alignment horizontal="left" vertical="center" wrapText="1"/>
    </xf>
    <xf numFmtId="14" fontId="21" fillId="0" borderId="11" xfId="0" applyNumberFormat="1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right" vertical="center" wrapText="1"/>
    </xf>
    <xf numFmtId="4" fontId="21" fillId="0" borderId="11" xfId="0" applyNumberFormat="1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4" fontId="21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right" vertical="center"/>
    </xf>
    <xf numFmtId="49" fontId="21" fillId="0" borderId="0" xfId="0" applyNumberFormat="1" applyFont="1" applyAlignment="1">
      <alignment horizontal="center"/>
    </xf>
    <xf numFmtId="4" fontId="21" fillId="0" borderId="0" xfId="0" applyNumberFormat="1" applyFont="1"/>
    <xf numFmtId="0" fontId="23" fillId="0" borderId="0" xfId="0" applyFont="1"/>
    <xf numFmtId="4" fontId="22" fillId="24" borderId="13" xfId="0" applyNumberFormat="1" applyFont="1" applyFill="1" applyBorder="1" applyAlignment="1">
      <alignment horizontal="right"/>
    </xf>
    <xf numFmtId="2" fontId="22" fillId="24" borderId="14" xfId="0" applyNumberFormat="1" applyFont="1" applyFill="1" applyBorder="1" applyAlignment="1">
      <alignment horizontal="right"/>
    </xf>
    <xf numFmtId="4" fontId="21" fillId="0" borderId="15" xfId="0" applyNumberFormat="1" applyFont="1" applyFill="1" applyBorder="1" applyAlignment="1">
      <alignment horizontal="right"/>
    </xf>
    <xf numFmtId="2" fontId="21" fillId="0" borderId="16" xfId="0" applyNumberFormat="1" applyFont="1" applyFill="1" applyBorder="1" applyAlignment="1">
      <alignment horizontal="right"/>
    </xf>
    <xf numFmtId="0" fontId="23" fillId="0" borderId="0" xfId="0" applyFont="1" applyFill="1"/>
    <xf numFmtId="4" fontId="21" fillId="0" borderId="17" xfId="0" applyNumberFormat="1" applyFont="1" applyFill="1" applyBorder="1" applyAlignment="1">
      <alignment horizontal="right"/>
    </xf>
    <xf numFmtId="2" fontId="21" fillId="0" borderId="18" xfId="0" applyNumberFormat="1" applyFont="1" applyFill="1" applyBorder="1" applyAlignment="1">
      <alignment horizontal="right"/>
    </xf>
    <xf numFmtId="4" fontId="21" fillId="0" borderId="11" xfId="0" applyNumberFormat="1" applyFont="1" applyFill="1" applyBorder="1" applyAlignment="1">
      <alignment horizontal="right"/>
    </xf>
    <xf numFmtId="2" fontId="21" fillId="0" borderId="12" xfId="0" applyNumberFormat="1" applyFont="1" applyFill="1" applyBorder="1" applyAlignment="1">
      <alignment horizontal="right"/>
    </xf>
    <xf numFmtId="2" fontId="21" fillId="0" borderId="12" xfId="0" quotePrefix="1" applyNumberFormat="1" applyFont="1" applyFill="1" applyBorder="1" applyAlignment="1">
      <alignment horizontal="right"/>
    </xf>
    <xf numFmtId="4" fontId="21" fillId="0" borderId="19" xfId="0" applyNumberFormat="1" applyFont="1" applyFill="1" applyBorder="1" applyAlignment="1">
      <alignment horizontal="right"/>
    </xf>
    <xf numFmtId="2" fontId="21" fillId="0" borderId="20" xfId="0" applyNumberFormat="1" applyFont="1" applyFill="1" applyBorder="1" applyAlignment="1">
      <alignment horizontal="right"/>
    </xf>
    <xf numFmtId="4" fontId="22" fillId="24" borderId="15" xfId="0" applyNumberFormat="1" applyFont="1" applyFill="1" applyBorder="1" applyAlignment="1">
      <alignment horizontal="right"/>
    </xf>
    <xf numFmtId="2" fontId="22" fillId="24" borderId="16" xfId="0" applyNumberFormat="1" applyFont="1" applyFill="1" applyBorder="1" applyAlignment="1">
      <alignment horizontal="right"/>
    </xf>
    <xf numFmtId="4" fontId="22" fillId="25" borderId="15" xfId="0" applyNumberFormat="1" applyFont="1" applyFill="1" applyBorder="1" applyAlignment="1">
      <alignment horizontal="right"/>
    </xf>
    <xf numFmtId="2" fontId="22" fillId="25" borderId="16" xfId="0" applyNumberFormat="1" applyFont="1" applyFill="1" applyBorder="1" applyAlignment="1">
      <alignment horizontal="right"/>
    </xf>
    <xf numFmtId="4" fontId="21" fillId="0" borderId="17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4" fontId="21" fillId="0" borderId="11" xfId="0" applyNumberFormat="1" applyFont="1" applyBorder="1" applyAlignment="1">
      <alignment horizontal="right"/>
    </xf>
    <xf numFmtId="4" fontId="21" fillId="0" borderId="12" xfId="0" applyNumberFormat="1" applyFont="1" applyBorder="1" applyAlignment="1">
      <alignment horizontal="right"/>
    </xf>
    <xf numFmtId="4" fontId="23" fillId="0" borderId="0" xfId="0" applyNumberFormat="1" applyFont="1"/>
    <xf numFmtId="4" fontId="27" fillId="0" borderId="0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5" fillId="0" borderId="21" xfId="0" applyFont="1" applyBorder="1"/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1" fillId="0" borderId="10" xfId="0" applyFont="1" applyBorder="1"/>
    <xf numFmtId="4" fontId="21" fillId="0" borderId="11" xfId="0" applyNumberFormat="1" applyFont="1" applyBorder="1"/>
    <xf numFmtId="2" fontId="21" fillId="25" borderId="12" xfId="0" applyNumberFormat="1" applyFont="1" applyFill="1" applyBorder="1"/>
    <xf numFmtId="0" fontId="21" fillId="0" borderId="22" xfId="0" applyFont="1" applyBorder="1"/>
    <xf numFmtId="4" fontId="21" fillId="0" borderId="19" xfId="0" applyNumberFormat="1" applyFont="1" applyBorder="1"/>
    <xf numFmtId="2" fontId="21" fillId="25" borderId="20" xfId="0" applyNumberFormat="1" applyFont="1" applyFill="1" applyBorder="1"/>
    <xf numFmtId="0" fontId="21" fillId="0" borderId="23" xfId="0" applyFont="1" applyBorder="1"/>
    <xf numFmtId="4" fontId="21" fillId="0" borderId="13" xfId="0" applyNumberFormat="1" applyFont="1" applyBorder="1"/>
    <xf numFmtId="2" fontId="21" fillId="25" borderId="14" xfId="0" applyNumberFormat="1" applyFont="1" applyFill="1" applyBorder="1"/>
    <xf numFmtId="0" fontId="21" fillId="0" borderId="24" xfId="0" applyFont="1" applyBorder="1"/>
    <xf numFmtId="4" fontId="21" fillId="0" borderId="15" xfId="0" applyNumberFormat="1" applyFont="1" applyBorder="1"/>
    <xf numFmtId="2" fontId="21" fillId="25" borderId="16" xfId="0" applyNumberFormat="1" applyFont="1" applyFill="1" applyBorder="1"/>
    <xf numFmtId="4" fontId="21" fillId="0" borderId="11" xfId="0" applyNumberFormat="1" applyFont="1" applyFill="1" applyBorder="1"/>
    <xf numFmtId="2" fontId="21" fillId="25" borderId="25" xfId="0" applyNumberFormat="1" applyFont="1" applyFill="1" applyBorder="1"/>
    <xf numFmtId="0" fontId="21" fillId="0" borderId="26" xfId="0" applyFont="1" applyBorder="1"/>
    <xf numFmtId="4" fontId="21" fillId="0" borderId="27" xfId="0" applyNumberFormat="1" applyFont="1" applyBorder="1"/>
    <xf numFmtId="2" fontId="21" fillId="25" borderId="28" xfId="0" applyNumberFormat="1" applyFont="1" applyFill="1" applyBorder="1"/>
    <xf numFmtId="0" fontId="25" fillId="0" borderId="18" xfId="0" applyFont="1" applyBorder="1"/>
    <xf numFmtId="0" fontId="23" fillId="0" borderId="0" xfId="0" applyFont="1" applyBorder="1"/>
    <xf numFmtId="4" fontId="23" fillId="0" borderId="0" xfId="0" applyNumberFormat="1" applyFont="1" applyBorder="1"/>
    <xf numFmtId="2" fontId="23" fillId="0" borderId="0" xfId="0" applyNumberFormat="1" applyFont="1" applyFill="1" applyBorder="1"/>
    <xf numFmtId="0" fontId="25" fillId="0" borderId="29" xfId="0" applyFont="1" applyBorder="1" applyAlignment="1">
      <alignment horizontal="center"/>
    </xf>
    <xf numFmtId="0" fontId="21" fillId="0" borderId="21" xfId="0" applyFont="1" applyBorder="1"/>
    <xf numFmtId="2" fontId="21" fillId="25" borderId="12" xfId="0" quotePrefix="1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1" fillId="0" borderId="30" xfId="0" applyFont="1" applyBorder="1"/>
    <xf numFmtId="0" fontId="21" fillId="0" borderId="31" xfId="0" applyFont="1" applyBorder="1"/>
    <xf numFmtId="0" fontId="23" fillId="0" borderId="0" xfId="0" applyFont="1" applyFill="1" applyBorder="1"/>
    <xf numFmtId="0" fontId="21" fillId="0" borderId="0" xfId="0" applyFont="1" applyFill="1" applyBorder="1"/>
    <xf numFmtId="4" fontId="21" fillId="0" borderId="0" xfId="0" applyNumberFormat="1" applyFont="1" applyFill="1" applyBorder="1"/>
    <xf numFmtId="2" fontId="21" fillId="0" borderId="0" xfId="0" applyNumberFormat="1" applyFont="1" applyFill="1" applyBorder="1"/>
    <xf numFmtId="0" fontId="25" fillId="0" borderId="21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 textRotation="90"/>
    </xf>
    <xf numFmtId="0" fontId="21" fillId="0" borderId="21" xfId="0" applyFont="1" applyBorder="1" applyAlignment="1"/>
    <xf numFmtId="0" fontId="21" fillId="0" borderId="10" xfId="0" applyFont="1" applyBorder="1" applyAlignment="1"/>
    <xf numFmtId="4" fontId="21" fillId="0" borderId="27" xfId="0" applyNumberFormat="1" applyFont="1" applyFill="1" applyBorder="1"/>
    <xf numFmtId="0" fontId="21" fillId="0" borderId="0" xfId="0" applyFont="1" applyBorder="1"/>
    <xf numFmtId="4" fontId="21" fillId="0" borderId="0" xfId="0" applyNumberFormat="1" applyFont="1" applyBorder="1"/>
    <xf numFmtId="0" fontId="21" fillId="26" borderId="11" xfId="0" applyFont="1" applyFill="1" applyBorder="1" applyAlignment="1">
      <alignment vertical="center"/>
    </xf>
    <xf numFmtId="14" fontId="21" fillId="26" borderId="11" xfId="0" applyNumberFormat="1" applyFont="1" applyFill="1" applyBorder="1" applyAlignment="1">
      <alignment horizontal="right" vertical="center" wrapText="1"/>
    </xf>
    <xf numFmtId="0" fontId="21" fillId="26" borderId="11" xfId="0" applyFont="1" applyFill="1" applyBorder="1" applyAlignment="1">
      <alignment horizontal="right" vertical="center"/>
    </xf>
    <xf numFmtId="4" fontId="21" fillId="26" borderId="11" xfId="0" applyNumberFormat="1" applyFont="1" applyFill="1" applyBorder="1" applyAlignment="1">
      <alignment horizontal="right" vertical="center"/>
    </xf>
    <xf numFmtId="0" fontId="21" fillId="26" borderId="12" xfId="0" applyFont="1" applyFill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5" fillId="0" borderId="22" xfId="0" applyFont="1" applyFill="1" applyBorder="1" applyAlignment="1">
      <alignment vertical="center"/>
    </xf>
    <xf numFmtId="49" fontId="21" fillId="0" borderId="34" xfId="0" applyNumberFormat="1" applyFont="1" applyFill="1" applyBorder="1" applyAlignment="1">
      <alignment horizontal="center" vertical="center" wrapText="1"/>
    </xf>
    <xf numFmtId="49" fontId="21" fillId="0" borderId="35" xfId="0" applyNumberFormat="1" applyFont="1" applyFill="1" applyBorder="1" applyAlignment="1">
      <alignment vertical="center"/>
    </xf>
    <xf numFmtId="49" fontId="21" fillId="0" borderId="36" xfId="0" applyNumberFormat="1" applyFont="1" applyFill="1" applyBorder="1" applyAlignment="1">
      <alignment vertical="center"/>
    </xf>
    <xf numFmtId="49" fontId="21" fillId="0" borderId="37" xfId="0" applyNumberFormat="1" applyFont="1" applyFill="1" applyBorder="1" applyAlignment="1">
      <alignment vertical="center"/>
    </xf>
    <xf numFmtId="49" fontId="21" fillId="0" borderId="33" xfId="0" applyNumberFormat="1" applyFont="1" applyFill="1" applyBorder="1" applyAlignment="1">
      <alignment horizontal="center" vertical="center" wrapText="1"/>
    </xf>
    <xf numFmtId="49" fontId="21" fillId="0" borderId="38" xfId="0" applyNumberFormat="1" applyFont="1" applyFill="1" applyBorder="1" applyAlignment="1">
      <alignment horizontal="center" vertical="center" wrapText="1"/>
    </xf>
    <xf numFmtId="14" fontId="21" fillId="0" borderId="17" xfId="0" applyNumberFormat="1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 wrapText="1"/>
    </xf>
    <xf numFmtId="4" fontId="21" fillId="0" borderId="17" xfId="0" applyNumberFormat="1" applyFont="1" applyFill="1" applyBorder="1" applyAlignment="1">
      <alignment horizontal="right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vertical="center"/>
    </xf>
    <xf numFmtId="0" fontId="21" fillId="0" borderId="40" xfId="0" applyFont="1" applyFill="1" applyBorder="1" applyAlignment="1">
      <alignment vertical="center"/>
    </xf>
    <xf numFmtId="0" fontId="21" fillId="0" borderId="41" xfId="0" applyFont="1" applyFill="1" applyBorder="1" applyAlignment="1">
      <alignment vertical="center"/>
    </xf>
    <xf numFmtId="0" fontId="21" fillId="26" borderId="40" xfId="0" applyFont="1" applyFill="1" applyBorder="1" applyAlignment="1">
      <alignment vertical="center"/>
    </xf>
    <xf numFmtId="49" fontId="21" fillId="26" borderId="36" xfId="0" applyNumberFormat="1" applyFont="1" applyFill="1" applyBorder="1" applyAlignment="1">
      <alignment vertical="center"/>
    </xf>
    <xf numFmtId="49" fontId="21" fillId="26" borderId="34" xfId="0" applyNumberFormat="1" applyFont="1" applyFill="1" applyBorder="1" applyAlignment="1">
      <alignment horizontal="center" vertical="center" wrapText="1"/>
    </xf>
    <xf numFmtId="49" fontId="21" fillId="0" borderId="12" xfId="0" quotePrefix="1" applyNumberFormat="1" applyFont="1" applyFill="1" applyBorder="1" applyAlignment="1">
      <alignment horizontal="right"/>
    </xf>
    <xf numFmtId="0" fontId="21" fillId="0" borderId="42" xfId="0" applyFont="1" applyBorder="1"/>
    <xf numFmtId="4" fontId="21" fillId="0" borderId="43" xfId="0" applyNumberFormat="1" applyFont="1" applyBorder="1"/>
    <xf numFmtId="4" fontId="21" fillId="0" borderId="43" xfId="0" applyNumberFormat="1" applyFont="1" applyFill="1" applyBorder="1"/>
    <xf numFmtId="2" fontId="21" fillId="25" borderId="44" xfId="0" applyNumberFormat="1" applyFont="1" applyFill="1" applyBorder="1"/>
    <xf numFmtId="0" fontId="25" fillId="0" borderId="45" xfId="0" applyFont="1" applyBorder="1"/>
    <xf numFmtId="0" fontId="25" fillId="0" borderId="46" xfId="0" applyFont="1" applyBorder="1" applyAlignment="1">
      <alignment horizontal="center"/>
    </xf>
    <xf numFmtId="0" fontId="21" fillId="26" borderId="41" xfId="0" applyFont="1" applyFill="1" applyBorder="1" applyAlignment="1">
      <alignment vertical="center"/>
    </xf>
    <xf numFmtId="49" fontId="21" fillId="26" borderId="37" xfId="0" applyNumberFormat="1" applyFont="1" applyFill="1" applyBorder="1" applyAlignment="1">
      <alignment vertical="center"/>
    </xf>
    <xf numFmtId="49" fontId="21" fillId="26" borderId="33" xfId="0" applyNumberFormat="1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right" vertical="center"/>
    </xf>
    <xf numFmtId="4" fontId="21" fillId="0" borderId="17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19" xfId="0" applyFont="1" applyFill="1" applyBorder="1" applyAlignment="1">
      <alignment horizontal="left"/>
    </xf>
    <xf numFmtId="0" fontId="22" fillId="24" borderId="24" xfId="0" applyFont="1" applyFill="1" applyBorder="1"/>
    <xf numFmtId="0" fontId="22" fillId="24" borderId="15" xfId="0" applyFont="1" applyFill="1" applyBorder="1"/>
    <xf numFmtId="0" fontId="21" fillId="0" borderId="11" xfId="0" applyFont="1" applyFill="1" applyBorder="1" applyAlignment="1">
      <alignment horizontal="left"/>
    </xf>
    <xf numFmtId="0" fontId="21" fillId="0" borderId="17" xfId="0" applyFont="1" applyFill="1" applyBorder="1" applyAlignment="1">
      <alignment horizontal="left"/>
    </xf>
    <xf numFmtId="0" fontId="22" fillId="0" borderId="47" xfId="0" applyFont="1" applyFill="1" applyBorder="1" applyAlignment="1">
      <alignment horizontal="left"/>
    </xf>
    <xf numFmtId="0" fontId="22" fillId="0" borderId="48" xfId="0" applyFont="1" applyFill="1" applyBorder="1" applyAlignment="1">
      <alignment horizontal="left"/>
    </xf>
    <xf numFmtId="0" fontId="22" fillId="0" borderId="49" xfId="0" applyFont="1" applyFill="1" applyBorder="1" applyAlignment="1">
      <alignment horizontal="left"/>
    </xf>
    <xf numFmtId="0" fontId="21" fillId="0" borderId="47" xfId="0" applyFont="1" applyFill="1" applyBorder="1" applyAlignment="1">
      <alignment horizontal="left"/>
    </xf>
    <xf numFmtId="0" fontId="21" fillId="0" borderId="48" xfId="0" applyFont="1" applyFill="1" applyBorder="1" applyAlignment="1">
      <alignment horizontal="left"/>
    </xf>
    <xf numFmtId="0" fontId="21" fillId="0" borderId="49" xfId="0" applyFont="1" applyFill="1" applyBorder="1" applyAlignment="1">
      <alignment horizontal="left"/>
    </xf>
    <xf numFmtId="0" fontId="22" fillId="24" borderId="23" xfId="0" applyFont="1" applyFill="1" applyBorder="1"/>
    <xf numFmtId="0" fontId="22" fillId="24" borderId="13" xfId="0" applyFont="1" applyFill="1" applyBorder="1"/>
    <xf numFmtId="0" fontId="21" fillId="0" borderId="50" xfId="0" applyFont="1" applyFill="1" applyBorder="1" applyAlignment="1">
      <alignment horizontal="left"/>
    </xf>
    <xf numFmtId="0" fontId="21" fillId="0" borderId="34" xfId="0" applyFont="1" applyFill="1" applyBorder="1" applyAlignment="1">
      <alignment horizontal="left"/>
    </xf>
    <xf numFmtId="0" fontId="21" fillId="0" borderId="51" xfId="0" applyFont="1" applyFill="1" applyBorder="1" applyAlignment="1">
      <alignment horizontal="left"/>
    </xf>
    <xf numFmtId="0" fontId="21" fillId="0" borderId="52" xfId="0" applyFont="1" applyFill="1" applyBorder="1" applyAlignment="1">
      <alignment horizontal="left"/>
    </xf>
    <xf numFmtId="0" fontId="21" fillId="0" borderId="53" xfId="0" applyFont="1" applyFill="1" applyBorder="1" applyAlignment="1">
      <alignment horizontal="left"/>
    </xf>
    <xf numFmtId="0" fontId="21" fillId="0" borderId="54" xfId="0" applyFont="1" applyFill="1" applyBorder="1" applyAlignment="1">
      <alignment horizontal="left"/>
    </xf>
    <xf numFmtId="0" fontId="22" fillId="25" borderId="24" xfId="0" applyFont="1" applyFill="1" applyBorder="1"/>
    <xf numFmtId="0" fontId="22" fillId="25" borderId="15" xfId="0" applyFont="1" applyFill="1" applyBorder="1"/>
    <xf numFmtId="0" fontId="21" fillId="0" borderId="17" xfId="0" applyFont="1" applyBorder="1"/>
    <xf numFmtId="0" fontId="21" fillId="0" borderId="11" xfId="0" applyFont="1" applyBorder="1"/>
    <xf numFmtId="0" fontId="21" fillId="0" borderId="55" xfId="0" applyFont="1" applyFill="1" applyBorder="1" applyAlignment="1">
      <alignment horizontal="left"/>
    </xf>
    <xf numFmtId="0" fontId="21" fillId="0" borderId="38" xfId="0" applyFont="1" applyFill="1" applyBorder="1" applyAlignment="1">
      <alignment horizontal="left"/>
    </xf>
    <xf numFmtId="0" fontId="21" fillId="0" borderId="56" xfId="0" applyFont="1" applyFill="1" applyBorder="1" applyAlignment="1">
      <alignment horizontal="left"/>
    </xf>
    <xf numFmtId="0" fontId="21" fillId="0" borderId="57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2" fillId="24" borderId="47" xfId="0" applyFont="1" applyFill="1" applyBorder="1" applyAlignment="1">
      <alignment horizontal="center"/>
    </xf>
    <xf numFmtId="0" fontId="22" fillId="24" borderId="48" xfId="0" applyFont="1" applyFill="1" applyBorder="1" applyAlignment="1">
      <alignment horizontal="center"/>
    </xf>
    <xf numFmtId="0" fontId="22" fillId="24" borderId="32" xfId="0" applyFont="1" applyFill="1" applyBorder="1" applyAlignment="1">
      <alignment horizontal="center"/>
    </xf>
    <xf numFmtId="0" fontId="22" fillId="24" borderId="24" xfId="0" applyFont="1" applyFill="1" applyBorder="1" applyAlignment="1">
      <alignment horizontal="center"/>
    </xf>
    <xf numFmtId="0" fontId="22" fillId="24" borderId="15" xfId="0" applyFont="1" applyFill="1" applyBorder="1" applyAlignment="1">
      <alignment horizontal="center"/>
    </xf>
    <xf numFmtId="0" fontId="22" fillId="24" borderId="16" xfId="0" applyFont="1" applyFill="1" applyBorder="1" applyAlignment="1">
      <alignment horizontal="center"/>
    </xf>
    <xf numFmtId="4" fontId="22" fillId="0" borderId="48" xfId="0" applyNumberFormat="1" applyFont="1" applyBorder="1" applyAlignment="1">
      <alignment horizontal="right" vertical="center"/>
    </xf>
    <xf numFmtId="0" fontId="22" fillId="0" borderId="58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49" fontId="22" fillId="0" borderId="47" xfId="0" applyNumberFormat="1" applyFont="1" applyBorder="1" applyAlignment="1">
      <alignment horizontal="left" vertical="center"/>
    </xf>
    <xf numFmtId="49" fontId="22" fillId="0" borderId="48" xfId="0" applyNumberFormat="1" applyFont="1" applyBorder="1" applyAlignment="1">
      <alignment horizontal="left" vertical="center"/>
    </xf>
    <xf numFmtId="0" fontId="21" fillId="0" borderId="0" xfId="0" applyFont="1" applyAlignment="1">
      <alignment horizontal="right"/>
    </xf>
    <xf numFmtId="0" fontId="22" fillId="0" borderId="4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49" fontId="22" fillId="0" borderId="29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28" xfId="0" applyNumberFormat="1" applyFont="1" applyBorder="1" applyAlignment="1">
      <alignment horizontal="center" vertical="center" wrapText="1"/>
    </xf>
  </cellXfs>
  <cellStyles count="45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čárky 2" xfId="20"/>
    <cellStyle name="čárky 3" xfId="21"/>
    <cellStyle name="Chybně" xfId="22" builtinId="27" customBuiltin="1"/>
    <cellStyle name="Kontrolní buňka" xfId="23" builtinId="23" customBuiltin="1"/>
    <cellStyle name="Nadpis 1" xfId="24" builtinId="16" customBuiltin="1"/>
    <cellStyle name="Nadpis 2" xfId="25" builtinId="17" customBuiltin="1"/>
    <cellStyle name="Nadpis 3" xfId="26" builtinId="18" customBuiltin="1"/>
    <cellStyle name="Nadpis 4" xfId="27" builtinId="19" customBuiltin="1"/>
    <cellStyle name="Název" xfId="28" builtinId="15" customBuiltin="1"/>
    <cellStyle name="Neutrální" xfId="29" builtinId="28" customBuiltin="1"/>
    <cellStyle name="Normální" xfId="0" builtinId="0"/>
    <cellStyle name="normální 2" xfId="30"/>
    <cellStyle name="Poznámka" xfId="31" builtinId="10" customBuiltin="1"/>
    <cellStyle name="Propojená buňka" xfId="32" builtinId="24" customBuiltin="1"/>
    <cellStyle name="Správně" xfId="33" builtinId="26" customBuiltin="1"/>
    <cellStyle name="Text upozornění" xfId="34" builtinId="11" customBuiltin="1"/>
    <cellStyle name="Vstup" xfId="35" builtinId="20" customBuiltin="1"/>
    <cellStyle name="Výpočet" xfId="36" builtinId="22" customBuiltin="1"/>
    <cellStyle name="Výstup" xfId="37" builtinId="21" customBuiltin="1"/>
    <cellStyle name="Vysvětlující text" xfId="38" builtinId="53" customBuiltin="1"/>
    <cellStyle name="Zvýraznění 1" xfId="39" builtinId="29" customBuiltin="1"/>
    <cellStyle name="Zvýraznění 2" xfId="40" builtinId="33" customBuiltin="1"/>
    <cellStyle name="Zvýraznění 3" xfId="41" builtinId="37" customBuiltin="1"/>
    <cellStyle name="Zvýraznění 4" xfId="42" builtinId="41" customBuiltin="1"/>
    <cellStyle name="Zvýraznění 5" xfId="43" builtinId="45" customBuiltin="1"/>
    <cellStyle name="Zvýraznění 6" xfId="44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45"/>
  <sheetViews>
    <sheetView workbookViewId="0">
      <selection activeCell="F1" sqref="F1:G1"/>
    </sheetView>
  </sheetViews>
  <sheetFormatPr defaultRowHeight="12.75" x14ac:dyDescent="0.2"/>
  <cols>
    <col min="1" max="1" width="3.7109375" style="14" customWidth="1"/>
    <col min="2" max="2" width="3.140625" style="14" customWidth="1"/>
    <col min="3" max="3" width="36.42578125" style="14" customWidth="1"/>
    <col min="4" max="5" width="13.140625" style="14" bestFit="1" customWidth="1"/>
    <col min="6" max="6" width="13.140625" style="14" customWidth="1"/>
    <col min="7" max="7" width="8.140625" style="14" customWidth="1"/>
    <col min="8" max="16384" width="9.140625" style="14"/>
  </cols>
  <sheetData>
    <row r="1" spans="1:7" ht="15" x14ac:dyDescent="0.25">
      <c r="F1" s="145" t="s">
        <v>87</v>
      </c>
      <c r="G1" s="145"/>
    </row>
    <row r="2" spans="1:7" ht="15" customHeight="1" x14ac:dyDescent="0.2">
      <c r="A2" s="148" t="s">
        <v>266</v>
      </c>
      <c r="B2" s="148"/>
      <c r="C2" s="148"/>
      <c r="D2" s="148"/>
      <c r="E2" s="148"/>
      <c r="F2" s="148"/>
      <c r="G2" s="148"/>
    </row>
    <row r="3" spans="1:7" ht="15.75" customHeight="1" x14ac:dyDescent="0.2">
      <c r="A3" s="148"/>
      <c r="B3" s="148"/>
      <c r="C3" s="148"/>
      <c r="D3" s="148"/>
      <c r="E3" s="148"/>
      <c r="F3" s="148"/>
      <c r="G3" s="148"/>
    </row>
    <row r="4" spans="1:7" ht="16.5" thickBot="1" x14ac:dyDescent="0.25">
      <c r="A4" s="37"/>
      <c r="B4" s="37"/>
      <c r="C4" s="37"/>
      <c r="D4" s="37"/>
      <c r="E4" s="37"/>
      <c r="F4" s="37"/>
      <c r="G4" s="38" t="s">
        <v>24</v>
      </c>
    </row>
    <row r="5" spans="1:7" ht="13.5" customHeight="1" x14ac:dyDescent="0.2">
      <c r="A5" s="149" t="s">
        <v>25</v>
      </c>
      <c r="B5" s="150"/>
      <c r="C5" s="150"/>
      <c r="D5" s="150" t="s">
        <v>183</v>
      </c>
      <c r="E5" s="150" t="s">
        <v>184</v>
      </c>
      <c r="F5" s="146" t="s">
        <v>265</v>
      </c>
      <c r="G5" s="153" t="s">
        <v>26</v>
      </c>
    </row>
    <row r="6" spans="1:7" ht="13.5" customHeight="1" thickBot="1" x14ac:dyDescent="0.25">
      <c r="A6" s="151"/>
      <c r="B6" s="152"/>
      <c r="C6" s="152"/>
      <c r="D6" s="152"/>
      <c r="E6" s="152"/>
      <c r="F6" s="147"/>
      <c r="G6" s="154"/>
    </row>
    <row r="7" spans="1:7" ht="15" customHeight="1" thickBot="1" x14ac:dyDescent="0.25">
      <c r="A7" s="129" t="s">
        <v>27</v>
      </c>
      <c r="B7" s="130"/>
      <c r="C7" s="130"/>
      <c r="D7" s="15">
        <f>D8+D25</f>
        <v>2280088</v>
      </c>
      <c r="E7" s="15">
        <f>E8+E25</f>
        <v>2344063.3700000006</v>
      </c>
      <c r="F7" s="15">
        <f>F8+F25</f>
        <v>805456.78000000038</v>
      </c>
      <c r="G7" s="16">
        <f t="shared" ref="G7:G14" si="0">F7/E7*100</f>
        <v>34.361561650101642</v>
      </c>
    </row>
    <row r="8" spans="1:7" s="19" customFormat="1" ht="15" customHeight="1" thickBot="1" x14ac:dyDescent="0.3">
      <c r="A8" s="123" t="s">
        <v>28</v>
      </c>
      <c r="B8" s="124"/>
      <c r="C8" s="125"/>
      <c r="D8" s="17">
        <f>SUM(D9:D24)</f>
        <v>2280088</v>
      </c>
      <c r="E8" s="17">
        <f>SUM(E9:E24)</f>
        <v>2342537.8100000005</v>
      </c>
      <c r="F8" s="17">
        <f>SUM(F9:F24)</f>
        <v>803891.37000000034</v>
      </c>
      <c r="G8" s="18">
        <f t="shared" si="0"/>
        <v>34.317113967949155</v>
      </c>
    </row>
    <row r="9" spans="1:7" s="19" customFormat="1" ht="15" customHeight="1" x14ac:dyDescent="0.25">
      <c r="A9" s="73" t="s">
        <v>29</v>
      </c>
      <c r="B9" s="122" t="s">
        <v>30</v>
      </c>
      <c r="C9" s="122"/>
      <c r="D9" s="20">
        <v>2210000</v>
      </c>
      <c r="E9" s="20">
        <v>2210000</v>
      </c>
      <c r="F9" s="20">
        <v>707856.04</v>
      </c>
      <c r="G9" s="21">
        <f t="shared" si="0"/>
        <v>32.029685067873302</v>
      </c>
    </row>
    <row r="10" spans="1:7" s="19" customFormat="1" ht="15" customHeight="1" x14ac:dyDescent="0.25">
      <c r="A10" s="73"/>
      <c r="B10" s="131" t="s">
        <v>91</v>
      </c>
      <c r="C10" s="132"/>
      <c r="D10" s="20">
        <v>0</v>
      </c>
      <c r="E10" s="20">
        <v>0</v>
      </c>
      <c r="F10" s="20">
        <v>9134.6299999999992</v>
      </c>
      <c r="G10" s="105" t="s">
        <v>33</v>
      </c>
    </row>
    <row r="11" spans="1:7" s="19" customFormat="1" ht="15" customHeight="1" x14ac:dyDescent="0.25">
      <c r="A11" s="74" t="s">
        <v>29</v>
      </c>
      <c r="B11" s="121" t="s">
        <v>31</v>
      </c>
      <c r="C11" s="121"/>
      <c r="D11" s="22">
        <v>1000</v>
      </c>
      <c r="E11" s="22">
        <v>1000</v>
      </c>
      <c r="F11" s="22">
        <v>262.14999999999998</v>
      </c>
      <c r="G11" s="23">
        <f t="shared" si="0"/>
        <v>26.215</v>
      </c>
    </row>
    <row r="12" spans="1:7" s="19" customFormat="1" ht="15" customHeight="1" x14ac:dyDescent="0.25">
      <c r="A12" s="75"/>
      <c r="B12" s="141" t="s">
        <v>32</v>
      </c>
      <c r="C12" s="142"/>
      <c r="D12" s="22">
        <v>0</v>
      </c>
      <c r="E12" s="22">
        <v>5.22</v>
      </c>
      <c r="F12" s="22">
        <v>58.8</v>
      </c>
      <c r="G12" s="23">
        <f t="shared" si="0"/>
        <v>1126.4367816091954</v>
      </c>
    </row>
    <row r="13" spans="1:7" s="19" customFormat="1" ht="15" x14ac:dyDescent="0.25">
      <c r="A13" s="74" t="s">
        <v>29</v>
      </c>
      <c r="B13" s="121" t="s">
        <v>34</v>
      </c>
      <c r="C13" s="121"/>
      <c r="D13" s="22">
        <v>18368</v>
      </c>
      <c r="E13" s="22">
        <v>19138</v>
      </c>
      <c r="F13" s="22">
        <v>5196.5200000000004</v>
      </c>
      <c r="G13" s="23">
        <f t="shared" si="0"/>
        <v>27.152889539136797</v>
      </c>
    </row>
    <row r="14" spans="1:7" s="19" customFormat="1" ht="15" x14ac:dyDescent="0.25">
      <c r="A14" s="74" t="s">
        <v>29</v>
      </c>
      <c r="B14" s="121" t="s">
        <v>35</v>
      </c>
      <c r="C14" s="121"/>
      <c r="D14" s="22">
        <v>7500</v>
      </c>
      <c r="E14" s="22">
        <v>7500</v>
      </c>
      <c r="F14" s="22">
        <v>1300.28</v>
      </c>
      <c r="G14" s="23">
        <f t="shared" si="0"/>
        <v>17.337066666666669</v>
      </c>
    </row>
    <row r="15" spans="1:7" s="19" customFormat="1" ht="15" x14ac:dyDescent="0.25">
      <c r="A15" s="74" t="s">
        <v>29</v>
      </c>
      <c r="B15" s="121" t="s">
        <v>36</v>
      </c>
      <c r="C15" s="121"/>
      <c r="D15" s="22">
        <v>0</v>
      </c>
      <c r="E15" s="22">
        <v>0</v>
      </c>
      <c r="F15" s="22">
        <v>0</v>
      </c>
      <c r="G15" s="24" t="s">
        <v>33</v>
      </c>
    </row>
    <row r="16" spans="1:7" s="19" customFormat="1" ht="15" x14ac:dyDescent="0.25">
      <c r="A16" s="74" t="s">
        <v>29</v>
      </c>
      <c r="B16" s="121" t="s">
        <v>37</v>
      </c>
      <c r="C16" s="121"/>
      <c r="D16" s="22">
        <v>3700</v>
      </c>
      <c r="E16" s="22">
        <v>3700</v>
      </c>
      <c r="F16" s="22">
        <v>0</v>
      </c>
      <c r="G16" s="23">
        <f>F16/E16*100</f>
        <v>0</v>
      </c>
    </row>
    <row r="17" spans="1:7" s="19" customFormat="1" ht="15" x14ac:dyDescent="0.25">
      <c r="A17" s="74" t="s">
        <v>29</v>
      </c>
      <c r="B17" s="121" t="s">
        <v>38</v>
      </c>
      <c r="C17" s="121"/>
      <c r="D17" s="22">
        <v>120</v>
      </c>
      <c r="E17" s="22">
        <v>120</v>
      </c>
      <c r="F17" s="22">
        <v>30</v>
      </c>
      <c r="G17" s="23">
        <f>F17/E17*100</f>
        <v>25</v>
      </c>
    </row>
    <row r="18" spans="1:7" s="19" customFormat="1" ht="15" x14ac:dyDescent="0.25">
      <c r="A18" s="74" t="s">
        <v>29</v>
      </c>
      <c r="B18" s="121" t="s">
        <v>39</v>
      </c>
      <c r="C18" s="121"/>
      <c r="D18" s="22">
        <v>0</v>
      </c>
      <c r="E18" s="22">
        <v>0</v>
      </c>
      <c r="F18" s="22">
        <v>0</v>
      </c>
      <c r="G18" s="24" t="s">
        <v>33</v>
      </c>
    </row>
    <row r="19" spans="1:7" s="19" customFormat="1" ht="15" x14ac:dyDescent="0.25">
      <c r="A19" s="74" t="s">
        <v>29</v>
      </c>
      <c r="B19" s="121" t="s">
        <v>40</v>
      </c>
      <c r="C19" s="121"/>
      <c r="D19" s="22">
        <v>0</v>
      </c>
      <c r="E19" s="22">
        <v>5464.9</v>
      </c>
      <c r="F19" s="22">
        <v>2670.24</v>
      </c>
      <c r="G19" s="23">
        <f>F19/E19*100</f>
        <v>48.861644311881278</v>
      </c>
    </row>
    <row r="20" spans="1:7" s="19" customFormat="1" ht="15" x14ac:dyDescent="0.25">
      <c r="A20" s="74" t="s">
        <v>29</v>
      </c>
      <c r="B20" s="121" t="s">
        <v>41</v>
      </c>
      <c r="C20" s="121"/>
      <c r="D20" s="22">
        <v>3300</v>
      </c>
      <c r="E20" s="22">
        <v>3300</v>
      </c>
      <c r="F20" s="22">
        <v>659.16</v>
      </c>
      <c r="G20" s="23">
        <f>F20/E20*100</f>
        <v>19.974545454545453</v>
      </c>
    </row>
    <row r="21" spans="1:7" s="19" customFormat="1" ht="15" x14ac:dyDescent="0.25">
      <c r="A21" s="74" t="s">
        <v>29</v>
      </c>
      <c r="B21" s="121" t="s">
        <v>42</v>
      </c>
      <c r="C21" s="121"/>
      <c r="D21" s="22">
        <v>18000</v>
      </c>
      <c r="E21" s="22">
        <v>18000</v>
      </c>
      <c r="F21" s="22">
        <v>12722.55</v>
      </c>
      <c r="G21" s="23">
        <f>F21/E21*100</f>
        <v>70.680833333333325</v>
      </c>
    </row>
    <row r="22" spans="1:7" s="19" customFormat="1" ht="15.75" customHeight="1" x14ac:dyDescent="0.25">
      <c r="A22" s="74" t="s">
        <v>29</v>
      </c>
      <c r="B22" s="121" t="s">
        <v>43</v>
      </c>
      <c r="C22" s="121"/>
      <c r="D22" s="22">
        <v>1800</v>
      </c>
      <c r="E22" s="22">
        <v>17285.29</v>
      </c>
      <c r="F22" s="22">
        <v>685.29</v>
      </c>
      <c r="G22" s="23">
        <f>F22/E22*100</f>
        <v>3.964584915844628</v>
      </c>
    </row>
    <row r="23" spans="1:7" s="19" customFormat="1" ht="15" x14ac:dyDescent="0.25">
      <c r="A23" s="74" t="s">
        <v>29</v>
      </c>
      <c r="B23" s="121" t="s">
        <v>44</v>
      </c>
      <c r="C23" s="121"/>
      <c r="D23" s="22">
        <v>16300</v>
      </c>
      <c r="E23" s="22">
        <v>19815.43</v>
      </c>
      <c r="F23" s="22">
        <v>20667.79</v>
      </c>
      <c r="G23" s="23">
        <f t="shared" ref="G23:G35" si="1">F23/E23*100</f>
        <v>104.30149635915042</v>
      </c>
    </row>
    <row r="24" spans="1:7" s="19" customFormat="1" ht="15.75" thickBot="1" x14ac:dyDescent="0.3">
      <c r="A24" s="76"/>
      <c r="B24" s="118" t="s">
        <v>187</v>
      </c>
      <c r="C24" s="118"/>
      <c r="D24" s="25">
        <v>0</v>
      </c>
      <c r="E24" s="25">
        <v>37208.97</v>
      </c>
      <c r="F24" s="25">
        <v>42647.92</v>
      </c>
      <c r="G24" s="26">
        <f t="shared" si="1"/>
        <v>114.6173086758381</v>
      </c>
    </row>
    <row r="25" spans="1:7" s="19" customFormat="1" ht="15" customHeight="1" thickBot="1" x14ac:dyDescent="0.3">
      <c r="A25" s="123" t="s">
        <v>45</v>
      </c>
      <c r="B25" s="124"/>
      <c r="C25" s="125"/>
      <c r="D25" s="17">
        <f>D26</f>
        <v>0</v>
      </c>
      <c r="E25" s="17">
        <f>E26</f>
        <v>1525.56</v>
      </c>
      <c r="F25" s="17">
        <f>F26</f>
        <v>1565.41</v>
      </c>
      <c r="G25" s="18">
        <f t="shared" si="1"/>
        <v>102.61215553632765</v>
      </c>
    </row>
    <row r="26" spans="1:7" s="19" customFormat="1" ht="15" customHeight="1" thickBot="1" x14ac:dyDescent="0.3">
      <c r="A26" s="73" t="s">
        <v>29</v>
      </c>
      <c r="B26" s="122" t="s">
        <v>46</v>
      </c>
      <c r="C26" s="122"/>
      <c r="D26" s="20">
        <v>0</v>
      </c>
      <c r="E26" s="20">
        <v>1525.56</v>
      </c>
      <c r="F26" s="20">
        <v>1565.41</v>
      </c>
      <c r="G26" s="21">
        <f t="shared" si="1"/>
        <v>102.61215553632765</v>
      </c>
    </row>
    <row r="27" spans="1:7" ht="15" customHeight="1" thickBot="1" x14ac:dyDescent="0.25">
      <c r="A27" s="119" t="s">
        <v>47</v>
      </c>
      <c r="B27" s="120"/>
      <c r="C27" s="120"/>
      <c r="D27" s="27">
        <f>D28+D32</f>
        <v>85842</v>
      </c>
      <c r="E27" s="27">
        <f>E28+E32</f>
        <v>4223402.28</v>
      </c>
      <c r="F27" s="27">
        <f>F28+F32</f>
        <v>1644581.14</v>
      </c>
      <c r="G27" s="28">
        <f t="shared" si="1"/>
        <v>38.939722786719713</v>
      </c>
    </row>
    <row r="28" spans="1:7" ht="15" customHeight="1" thickBot="1" x14ac:dyDescent="0.3">
      <c r="A28" s="126" t="s">
        <v>48</v>
      </c>
      <c r="B28" s="127"/>
      <c r="C28" s="128"/>
      <c r="D28" s="17">
        <f>SUM(D29:D31)</f>
        <v>85842</v>
      </c>
      <c r="E28" s="17">
        <f>SUM(E29:E31)</f>
        <v>4220293.75</v>
      </c>
      <c r="F28" s="17">
        <f>SUM(F29:F31)</f>
        <v>1601456.9</v>
      </c>
      <c r="G28" s="18">
        <f t="shared" si="1"/>
        <v>37.94657421654594</v>
      </c>
    </row>
    <row r="29" spans="1:7" ht="15" customHeight="1" x14ac:dyDescent="0.25">
      <c r="A29" s="74" t="s">
        <v>29</v>
      </c>
      <c r="B29" s="135" t="s">
        <v>49</v>
      </c>
      <c r="C29" s="136"/>
      <c r="D29" s="20">
        <v>61072</v>
      </c>
      <c r="E29" s="20">
        <v>61072</v>
      </c>
      <c r="F29" s="20">
        <v>20357.41</v>
      </c>
      <c r="G29" s="21">
        <f t="shared" si="1"/>
        <v>33.333458868221115</v>
      </c>
    </row>
    <row r="30" spans="1:7" ht="15" customHeight="1" x14ac:dyDescent="0.25">
      <c r="A30" s="74" t="s">
        <v>29</v>
      </c>
      <c r="B30" s="121" t="s">
        <v>50</v>
      </c>
      <c r="C30" s="121"/>
      <c r="D30" s="22">
        <v>0</v>
      </c>
      <c r="E30" s="22">
        <v>4134451.75</v>
      </c>
      <c r="F30" s="22">
        <v>1568488.35</v>
      </c>
      <c r="G30" s="23">
        <f t="shared" si="1"/>
        <v>37.937033610320888</v>
      </c>
    </row>
    <row r="31" spans="1:7" ht="15" customHeight="1" thickBot="1" x14ac:dyDescent="0.3">
      <c r="A31" s="88" t="s">
        <v>29</v>
      </c>
      <c r="B31" s="133" t="s">
        <v>51</v>
      </c>
      <c r="C31" s="134"/>
      <c r="D31" s="25">
        <v>24770</v>
      </c>
      <c r="E31" s="25">
        <v>24770</v>
      </c>
      <c r="F31" s="25">
        <v>12611.14</v>
      </c>
      <c r="G31" s="26">
        <f t="shared" si="1"/>
        <v>50.912959224868793</v>
      </c>
    </row>
    <row r="32" spans="1:7" ht="15" customHeight="1" thickBot="1" x14ac:dyDescent="0.3">
      <c r="A32" s="126" t="s">
        <v>52</v>
      </c>
      <c r="B32" s="127"/>
      <c r="C32" s="128"/>
      <c r="D32" s="17">
        <f>SUM(D33:D33)</f>
        <v>0</v>
      </c>
      <c r="E32" s="17">
        <f>SUM(E33:E33)</f>
        <v>3108.53</v>
      </c>
      <c r="F32" s="17">
        <f>SUM(F33:F33)</f>
        <v>43124.24</v>
      </c>
      <c r="G32" s="18">
        <f t="shared" si="1"/>
        <v>1387.2872386626475</v>
      </c>
    </row>
    <row r="33" spans="1:7" ht="15" customHeight="1" thickBot="1" x14ac:dyDescent="0.3">
      <c r="A33" s="73" t="s">
        <v>29</v>
      </c>
      <c r="B33" s="143" t="s">
        <v>53</v>
      </c>
      <c r="C33" s="144"/>
      <c r="D33" s="20">
        <v>0</v>
      </c>
      <c r="E33" s="20">
        <v>3108.53</v>
      </c>
      <c r="F33" s="20">
        <v>43124.24</v>
      </c>
      <c r="G33" s="21">
        <f t="shared" si="1"/>
        <v>1387.2872386626475</v>
      </c>
    </row>
    <row r="34" spans="1:7" ht="15" customHeight="1" thickBot="1" x14ac:dyDescent="0.25">
      <c r="A34" s="137" t="s">
        <v>54</v>
      </c>
      <c r="B34" s="138"/>
      <c r="C34" s="138"/>
      <c r="D34" s="29">
        <f>D7+D27</f>
        <v>2365930</v>
      </c>
      <c r="E34" s="29">
        <f>E7+E27</f>
        <v>6567465.6500000004</v>
      </c>
      <c r="F34" s="29">
        <f>F7+F27</f>
        <v>2450037.9200000004</v>
      </c>
      <c r="G34" s="30">
        <f t="shared" si="1"/>
        <v>37.305683052944481</v>
      </c>
    </row>
    <row r="35" spans="1:7" ht="14.25" customHeight="1" thickBot="1" x14ac:dyDescent="0.3">
      <c r="A35" s="119" t="s">
        <v>55</v>
      </c>
      <c r="B35" s="120"/>
      <c r="C35" s="120"/>
      <c r="D35" s="27">
        <f>SUM(D36:D37)</f>
        <v>0</v>
      </c>
      <c r="E35" s="27">
        <f>SUM(E36:E37)</f>
        <v>973376.96</v>
      </c>
      <c r="F35" s="27">
        <f>SUM(F36:F37)</f>
        <v>0</v>
      </c>
      <c r="G35" s="28">
        <f t="shared" si="1"/>
        <v>0</v>
      </c>
    </row>
    <row r="36" spans="1:7" ht="15" x14ac:dyDescent="0.25">
      <c r="A36" s="77" t="s">
        <v>56</v>
      </c>
      <c r="B36" s="139" t="s">
        <v>185</v>
      </c>
      <c r="C36" s="139"/>
      <c r="D36" s="31">
        <v>0</v>
      </c>
      <c r="E36" s="20">
        <f>5645.22+79230.29</f>
        <v>84875.51</v>
      </c>
      <c r="F36" s="31">
        <v>0</v>
      </c>
      <c r="G36" s="32">
        <v>0</v>
      </c>
    </row>
    <row r="37" spans="1:7" ht="15.75" thickBot="1" x14ac:dyDescent="0.3">
      <c r="A37" s="78"/>
      <c r="B37" s="140" t="s">
        <v>186</v>
      </c>
      <c r="C37" s="140"/>
      <c r="D37" s="33">
        <v>0</v>
      </c>
      <c r="E37" s="33">
        <v>888501.45</v>
      </c>
      <c r="F37" s="33">
        <v>0</v>
      </c>
      <c r="G37" s="34">
        <v>0</v>
      </c>
    </row>
    <row r="38" spans="1:7" ht="14.25" customHeight="1" thickBot="1" x14ac:dyDescent="0.25">
      <c r="A38" s="137" t="s">
        <v>57</v>
      </c>
      <c r="B38" s="138"/>
      <c r="C38" s="138"/>
      <c r="D38" s="29">
        <f>D7+D27+D35</f>
        <v>2365930</v>
      </c>
      <c r="E38" s="29">
        <f>E7+E27+E35</f>
        <v>7540842.6100000003</v>
      </c>
      <c r="F38" s="29">
        <f>F7+F27+F35</f>
        <v>2450037.9200000004</v>
      </c>
      <c r="G38" s="30">
        <f>F38/E38*100</f>
        <v>32.490240768995449</v>
      </c>
    </row>
    <row r="40" spans="1:7" x14ac:dyDescent="0.2">
      <c r="E40" s="35"/>
    </row>
    <row r="41" spans="1:7" x14ac:dyDescent="0.2">
      <c r="E41" s="35"/>
    </row>
    <row r="42" spans="1:7" x14ac:dyDescent="0.2">
      <c r="E42" s="36"/>
    </row>
    <row r="43" spans="1:7" x14ac:dyDescent="0.2">
      <c r="D43"/>
      <c r="E43"/>
    </row>
    <row r="45" spans="1:7" x14ac:dyDescent="0.2">
      <c r="F45" s="35"/>
    </row>
  </sheetData>
  <mergeCells count="39">
    <mergeCell ref="F1:G1"/>
    <mergeCell ref="F5:F6"/>
    <mergeCell ref="B18:C18"/>
    <mergeCell ref="B20:C20"/>
    <mergeCell ref="B21:C21"/>
    <mergeCell ref="A2:G3"/>
    <mergeCell ref="A5:C6"/>
    <mergeCell ref="D5:D6"/>
    <mergeCell ref="E5:E6"/>
    <mergeCell ref="G5:G6"/>
    <mergeCell ref="A38:C38"/>
    <mergeCell ref="B36:C36"/>
    <mergeCell ref="B37:C37"/>
    <mergeCell ref="B9:C9"/>
    <mergeCell ref="B11:C11"/>
    <mergeCell ref="A35:C35"/>
    <mergeCell ref="A34:C34"/>
    <mergeCell ref="B12:C12"/>
    <mergeCell ref="B13:C13"/>
    <mergeCell ref="B33:C33"/>
    <mergeCell ref="A32:C32"/>
    <mergeCell ref="A7:C7"/>
    <mergeCell ref="A8:C8"/>
    <mergeCell ref="B10:C10"/>
    <mergeCell ref="B30:C30"/>
    <mergeCell ref="B31:C31"/>
    <mergeCell ref="B29:C29"/>
    <mergeCell ref="A28:C28"/>
    <mergeCell ref="B23:C23"/>
    <mergeCell ref="B24:C24"/>
    <mergeCell ref="A27:C27"/>
    <mergeCell ref="B22:C22"/>
    <mergeCell ref="B14:C14"/>
    <mergeCell ref="B15:C15"/>
    <mergeCell ref="B16:C16"/>
    <mergeCell ref="B17:C17"/>
    <mergeCell ref="B26:C26"/>
    <mergeCell ref="A25:C25"/>
    <mergeCell ref="B19:C19"/>
  </mergeCells>
  <phoneticPr fontId="2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M139"/>
  <sheetViews>
    <sheetView zoomScaleNormal="100" workbookViewId="0">
      <selection activeCell="F1" sqref="F1:G1"/>
    </sheetView>
  </sheetViews>
  <sheetFormatPr defaultRowHeight="12.75" x14ac:dyDescent="0.2"/>
  <cols>
    <col min="1" max="1" width="5.140625" style="14" customWidth="1"/>
    <col min="2" max="2" width="18.28515625" style="14" customWidth="1"/>
    <col min="3" max="4" width="12.7109375" style="14" customWidth="1"/>
    <col min="5" max="5" width="17.85546875" style="14" customWidth="1"/>
    <col min="6" max="16384" width="9.140625" style="14"/>
  </cols>
  <sheetData>
    <row r="1" spans="1:7" ht="15" x14ac:dyDescent="0.25">
      <c r="F1" s="145" t="s">
        <v>88</v>
      </c>
      <c r="G1" s="145"/>
    </row>
    <row r="2" spans="1:7" ht="15.75" customHeight="1" x14ac:dyDescent="0.2">
      <c r="A2" s="148" t="s">
        <v>264</v>
      </c>
      <c r="B2" s="148"/>
      <c r="C2" s="148"/>
      <c r="D2" s="148"/>
      <c r="E2" s="148"/>
      <c r="F2" s="148"/>
      <c r="G2" s="148"/>
    </row>
    <row r="3" spans="1:7" ht="15.75" customHeight="1" x14ac:dyDescent="0.2">
      <c r="A3" s="148"/>
      <c r="B3" s="148"/>
      <c r="C3" s="148"/>
      <c r="D3" s="148"/>
      <c r="E3" s="148"/>
      <c r="F3" s="148"/>
      <c r="G3" s="148"/>
    </row>
    <row r="4" spans="1:7" ht="13.5" thickBot="1" x14ac:dyDescent="0.25">
      <c r="F4" s="38" t="s">
        <v>24</v>
      </c>
    </row>
    <row r="5" spans="1:7" ht="15" thickBot="1" x14ac:dyDescent="0.25">
      <c r="B5" s="158" t="s">
        <v>58</v>
      </c>
      <c r="C5" s="159"/>
      <c r="D5" s="159"/>
      <c r="E5" s="159"/>
      <c r="F5" s="160"/>
    </row>
    <row r="6" spans="1:7" ht="15" x14ac:dyDescent="0.25">
      <c r="B6" s="39" t="s">
        <v>59</v>
      </c>
      <c r="C6" s="40" t="s">
        <v>183</v>
      </c>
      <c r="D6" s="40" t="s">
        <v>184</v>
      </c>
      <c r="E6" s="40" t="s">
        <v>265</v>
      </c>
      <c r="F6" s="41" t="s">
        <v>60</v>
      </c>
    </row>
    <row r="7" spans="1:7" ht="15" x14ac:dyDescent="0.25">
      <c r="B7" s="42" t="s">
        <v>22</v>
      </c>
      <c r="C7" s="43">
        <v>5444</v>
      </c>
      <c r="D7" s="43">
        <v>5444</v>
      </c>
      <c r="E7" s="43">
        <v>980.1</v>
      </c>
      <c r="F7" s="44">
        <f>E7/D7*100</f>
        <v>18.00330639235856</v>
      </c>
    </row>
    <row r="8" spans="1:7" ht="15.75" thickBot="1" x14ac:dyDescent="0.3">
      <c r="B8" s="45" t="s">
        <v>10</v>
      </c>
      <c r="C8" s="46">
        <v>20748.5</v>
      </c>
      <c r="D8" s="46">
        <v>20748.5</v>
      </c>
      <c r="E8" s="46">
        <v>5861.92</v>
      </c>
      <c r="F8" s="47">
        <f>E8/D8*100</f>
        <v>28.252259199460202</v>
      </c>
    </row>
    <row r="9" spans="1:7" ht="15.75" thickBot="1" x14ac:dyDescent="0.3">
      <c r="B9" s="48" t="s">
        <v>61</v>
      </c>
      <c r="C9" s="49">
        <f>SUM(C7:C8)</f>
        <v>26192.5</v>
      </c>
      <c r="D9" s="49">
        <f>SUM(D7:D8)</f>
        <v>26192.5</v>
      </c>
      <c r="E9" s="49">
        <f>SUM(E7:E8)</f>
        <v>6842.02</v>
      </c>
      <c r="F9" s="50">
        <f>E9/D9*100</f>
        <v>26.122057840985018</v>
      </c>
    </row>
    <row r="10" spans="1:7" ht="15" thickBot="1" x14ac:dyDescent="0.25">
      <c r="B10" s="158" t="s">
        <v>62</v>
      </c>
      <c r="C10" s="159"/>
      <c r="D10" s="159"/>
      <c r="E10" s="159"/>
      <c r="F10" s="160"/>
    </row>
    <row r="11" spans="1:7" ht="15" x14ac:dyDescent="0.25">
      <c r="B11" s="110" t="s">
        <v>59</v>
      </c>
      <c r="C11" s="111" t="s">
        <v>183</v>
      </c>
      <c r="D11" s="111" t="s">
        <v>184</v>
      </c>
      <c r="E11" s="40" t="s">
        <v>265</v>
      </c>
      <c r="F11" s="63" t="s">
        <v>60</v>
      </c>
    </row>
    <row r="12" spans="1:7" ht="15.75" thickBot="1" x14ac:dyDescent="0.3">
      <c r="B12" s="106" t="s">
        <v>10</v>
      </c>
      <c r="C12" s="107">
        <v>238156.72</v>
      </c>
      <c r="D12" s="108">
        <v>241739.93</v>
      </c>
      <c r="E12" s="108">
        <v>71732.87</v>
      </c>
      <c r="F12" s="109">
        <f>E12/D12*100</f>
        <v>29.673571097666816</v>
      </c>
    </row>
    <row r="13" spans="1:7" ht="15" thickBot="1" x14ac:dyDescent="0.25">
      <c r="B13" s="155" t="s">
        <v>63</v>
      </c>
      <c r="C13" s="156"/>
      <c r="D13" s="156"/>
      <c r="E13" s="156"/>
      <c r="F13" s="157"/>
    </row>
    <row r="14" spans="1:7" ht="15" x14ac:dyDescent="0.25">
      <c r="B14" s="39" t="s">
        <v>59</v>
      </c>
      <c r="C14" s="40" t="s">
        <v>183</v>
      </c>
      <c r="D14" s="40" t="s">
        <v>184</v>
      </c>
      <c r="E14" s="40" t="s">
        <v>190</v>
      </c>
      <c r="F14" s="41" t="s">
        <v>60</v>
      </c>
    </row>
    <row r="15" spans="1:7" ht="15" x14ac:dyDescent="0.25">
      <c r="B15" s="42" t="s">
        <v>64</v>
      </c>
      <c r="C15" s="43">
        <v>261313</v>
      </c>
      <c r="D15" s="43">
        <v>261313</v>
      </c>
      <c r="E15" s="43">
        <v>87104</v>
      </c>
      <c r="F15" s="44">
        <f t="shared" ref="F15:F21" si="0">E15/D15*100</f>
        <v>33.333205772387906</v>
      </c>
    </row>
    <row r="16" spans="1:7" ht="15" x14ac:dyDescent="0.25">
      <c r="B16" s="42" t="s">
        <v>65</v>
      </c>
      <c r="C16" s="43">
        <v>95015</v>
      </c>
      <c r="D16" s="43">
        <v>95015</v>
      </c>
      <c r="E16" s="43">
        <v>31562.44</v>
      </c>
      <c r="F16" s="44">
        <f t="shared" si="0"/>
        <v>33.218376045887489</v>
      </c>
    </row>
    <row r="17" spans="2:6" ht="15" x14ac:dyDescent="0.25">
      <c r="B17" s="42" t="s">
        <v>66</v>
      </c>
      <c r="C17" s="43">
        <v>255830</v>
      </c>
      <c r="D17" s="43">
        <v>273438.96000000002</v>
      </c>
      <c r="E17" s="43">
        <v>82365.539999999994</v>
      </c>
      <c r="F17" s="44">
        <f t="shared" si="0"/>
        <v>30.122093793803188</v>
      </c>
    </row>
    <row r="18" spans="2:6" ht="15" x14ac:dyDescent="0.25">
      <c r="B18" s="42" t="s">
        <v>67</v>
      </c>
      <c r="C18" s="43">
        <v>90678</v>
      </c>
      <c r="D18" s="43">
        <v>90678</v>
      </c>
      <c r="E18" s="43">
        <v>30358</v>
      </c>
      <c r="F18" s="44">
        <f t="shared" si="0"/>
        <v>33.478903372372571</v>
      </c>
    </row>
    <row r="19" spans="2:6" ht="15" x14ac:dyDescent="0.25">
      <c r="B19" s="42" t="s">
        <v>68</v>
      </c>
      <c r="C19" s="43">
        <v>5924</v>
      </c>
      <c r="D19" s="43">
        <v>5924</v>
      </c>
      <c r="E19" s="43">
        <v>2320</v>
      </c>
      <c r="F19" s="44">
        <f t="shared" si="0"/>
        <v>39.162727886563133</v>
      </c>
    </row>
    <row r="20" spans="2:6" ht="15.75" thickBot="1" x14ac:dyDescent="0.3">
      <c r="B20" s="45" t="s">
        <v>69</v>
      </c>
      <c r="C20" s="46">
        <v>149140</v>
      </c>
      <c r="D20" s="46">
        <v>149140</v>
      </c>
      <c r="E20" s="46">
        <v>49713.35</v>
      </c>
      <c r="F20" s="47">
        <f t="shared" si="0"/>
        <v>33.333344508515488</v>
      </c>
    </row>
    <row r="21" spans="2:6" ht="15.75" thickBot="1" x14ac:dyDescent="0.3">
      <c r="B21" s="51" t="s">
        <v>61</v>
      </c>
      <c r="C21" s="52">
        <f>SUM(C15:C20)</f>
        <v>857900</v>
      </c>
      <c r="D21" s="52">
        <f>SUM(D15:D20)</f>
        <v>875508.96</v>
      </c>
      <c r="E21" s="52">
        <f>SUM(E15:E20)</f>
        <v>283423.32999999996</v>
      </c>
      <c r="F21" s="53">
        <f t="shared" si="0"/>
        <v>32.372407702143903</v>
      </c>
    </row>
    <row r="22" spans="2:6" ht="15" thickBot="1" x14ac:dyDescent="0.25">
      <c r="B22" s="155" t="s">
        <v>70</v>
      </c>
      <c r="C22" s="156"/>
      <c r="D22" s="156"/>
      <c r="E22" s="156"/>
      <c r="F22" s="157"/>
    </row>
    <row r="23" spans="2:6" ht="15" x14ac:dyDescent="0.25">
      <c r="B23" s="39" t="s">
        <v>59</v>
      </c>
      <c r="C23" s="40" t="s">
        <v>183</v>
      </c>
      <c r="D23" s="40" t="s">
        <v>184</v>
      </c>
      <c r="E23" s="40" t="s">
        <v>265</v>
      </c>
      <c r="F23" s="41" t="s">
        <v>60</v>
      </c>
    </row>
    <row r="24" spans="2:6" ht="15" x14ac:dyDescent="0.25">
      <c r="B24" s="42" t="s">
        <v>22</v>
      </c>
      <c r="C24" s="43">
        <v>11897</v>
      </c>
      <c r="D24" s="43">
        <v>11906.55</v>
      </c>
      <c r="E24" s="43">
        <v>1481.63</v>
      </c>
      <c r="F24" s="44">
        <f t="shared" ref="F24:F38" si="1">E24/D24*100</f>
        <v>12.443822937794744</v>
      </c>
    </row>
    <row r="25" spans="2:6" ht="15" x14ac:dyDescent="0.25">
      <c r="B25" s="42" t="s">
        <v>71</v>
      </c>
      <c r="C25" s="43">
        <v>3825</v>
      </c>
      <c r="D25" s="43">
        <v>4824.9799999999996</v>
      </c>
      <c r="E25" s="43">
        <v>587.87</v>
      </c>
      <c r="F25" s="44">
        <f t="shared" si="1"/>
        <v>12.183884700040208</v>
      </c>
    </row>
    <row r="26" spans="2:6" ht="15" x14ac:dyDescent="0.25">
      <c r="B26" s="42" t="s">
        <v>72</v>
      </c>
      <c r="C26" s="43">
        <v>11350</v>
      </c>
      <c r="D26" s="43">
        <v>18795.87</v>
      </c>
      <c r="E26" s="43">
        <v>17098.88</v>
      </c>
      <c r="F26" s="44">
        <f t="shared" si="1"/>
        <v>90.971474052544536</v>
      </c>
    </row>
    <row r="27" spans="2:6" ht="15" x14ac:dyDescent="0.25">
      <c r="B27" s="42" t="s">
        <v>64</v>
      </c>
      <c r="C27" s="43">
        <v>5930</v>
      </c>
      <c r="D27" s="43">
        <v>5930</v>
      </c>
      <c r="E27" s="43">
        <v>921.6</v>
      </c>
      <c r="F27" s="44">
        <f t="shared" si="1"/>
        <v>15.541315345699832</v>
      </c>
    </row>
    <row r="28" spans="2:6" ht="15" x14ac:dyDescent="0.25">
      <c r="B28" s="42" t="s">
        <v>65</v>
      </c>
      <c r="C28" s="43">
        <v>2427</v>
      </c>
      <c r="D28" s="43">
        <v>4255.54</v>
      </c>
      <c r="E28" s="43">
        <v>1391.78</v>
      </c>
      <c r="F28" s="44">
        <f t="shared" si="1"/>
        <v>32.705132603617869</v>
      </c>
    </row>
    <row r="29" spans="2:6" ht="15" x14ac:dyDescent="0.25">
      <c r="B29" s="42" t="s">
        <v>66</v>
      </c>
      <c r="C29" s="43">
        <v>532446.59</v>
      </c>
      <c r="D29" s="54">
        <v>534681.34</v>
      </c>
      <c r="E29" s="43">
        <v>125058.71</v>
      </c>
      <c r="F29" s="44">
        <f t="shared" si="1"/>
        <v>23.389391146509812</v>
      </c>
    </row>
    <row r="30" spans="2:6" ht="15" x14ac:dyDescent="0.25">
      <c r="B30" s="42" t="s">
        <v>67</v>
      </c>
      <c r="C30" s="43">
        <v>2663.5</v>
      </c>
      <c r="D30" s="54">
        <v>2663.5</v>
      </c>
      <c r="E30" s="43">
        <v>1101.43</v>
      </c>
      <c r="F30" s="44">
        <f t="shared" si="1"/>
        <v>41.352731368500095</v>
      </c>
    </row>
    <row r="31" spans="2:6" ht="15" x14ac:dyDescent="0.25">
      <c r="B31" s="42" t="s">
        <v>68</v>
      </c>
      <c r="C31" s="43">
        <v>5765</v>
      </c>
      <c r="D31" s="54">
        <v>6265.86</v>
      </c>
      <c r="E31" s="43">
        <v>135.57</v>
      </c>
      <c r="F31" s="44">
        <f t="shared" si="1"/>
        <v>2.1636295735940481</v>
      </c>
    </row>
    <row r="32" spans="2:6" ht="15" x14ac:dyDescent="0.25">
      <c r="B32" s="42" t="s">
        <v>69</v>
      </c>
      <c r="C32" s="43">
        <v>2489.52</v>
      </c>
      <c r="D32" s="54">
        <v>4809.3500000000004</v>
      </c>
      <c r="E32" s="43">
        <v>460.12</v>
      </c>
      <c r="F32" s="44">
        <f t="shared" si="1"/>
        <v>9.5671972303949602</v>
      </c>
    </row>
    <row r="33" spans="2:7" ht="15" x14ac:dyDescent="0.25">
      <c r="B33" s="42" t="s">
        <v>73</v>
      </c>
      <c r="C33" s="43">
        <v>1500</v>
      </c>
      <c r="D33" s="43">
        <v>3000</v>
      </c>
      <c r="E33" s="43">
        <v>1973.74</v>
      </c>
      <c r="F33" s="44">
        <f t="shared" si="1"/>
        <v>65.791333333333341</v>
      </c>
    </row>
    <row r="34" spans="2:7" ht="15" x14ac:dyDescent="0.25">
      <c r="B34" s="42" t="s">
        <v>74</v>
      </c>
      <c r="C34" s="43">
        <v>595</v>
      </c>
      <c r="D34" s="43">
        <v>595</v>
      </c>
      <c r="E34" s="43">
        <v>0</v>
      </c>
      <c r="F34" s="44">
        <f t="shared" si="1"/>
        <v>0</v>
      </c>
    </row>
    <row r="35" spans="2:7" ht="15" x14ac:dyDescent="0.25">
      <c r="B35" s="42" t="s">
        <v>75</v>
      </c>
      <c r="C35" s="43">
        <v>22369.69</v>
      </c>
      <c r="D35" s="43">
        <v>22569.69</v>
      </c>
      <c r="E35" s="43">
        <v>3170.55</v>
      </c>
      <c r="F35" s="55">
        <f t="shared" si="1"/>
        <v>14.047822544306104</v>
      </c>
    </row>
    <row r="36" spans="2:7" ht="15" x14ac:dyDescent="0.25">
      <c r="B36" s="45" t="s">
        <v>76</v>
      </c>
      <c r="C36" s="46">
        <v>3700</v>
      </c>
      <c r="D36" s="46">
        <v>3700</v>
      </c>
      <c r="E36" s="46">
        <v>171.5</v>
      </c>
      <c r="F36" s="47">
        <f t="shared" si="1"/>
        <v>4.6351351351351351</v>
      </c>
    </row>
    <row r="37" spans="2:7" ht="15.75" thickBot="1" x14ac:dyDescent="0.3">
      <c r="B37" s="45" t="s">
        <v>77</v>
      </c>
      <c r="C37" s="46">
        <v>160</v>
      </c>
      <c r="D37" s="46">
        <v>858</v>
      </c>
      <c r="E37" s="46">
        <v>0</v>
      </c>
      <c r="F37" s="47">
        <f>E37/D37*100</f>
        <v>0</v>
      </c>
    </row>
    <row r="38" spans="2:7" ht="15.75" thickBot="1" x14ac:dyDescent="0.3">
      <c r="B38" s="51" t="s">
        <v>61</v>
      </c>
      <c r="C38" s="52">
        <f>SUM(C24:C37)</f>
        <v>607118.29999999993</v>
      </c>
      <c r="D38" s="52">
        <f>SUM(D24:D37)</f>
        <v>624855.67999999982</v>
      </c>
      <c r="E38" s="52">
        <f>SUM(E24:E37)</f>
        <v>153553.37999999998</v>
      </c>
      <c r="F38" s="53">
        <f t="shared" si="1"/>
        <v>24.574215281199017</v>
      </c>
    </row>
    <row r="39" spans="2:7" ht="15" thickBot="1" x14ac:dyDescent="0.25">
      <c r="B39" s="155" t="s">
        <v>78</v>
      </c>
      <c r="C39" s="156"/>
      <c r="D39" s="156"/>
      <c r="E39" s="156"/>
      <c r="F39" s="157"/>
    </row>
    <row r="40" spans="2:7" ht="15" x14ac:dyDescent="0.25">
      <c r="B40" s="39" t="s">
        <v>59</v>
      </c>
      <c r="C40" s="40" t="s">
        <v>183</v>
      </c>
      <c r="D40" s="40" t="s">
        <v>184</v>
      </c>
      <c r="E40" s="40" t="s">
        <v>265</v>
      </c>
      <c r="F40" s="41" t="s">
        <v>60</v>
      </c>
    </row>
    <row r="41" spans="2:7" ht="15.75" thickBot="1" x14ac:dyDescent="0.3">
      <c r="B41" s="56" t="s">
        <v>64</v>
      </c>
      <c r="C41" s="57">
        <v>0</v>
      </c>
      <c r="D41" s="79">
        <v>3578496.69</v>
      </c>
      <c r="E41" s="57">
        <v>1307883.8799999999</v>
      </c>
      <c r="F41" s="58">
        <f>E41/D41*100</f>
        <v>36.548416648109288</v>
      </c>
    </row>
    <row r="42" spans="2:7" ht="15" thickBot="1" x14ac:dyDescent="0.25">
      <c r="B42" s="155" t="s">
        <v>97</v>
      </c>
      <c r="C42" s="156"/>
      <c r="D42" s="156"/>
      <c r="E42" s="156"/>
      <c r="F42" s="157"/>
    </row>
    <row r="43" spans="2:7" ht="15" x14ac:dyDescent="0.25">
      <c r="B43" s="39" t="s">
        <v>59</v>
      </c>
      <c r="C43" s="40" t="s">
        <v>183</v>
      </c>
      <c r="D43" s="40" t="s">
        <v>184</v>
      </c>
      <c r="E43" s="40" t="s">
        <v>265</v>
      </c>
      <c r="F43" s="59" t="s">
        <v>60</v>
      </c>
    </row>
    <row r="44" spans="2:7" ht="15.75" thickBot="1" x14ac:dyDescent="0.3">
      <c r="B44" s="56" t="s">
        <v>72</v>
      </c>
      <c r="C44" s="57">
        <v>96358</v>
      </c>
      <c r="D44" s="79">
        <v>76358</v>
      </c>
      <c r="E44" s="57">
        <v>0</v>
      </c>
      <c r="F44" s="58">
        <v>0</v>
      </c>
    </row>
    <row r="45" spans="2:7" ht="15" x14ac:dyDescent="0.25">
      <c r="B45" s="80"/>
      <c r="C45" s="81"/>
      <c r="D45" s="71"/>
      <c r="E45" s="81"/>
      <c r="F45" s="72"/>
    </row>
    <row r="46" spans="2:7" ht="15" x14ac:dyDescent="0.25">
      <c r="B46" s="80"/>
      <c r="C46" s="81"/>
      <c r="D46" s="71"/>
      <c r="E46" s="81"/>
      <c r="F46" s="72"/>
    </row>
    <row r="48" spans="2:7" ht="15" x14ac:dyDescent="0.25">
      <c r="B48" s="60"/>
      <c r="C48" s="61"/>
      <c r="D48" s="61"/>
      <c r="E48" s="61"/>
      <c r="F48" s="145" t="s">
        <v>89</v>
      </c>
      <c r="G48" s="145"/>
    </row>
    <row r="49" spans="2:7" x14ac:dyDescent="0.2">
      <c r="B49" s="60"/>
      <c r="C49" s="61"/>
      <c r="D49" s="61"/>
      <c r="E49" s="61"/>
      <c r="F49" s="62"/>
      <c r="G49" s="19"/>
    </row>
    <row r="50" spans="2:7" ht="13.5" thickBot="1" x14ac:dyDescent="0.25">
      <c r="B50" s="60"/>
      <c r="C50" s="61"/>
      <c r="D50" s="61"/>
      <c r="E50" s="61"/>
      <c r="F50" s="38" t="s">
        <v>24</v>
      </c>
      <c r="G50" s="19"/>
    </row>
    <row r="51" spans="2:7" ht="15" thickBot="1" x14ac:dyDescent="0.25">
      <c r="B51" s="155" t="s">
        <v>95</v>
      </c>
      <c r="C51" s="156"/>
      <c r="D51" s="156"/>
      <c r="E51" s="156"/>
      <c r="F51" s="157"/>
    </row>
    <row r="52" spans="2:7" ht="15" x14ac:dyDescent="0.25">
      <c r="B52" s="39" t="s">
        <v>59</v>
      </c>
      <c r="C52" s="40" t="s">
        <v>183</v>
      </c>
      <c r="D52" s="40" t="s">
        <v>184</v>
      </c>
      <c r="E52" s="40" t="s">
        <v>265</v>
      </c>
      <c r="F52" s="63" t="s">
        <v>60</v>
      </c>
    </row>
    <row r="53" spans="2:7" ht="15" x14ac:dyDescent="0.25">
      <c r="B53" s="64" t="s">
        <v>22</v>
      </c>
      <c r="C53" s="43">
        <v>3800</v>
      </c>
      <c r="D53" s="43">
        <v>7156.35</v>
      </c>
      <c r="E53" s="43">
        <v>1130</v>
      </c>
      <c r="F53" s="44">
        <f t="shared" ref="F53:F61" si="2">E53/D53*100</f>
        <v>15.79017236440364</v>
      </c>
    </row>
    <row r="54" spans="2:7" ht="15" x14ac:dyDescent="0.25">
      <c r="B54" s="64" t="s">
        <v>71</v>
      </c>
      <c r="C54" s="43">
        <v>1891</v>
      </c>
      <c r="D54" s="43">
        <v>6505.16</v>
      </c>
      <c r="E54" s="43">
        <v>4565.1499999999996</v>
      </c>
      <c r="F54" s="44">
        <f t="shared" si="2"/>
        <v>70.17736689028402</v>
      </c>
    </row>
    <row r="55" spans="2:7" ht="15" x14ac:dyDescent="0.25">
      <c r="B55" s="42" t="s">
        <v>64</v>
      </c>
      <c r="C55" s="43">
        <v>20428.98</v>
      </c>
      <c r="D55" s="43">
        <v>20545.13</v>
      </c>
      <c r="E55" s="43">
        <v>11190</v>
      </c>
      <c r="F55" s="44">
        <f t="shared" si="2"/>
        <v>54.46546213141508</v>
      </c>
    </row>
    <row r="56" spans="2:7" ht="15" x14ac:dyDescent="0.25">
      <c r="B56" s="42" t="s">
        <v>65</v>
      </c>
      <c r="C56" s="43">
        <v>3700</v>
      </c>
      <c r="D56" s="43">
        <v>323084.46999999997</v>
      </c>
      <c r="E56" s="43">
        <v>195874.75</v>
      </c>
      <c r="F56" s="44">
        <f t="shared" si="2"/>
        <v>60.626482603759946</v>
      </c>
    </row>
    <row r="57" spans="2:7" ht="15" x14ac:dyDescent="0.25">
      <c r="B57" s="42" t="s">
        <v>66</v>
      </c>
      <c r="C57" s="43">
        <v>17000</v>
      </c>
      <c r="D57" s="54">
        <v>22203.51</v>
      </c>
      <c r="E57" s="43">
        <v>2453.4</v>
      </c>
      <c r="F57" s="44">
        <f t="shared" si="2"/>
        <v>11.049604319317082</v>
      </c>
    </row>
    <row r="58" spans="2:7" ht="15" x14ac:dyDescent="0.25">
      <c r="B58" s="42" t="s">
        <v>67</v>
      </c>
      <c r="C58" s="43">
        <v>10700</v>
      </c>
      <c r="D58" s="43">
        <v>10880</v>
      </c>
      <c r="E58" s="43">
        <v>6089.5</v>
      </c>
      <c r="F58" s="44">
        <f t="shared" si="2"/>
        <v>55.969669117647058</v>
      </c>
    </row>
    <row r="59" spans="2:7" ht="15" x14ac:dyDescent="0.25">
      <c r="B59" s="42" t="s">
        <v>68</v>
      </c>
      <c r="C59" s="43">
        <v>612</v>
      </c>
      <c r="D59" s="43">
        <v>1326.14</v>
      </c>
      <c r="E59" s="43">
        <v>250</v>
      </c>
      <c r="F59" s="44">
        <f t="shared" si="2"/>
        <v>18.851704948195515</v>
      </c>
    </row>
    <row r="60" spans="2:7" ht="15.75" thickBot="1" x14ac:dyDescent="0.3">
      <c r="B60" s="42" t="s">
        <v>69</v>
      </c>
      <c r="C60" s="43">
        <v>19958</v>
      </c>
      <c r="D60" s="43">
        <v>34691.5</v>
      </c>
      <c r="E60" s="43">
        <v>16733.5</v>
      </c>
      <c r="F60" s="44">
        <f t="shared" si="2"/>
        <v>48.235158468212674</v>
      </c>
    </row>
    <row r="61" spans="2:7" ht="15.75" thickBot="1" x14ac:dyDescent="0.3">
      <c r="B61" s="51" t="s">
        <v>61</v>
      </c>
      <c r="C61" s="52">
        <f>SUM(C53:C60)</f>
        <v>78089.98</v>
      </c>
      <c r="D61" s="52">
        <f>SUM(D53:D60)</f>
        <v>426392.26</v>
      </c>
      <c r="E61" s="52">
        <f>SUM(E53:E60)</f>
        <v>238286.3</v>
      </c>
      <c r="F61" s="53">
        <f t="shared" si="2"/>
        <v>55.884293021641618</v>
      </c>
    </row>
    <row r="62" spans="2:7" ht="15" thickBot="1" x14ac:dyDescent="0.25">
      <c r="B62" s="155" t="s">
        <v>79</v>
      </c>
      <c r="C62" s="156"/>
      <c r="D62" s="156"/>
      <c r="E62" s="156"/>
      <c r="F62" s="157"/>
    </row>
    <row r="63" spans="2:7" ht="15" x14ac:dyDescent="0.25">
      <c r="B63" s="39" t="s">
        <v>59</v>
      </c>
      <c r="C63" s="40" t="s">
        <v>183</v>
      </c>
      <c r="D63" s="40" t="s">
        <v>184</v>
      </c>
      <c r="E63" s="40" t="s">
        <v>265</v>
      </c>
      <c r="F63" s="63" t="s">
        <v>60</v>
      </c>
    </row>
    <row r="64" spans="2:7" ht="15" x14ac:dyDescent="0.25">
      <c r="B64" s="64" t="s">
        <v>22</v>
      </c>
      <c r="C64" s="43">
        <v>235</v>
      </c>
      <c r="D64" s="43">
        <v>235</v>
      </c>
      <c r="E64" s="43">
        <v>0</v>
      </c>
      <c r="F64" s="44">
        <f>E64/D64*100</f>
        <v>0</v>
      </c>
    </row>
    <row r="65" spans="2:13" ht="15" x14ac:dyDescent="0.25">
      <c r="B65" s="64" t="s">
        <v>71</v>
      </c>
      <c r="C65" s="43">
        <v>0</v>
      </c>
      <c r="D65" s="43">
        <v>0</v>
      </c>
      <c r="E65" s="43">
        <v>0</v>
      </c>
      <c r="F65" s="65" t="s">
        <v>33</v>
      </c>
    </row>
    <row r="66" spans="2:13" ht="15" x14ac:dyDescent="0.25">
      <c r="B66" s="42" t="s">
        <v>64</v>
      </c>
      <c r="C66" s="43">
        <v>26900</v>
      </c>
      <c r="D66" s="43">
        <v>45454.12</v>
      </c>
      <c r="E66" s="43">
        <v>15970</v>
      </c>
      <c r="F66" s="44">
        <f>E66/D66*100</f>
        <v>35.134328857318103</v>
      </c>
    </row>
    <row r="67" spans="2:13" ht="15" x14ac:dyDescent="0.25">
      <c r="B67" s="42" t="s">
        <v>65</v>
      </c>
      <c r="C67" s="43">
        <v>11500</v>
      </c>
      <c r="D67" s="43">
        <v>12208.4</v>
      </c>
      <c r="E67" s="43">
        <v>0</v>
      </c>
      <c r="F67" s="44">
        <f>E67/D67*100</f>
        <v>0</v>
      </c>
    </row>
    <row r="68" spans="2:13" ht="15" x14ac:dyDescent="0.25">
      <c r="B68" s="42" t="s">
        <v>66</v>
      </c>
      <c r="C68" s="43">
        <v>69902</v>
      </c>
      <c r="D68" s="54">
        <v>457458.55</v>
      </c>
      <c r="E68" s="43">
        <v>143471.04999999999</v>
      </c>
      <c r="F68" s="44">
        <f>E68/D68*100</f>
        <v>31.362633838628657</v>
      </c>
    </row>
    <row r="69" spans="2:13" ht="15" x14ac:dyDescent="0.25">
      <c r="B69" s="42" t="s">
        <v>67</v>
      </c>
      <c r="C69" s="43">
        <v>0</v>
      </c>
      <c r="D69" s="43">
        <v>0</v>
      </c>
      <c r="E69" s="43">
        <v>0</v>
      </c>
      <c r="F69" s="65" t="s">
        <v>33</v>
      </c>
    </row>
    <row r="70" spans="2:13" ht="15" x14ac:dyDescent="0.25">
      <c r="B70" s="42" t="s">
        <v>68</v>
      </c>
      <c r="C70" s="43">
        <v>1110</v>
      </c>
      <c r="D70" s="43">
        <v>1110</v>
      </c>
      <c r="E70" s="43">
        <v>0</v>
      </c>
      <c r="F70" s="44">
        <f t="shared" ref="F70:F77" si="3">E70/D70*100</f>
        <v>0</v>
      </c>
    </row>
    <row r="71" spans="2:13" ht="15" x14ac:dyDescent="0.25">
      <c r="B71" s="42" t="s">
        <v>69</v>
      </c>
      <c r="C71" s="43">
        <v>1500</v>
      </c>
      <c r="D71" s="43">
        <v>1500</v>
      </c>
      <c r="E71" s="43">
        <v>0</v>
      </c>
      <c r="F71" s="44">
        <f t="shared" si="3"/>
        <v>0</v>
      </c>
    </row>
    <row r="72" spans="2:13" ht="15" x14ac:dyDescent="0.25">
      <c r="B72" s="42" t="s">
        <v>74</v>
      </c>
      <c r="C72" s="43">
        <v>1250</v>
      </c>
      <c r="D72" s="43">
        <v>1250</v>
      </c>
      <c r="E72" s="43">
        <v>0</v>
      </c>
      <c r="F72" s="44">
        <f t="shared" si="3"/>
        <v>0</v>
      </c>
    </row>
    <row r="73" spans="2:13" ht="15" x14ac:dyDescent="0.25">
      <c r="B73" s="42" t="s">
        <v>75</v>
      </c>
      <c r="C73" s="43">
        <v>3800</v>
      </c>
      <c r="D73" s="43">
        <v>4682.76</v>
      </c>
      <c r="E73" s="43">
        <v>482.76</v>
      </c>
      <c r="F73" s="44">
        <f t="shared" si="3"/>
        <v>10.309304768982393</v>
      </c>
      <c r="M73" s="66"/>
    </row>
    <row r="74" spans="2:13" ht="15" x14ac:dyDescent="0.25">
      <c r="B74" s="42" t="s">
        <v>76</v>
      </c>
      <c r="C74" s="43">
        <v>2000</v>
      </c>
      <c r="D74" s="43">
        <v>64771.92</v>
      </c>
      <c r="E74" s="43">
        <v>11641.91</v>
      </c>
      <c r="F74" s="44">
        <f t="shared" si="3"/>
        <v>17.973699096769096</v>
      </c>
    </row>
    <row r="75" spans="2:13" ht="15" x14ac:dyDescent="0.25">
      <c r="B75" s="45" t="s">
        <v>10</v>
      </c>
      <c r="C75" s="46">
        <v>6960</v>
      </c>
      <c r="D75" s="46">
        <v>10249.17</v>
      </c>
      <c r="E75" s="46">
        <v>615.16999999999996</v>
      </c>
      <c r="F75" s="44">
        <f t="shared" si="3"/>
        <v>6.0021445639012718</v>
      </c>
    </row>
    <row r="76" spans="2:13" ht="15.75" thickBot="1" x14ac:dyDescent="0.3">
      <c r="B76" s="45" t="s">
        <v>77</v>
      </c>
      <c r="C76" s="46">
        <v>40</v>
      </c>
      <c r="D76" s="46">
        <v>40</v>
      </c>
      <c r="E76" s="46">
        <v>0</v>
      </c>
      <c r="F76" s="47">
        <f t="shared" si="3"/>
        <v>0</v>
      </c>
    </row>
    <row r="77" spans="2:13" ht="15.75" thickBot="1" x14ac:dyDescent="0.3">
      <c r="B77" s="51" t="s">
        <v>61</v>
      </c>
      <c r="C77" s="52">
        <f>SUM(C64:C76)</f>
        <v>125197</v>
      </c>
      <c r="D77" s="52">
        <f>SUM(D64:D76)</f>
        <v>598959.92000000004</v>
      </c>
      <c r="E77" s="52">
        <f>SUM(E64:E76)</f>
        <v>172180.89</v>
      </c>
      <c r="F77" s="53">
        <f t="shared" si="3"/>
        <v>28.746646353231782</v>
      </c>
    </row>
    <row r="78" spans="2:13" ht="15" thickBot="1" x14ac:dyDescent="0.25">
      <c r="B78" s="155" t="s">
        <v>80</v>
      </c>
      <c r="C78" s="156"/>
      <c r="D78" s="156"/>
      <c r="E78" s="156"/>
      <c r="F78" s="157"/>
    </row>
    <row r="79" spans="2:13" ht="15" x14ac:dyDescent="0.25">
      <c r="B79" s="39" t="s">
        <v>59</v>
      </c>
      <c r="C79" s="40" t="s">
        <v>183</v>
      </c>
      <c r="D79" s="40" t="s">
        <v>184</v>
      </c>
      <c r="E79" s="40" t="s">
        <v>265</v>
      </c>
      <c r="F79" s="41" t="s">
        <v>60</v>
      </c>
    </row>
    <row r="80" spans="2:13" ht="15" x14ac:dyDescent="0.25">
      <c r="B80" s="64" t="s">
        <v>22</v>
      </c>
      <c r="C80" s="43">
        <v>0</v>
      </c>
      <c r="D80" s="43">
        <v>12251.47</v>
      </c>
      <c r="E80" s="43">
        <v>0</v>
      </c>
      <c r="F80" s="44">
        <f t="shared" ref="F80:F88" si="4">E80/D80*100</f>
        <v>0</v>
      </c>
    </row>
    <row r="81" spans="2:7" ht="15" x14ac:dyDescent="0.25">
      <c r="B81" s="64" t="s">
        <v>71</v>
      </c>
      <c r="C81" s="43">
        <v>5750</v>
      </c>
      <c r="D81" s="43">
        <v>227460.61</v>
      </c>
      <c r="E81" s="43">
        <v>52844.75</v>
      </c>
      <c r="F81" s="44">
        <f t="shared" si="4"/>
        <v>23.232484077133179</v>
      </c>
    </row>
    <row r="82" spans="2:7" ht="15" x14ac:dyDescent="0.25">
      <c r="B82" s="64" t="s">
        <v>72</v>
      </c>
      <c r="C82" s="43">
        <v>0</v>
      </c>
      <c r="D82" s="43">
        <v>9035.76</v>
      </c>
      <c r="E82" s="43">
        <v>357.48</v>
      </c>
      <c r="F82" s="44">
        <f t="shared" si="4"/>
        <v>3.9562803792929433</v>
      </c>
    </row>
    <row r="83" spans="2:7" ht="15" x14ac:dyDescent="0.25">
      <c r="B83" s="64" t="s">
        <v>64</v>
      </c>
      <c r="C83" s="43">
        <v>0</v>
      </c>
      <c r="D83" s="43">
        <v>22958.560000000001</v>
      </c>
      <c r="E83" s="43">
        <v>7271.59</v>
      </c>
      <c r="F83" s="44">
        <f t="shared" si="4"/>
        <v>31.672674592831605</v>
      </c>
    </row>
    <row r="84" spans="2:7" ht="15" x14ac:dyDescent="0.25">
      <c r="B84" s="64" t="s">
        <v>65</v>
      </c>
      <c r="C84" s="43">
        <v>100</v>
      </c>
      <c r="D84" s="43">
        <f>4906.5+16040.38</f>
        <v>20946.879999999997</v>
      </c>
      <c r="E84" s="43">
        <v>5550.85</v>
      </c>
      <c r="F84" s="44">
        <f t="shared" si="4"/>
        <v>26.499650544615715</v>
      </c>
    </row>
    <row r="85" spans="2:7" ht="15" x14ac:dyDescent="0.25">
      <c r="B85" s="64" t="s">
        <v>66</v>
      </c>
      <c r="C85" s="43">
        <v>10000</v>
      </c>
      <c r="D85" s="54">
        <v>112669.87</v>
      </c>
      <c r="E85" s="43">
        <v>28186.02</v>
      </c>
      <c r="F85" s="44">
        <f t="shared" si="4"/>
        <v>25.016466247808754</v>
      </c>
    </row>
    <row r="86" spans="2:7" ht="15" x14ac:dyDescent="0.25">
      <c r="B86" s="64" t="s">
        <v>67</v>
      </c>
      <c r="C86" s="43">
        <v>0</v>
      </c>
      <c r="D86" s="43">
        <v>17276.39</v>
      </c>
      <c r="E86" s="43">
        <v>183.77</v>
      </c>
      <c r="F86" s="44">
        <f t="shared" si="4"/>
        <v>1.0637060172871764</v>
      </c>
    </row>
    <row r="87" spans="2:7" ht="15" x14ac:dyDescent="0.25">
      <c r="B87" s="64" t="s">
        <v>68</v>
      </c>
      <c r="C87" s="43">
        <v>100</v>
      </c>
      <c r="D87" s="43">
        <v>116.12</v>
      </c>
      <c r="E87" s="43">
        <v>88.57</v>
      </c>
      <c r="F87" s="44">
        <f t="shared" si="4"/>
        <v>76.274543575611432</v>
      </c>
    </row>
    <row r="88" spans="2:7" ht="15" x14ac:dyDescent="0.25">
      <c r="B88" s="64" t="s">
        <v>69</v>
      </c>
      <c r="C88" s="43">
        <v>34000</v>
      </c>
      <c r="D88" s="43">
        <f>34000+34000</f>
        <v>68000</v>
      </c>
      <c r="E88" s="43">
        <v>0</v>
      </c>
      <c r="F88" s="44">
        <f t="shared" si="4"/>
        <v>0</v>
      </c>
      <c r="G88" s="19"/>
    </row>
    <row r="89" spans="2:7" ht="15" x14ac:dyDescent="0.25">
      <c r="B89" s="64" t="s">
        <v>74</v>
      </c>
      <c r="C89" s="43">
        <v>0</v>
      </c>
      <c r="D89" s="43">
        <v>0</v>
      </c>
      <c r="E89" s="43">
        <v>0</v>
      </c>
      <c r="F89" s="65" t="s">
        <v>33</v>
      </c>
    </row>
    <row r="90" spans="2:7" ht="15" x14ac:dyDescent="0.25">
      <c r="B90" s="64" t="s">
        <v>75</v>
      </c>
      <c r="C90" s="43">
        <v>0</v>
      </c>
      <c r="D90" s="43">
        <v>0</v>
      </c>
      <c r="E90" s="43">
        <v>1.55</v>
      </c>
      <c r="F90" s="65" t="s">
        <v>33</v>
      </c>
    </row>
    <row r="91" spans="2:7" ht="15" x14ac:dyDescent="0.25">
      <c r="B91" s="64" t="s">
        <v>76</v>
      </c>
      <c r="C91" s="43">
        <v>107367</v>
      </c>
      <c r="D91" s="43">
        <v>312083.5</v>
      </c>
      <c r="E91" s="43">
        <v>18193.509999999998</v>
      </c>
      <c r="F91" s="44">
        <f>E91/D91*100</f>
        <v>5.829693014850192</v>
      </c>
    </row>
    <row r="92" spans="2:7" ht="15" x14ac:dyDescent="0.25">
      <c r="B92" s="67" t="s">
        <v>10</v>
      </c>
      <c r="C92" s="46">
        <v>0</v>
      </c>
      <c r="D92" s="46">
        <v>0</v>
      </c>
      <c r="E92" s="46">
        <v>0</v>
      </c>
      <c r="F92" s="65" t="s">
        <v>33</v>
      </c>
    </row>
    <row r="93" spans="2:7" ht="15.75" thickBot="1" x14ac:dyDescent="0.3">
      <c r="B93" s="45" t="s">
        <v>77</v>
      </c>
      <c r="C93" s="46">
        <v>0</v>
      </c>
      <c r="D93" s="46">
        <v>63.5</v>
      </c>
      <c r="E93" s="46">
        <v>63.01</v>
      </c>
      <c r="F93" s="44">
        <f>E93/D93*100</f>
        <v>99.228346456692904</v>
      </c>
    </row>
    <row r="94" spans="2:7" ht="15.75" thickBot="1" x14ac:dyDescent="0.3">
      <c r="B94" s="51" t="s">
        <v>61</v>
      </c>
      <c r="C94" s="52">
        <f>SUM(C80:C93)</f>
        <v>157317</v>
      </c>
      <c r="D94" s="52">
        <f>SUM(D80:D93)</f>
        <v>802862.66</v>
      </c>
      <c r="E94" s="52">
        <f>SUM(E80:E93)</f>
        <v>112741.10000000002</v>
      </c>
      <c r="F94" s="53">
        <f>E94/D94*100</f>
        <v>14.042389267424646</v>
      </c>
    </row>
    <row r="95" spans="2:7" s="69" customFormat="1" ht="15" x14ac:dyDescent="0.25">
      <c r="B95" s="70"/>
      <c r="C95" s="71"/>
      <c r="D95" s="71"/>
      <c r="E95" s="71"/>
      <c r="F95" s="72"/>
    </row>
    <row r="96" spans="2:7" ht="15" x14ac:dyDescent="0.25">
      <c r="B96" s="60"/>
      <c r="C96" s="61"/>
      <c r="D96" s="61"/>
      <c r="E96" s="61"/>
      <c r="F96" s="145" t="s">
        <v>90</v>
      </c>
      <c r="G96" s="145"/>
    </row>
    <row r="97" spans="2:7" x14ac:dyDescent="0.2">
      <c r="B97" s="60"/>
      <c r="C97" s="61"/>
      <c r="D97" s="61"/>
      <c r="E97" s="61"/>
      <c r="F97" s="62"/>
      <c r="G97" s="19"/>
    </row>
    <row r="98" spans="2:7" ht="13.5" thickBot="1" x14ac:dyDescent="0.25">
      <c r="B98" s="60"/>
      <c r="C98" s="61"/>
      <c r="D98" s="61"/>
      <c r="E98" s="61"/>
      <c r="F98" s="38" t="s">
        <v>24</v>
      </c>
      <c r="G98" s="19"/>
    </row>
    <row r="99" spans="2:7" ht="15" thickBot="1" x14ac:dyDescent="0.25">
      <c r="B99" s="155" t="s">
        <v>81</v>
      </c>
      <c r="C99" s="156"/>
      <c r="D99" s="156"/>
      <c r="E99" s="156"/>
      <c r="F99" s="157"/>
    </row>
    <row r="100" spans="2:7" ht="15" x14ac:dyDescent="0.25">
      <c r="B100" s="39" t="s">
        <v>59</v>
      </c>
      <c r="C100" s="40" t="s">
        <v>183</v>
      </c>
      <c r="D100" s="40" t="s">
        <v>184</v>
      </c>
      <c r="E100" s="40" t="s">
        <v>265</v>
      </c>
      <c r="F100" s="41" t="s">
        <v>60</v>
      </c>
    </row>
    <row r="101" spans="2:7" ht="15.75" thickBot="1" x14ac:dyDescent="0.3">
      <c r="B101" s="45" t="s">
        <v>72</v>
      </c>
      <c r="C101" s="46">
        <v>22000</v>
      </c>
      <c r="D101" s="46">
        <v>22000</v>
      </c>
      <c r="E101" s="46">
        <v>4212</v>
      </c>
      <c r="F101" s="47">
        <f>E101/D101*100</f>
        <v>19.145454545454545</v>
      </c>
    </row>
    <row r="102" spans="2:7" ht="15" thickBot="1" x14ac:dyDescent="0.25">
      <c r="B102" s="155" t="s">
        <v>82</v>
      </c>
      <c r="C102" s="156"/>
      <c r="D102" s="156"/>
      <c r="E102" s="156"/>
      <c r="F102" s="157"/>
    </row>
    <row r="103" spans="2:7" ht="15" x14ac:dyDescent="0.25">
      <c r="B103" s="39" t="s">
        <v>59</v>
      </c>
      <c r="C103" s="40" t="s">
        <v>183</v>
      </c>
      <c r="D103" s="40" t="s">
        <v>184</v>
      </c>
      <c r="E103" s="40" t="s">
        <v>265</v>
      </c>
      <c r="F103" s="41" t="s">
        <v>60</v>
      </c>
    </row>
    <row r="104" spans="2:7" ht="15.75" thickBot="1" x14ac:dyDescent="0.3">
      <c r="B104" s="68" t="s">
        <v>10</v>
      </c>
      <c r="C104" s="57">
        <v>3725.5</v>
      </c>
      <c r="D104" s="57">
        <f>3725.5+1708.52</f>
        <v>5434.02</v>
      </c>
      <c r="E104" s="57">
        <v>639.99</v>
      </c>
      <c r="F104" s="58">
        <f>E104/D104*100</f>
        <v>11.777468614395971</v>
      </c>
    </row>
    <row r="105" spans="2:7" ht="15" thickBot="1" x14ac:dyDescent="0.25">
      <c r="B105" s="155" t="s">
        <v>92</v>
      </c>
      <c r="C105" s="156"/>
      <c r="D105" s="156"/>
      <c r="E105" s="156"/>
      <c r="F105" s="157"/>
    </row>
    <row r="106" spans="2:7" ht="15" x14ac:dyDescent="0.25">
      <c r="B106" s="39" t="s">
        <v>59</v>
      </c>
      <c r="C106" s="40" t="s">
        <v>183</v>
      </c>
      <c r="D106" s="40" t="s">
        <v>184</v>
      </c>
      <c r="E106" s="40" t="s">
        <v>265</v>
      </c>
      <c r="F106" s="41" t="s">
        <v>60</v>
      </c>
    </row>
    <row r="107" spans="2:7" ht="15" x14ac:dyDescent="0.25">
      <c r="B107" s="64" t="s">
        <v>22</v>
      </c>
      <c r="C107" s="43">
        <v>15000</v>
      </c>
      <c r="D107" s="43">
        <f>15000+617.11</f>
        <v>15617.11</v>
      </c>
      <c r="E107" s="43">
        <v>0</v>
      </c>
      <c r="F107" s="44">
        <f t="shared" ref="F107:F117" si="5">E107/D107*100</f>
        <v>0</v>
      </c>
    </row>
    <row r="108" spans="2:7" ht="15" x14ac:dyDescent="0.25">
      <c r="B108" s="64" t="s">
        <v>71</v>
      </c>
      <c r="C108" s="43">
        <v>0</v>
      </c>
      <c r="D108" s="43">
        <f>7500+8613.4</f>
        <v>16113.4</v>
      </c>
      <c r="E108" s="43">
        <v>227.99</v>
      </c>
      <c r="F108" s="44">
        <f t="shared" si="5"/>
        <v>1.4149093301227551</v>
      </c>
    </row>
    <row r="109" spans="2:7" ht="15" x14ac:dyDescent="0.25">
      <c r="B109" s="64" t="s">
        <v>72</v>
      </c>
      <c r="C109" s="43">
        <v>0</v>
      </c>
      <c r="D109" s="43">
        <v>0</v>
      </c>
      <c r="E109" s="43">
        <v>0</v>
      </c>
      <c r="F109" s="65" t="s">
        <v>33</v>
      </c>
    </row>
    <row r="110" spans="2:7" ht="15" x14ac:dyDescent="0.25">
      <c r="B110" s="42" t="s">
        <v>64</v>
      </c>
      <c r="C110" s="43">
        <v>15000</v>
      </c>
      <c r="D110" s="43">
        <f>19500+6062.9</f>
        <v>25562.9</v>
      </c>
      <c r="E110" s="43">
        <v>2394.36</v>
      </c>
      <c r="F110" s="44">
        <f t="shared" si="5"/>
        <v>9.3665429196217946</v>
      </c>
    </row>
    <row r="111" spans="2:7" ht="15" x14ac:dyDescent="0.25">
      <c r="B111" s="42" t="s">
        <v>65</v>
      </c>
      <c r="C111" s="43">
        <v>0</v>
      </c>
      <c r="D111" s="43">
        <f>5000+553.77</f>
        <v>5553.77</v>
      </c>
      <c r="E111" s="43">
        <v>413.65</v>
      </c>
      <c r="F111" s="44">
        <f t="shared" si="5"/>
        <v>7.4480938173528966</v>
      </c>
    </row>
    <row r="112" spans="2:7" ht="15" x14ac:dyDescent="0.25">
      <c r="B112" s="64" t="s">
        <v>66</v>
      </c>
      <c r="C112" s="43">
        <v>0</v>
      </c>
      <c r="D112" s="43">
        <v>1606.56</v>
      </c>
      <c r="E112" s="43">
        <v>730.65</v>
      </c>
      <c r="F112" s="44">
        <f t="shared" si="5"/>
        <v>45.47916044218703</v>
      </c>
    </row>
    <row r="113" spans="2:9" ht="15" x14ac:dyDescent="0.25">
      <c r="B113" s="42" t="s">
        <v>67</v>
      </c>
      <c r="C113" s="43">
        <v>0</v>
      </c>
      <c r="D113" s="43">
        <f>5000+3425.5</f>
        <v>8425.5</v>
      </c>
      <c r="E113" s="43">
        <v>1269.52</v>
      </c>
      <c r="F113" s="44">
        <f t="shared" si="5"/>
        <v>15.067592427749094</v>
      </c>
    </row>
    <row r="114" spans="2:9" ht="15" x14ac:dyDescent="0.25">
      <c r="B114" s="64" t="s">
        <v>68</v>
      </c>
      <c r="C114" s="43">
        <v>0</v>
      </c>
      <c r="D114" s="43">
        <v>6409.92</v>
      </c>
      <c r="E114" s="43">
        <v>1089.94</v>
      </c>
      <c r="F114" s="44">
        <f>E114/D114*100</f>
        <v>17.003956367630174</v>
      </c>
    </row>
    <row r="115" spans="2:9" ht="15" x14ac:dyDescent="0.25">
      <c r="B115" s="42" t="s">
        <v>69</v>
      </c>
      <c r="C115" s="43">
        <v>0</v>
      </c>
      <c r="D115" s="43">
        <f>1500+707.83</f>
        <v>2207.83</v>
      </c>
      <c r="E115" s="43">
        <v>291.10000000000002</v>
      </c>
      <c r="F115" s="44">
        <f t="shared" si="5"/>
        <v>13.184891952731871</v>
      </c>
    </row>
    <row r="116" spans="2:9" ht="15.75" thickBot="1" x14ac:dyDescent="0.3">
      <c r="B116" s="64" t="s">
        <v>74</v>
      </c>
      <c r="C116" s="43">
        <v>0</v>
      </c>
      <c r="D116" s="43">
        <v>710.48</v>
      </c>
      <c r="E116" s="43">
        <v>0</v>
      </c>
      <c r="F116" s="44">
        <f t="shared" si="5"/>
        <v>0</v>
      </c>
    </row>
    <row r="117" spans="2:9" ht="15.75" thickBot="1" x14ac:dyDescent="0.3">
      <c r="B117" s="51" t="s">
        <v>61</v>
      </c>
      <c r="C117" s="52">
        <f>SUM(C107:C116)</f>
        <v>30000</v>
      </c>
      <c r="D117" s="52">
        <f>SUM(D107:D116)</f>
        <v>82207.47</v>
      </c>
      <c r="E117" s="52">
        <f>SUM(E107:E116)</f>
        <v>6417.2100000000009</v>
      </c>
      <c r="F117" s="53">
        <f t="shared" si="5"/>
        <v>7.8061154296562112</v>
      </c>
      <c r="I117" s="35"/>
    </row>
    <row r="118" spans="2:9" ht="15" thickBot="1" x14ac:dyDescent="0.25">
      <c r="B118" s="155" t="s">
        <v>83</v>
      </c>
      <c r="C118" s="156"/>
      <c r="D118" s="156"/>
      <c r="E118" s="156"/>
      <c r="F118" s="157"/>
    </row>
    <row r="119" spans="2:9" ht="15" x14ac:dyDescent="0.25">
      <c r="B119" s="39" t="s">
        <v>59</v>
      </c>
      <c r="C119" s="40" t="s">
        <v>183</v>
      </c>
      <c r="D119" s="40" t="s">
        <v>184</v>
      </c>
      <c r="E119" s="40" t="s">
        <v>265</v>
      </c>
      <c r="F119" s="41" t="s">
        <v>60</v>
      </c>
    </row>
    <row r="120" spans="2:9" ht="15.75" thickBot="1" x14ac:dyDescent="0.3">
      <c r="B120" s="68" t="s">
        <v>22</v>
      </c>
      <c r="C120" s="57">
        <v>5000</v>
      </c>
      <c r="D120" s="57">
        <f>5000+317.28</f>
        <v>5317.28</v>
      </c>
      <c r="E120" s="57">
        <v>0</v>
      </c>
      <c r="F120" s="58">
        <f>E120/D120*100</f>
        <v>0</v>
      </c>
    </row>
    <row r="121" spans="2:9" ht="15" thickBot="1" x14ac:dyDescent="0.25">
      <c r="B121" s="155" t="s">
        <v>84</v>
      </c>
      <c r="C121" s="156"/>
      <c r="D121" s="156"/>
      <c r="E121" s="156"/>
      <c r="F121" s="157"/>
    </row>
    <row r="122" spans="2:9" ht="15" x14ac:dyDescent="0.25">
      <c r="B122" s="39" t="s">
        <v>59</v>
      </c>
      <c r="C122" s="40" t="s">
        <v>183</v>
      </c>
      <c r="D122" s="40" t="s">
        <v>184</v>
      </c>
      <c r="E122" s="40" t="s">
        <v>265</v>
      </c>
      <c r="F122" s="41" t="s">
        <v>60</v>
      </c>
    </row>
    <row r="123" spans="2:9" ht="15.75" thickBot="1" x14ac:dyDescent="0.3">
      <c r="B123" s="68" t="s">
        <v>68</v>
      </c>
      <c r="C123" s="57">
        <v>18000</v>
      </c>
      <c r="D123" s="57">
        <f>18735.3+54866.95</f>
        <v>73602.25</v>
      </c>
      <c r="E123" s="57">
        <v>1488.34</v>
      </c>
      <c r="F123" s="58">
        <f>E123/D123*100</f>
        <v>2.0221392688402866</v>
      </c>
    </row>
    <row r="124" spans="2:9" ht="15" thickBot="1" x14ac:dyDescent="0.25">
      <c r="B124" s="155" t="s">
        <v>85</v>
      </c>
      <c r="C124" s="156"/>
      <c r="D124" s="156"/>
      <c r="E124" s="156"/>
      <c r="F124" s="157"/>
    </row>
    <row r="125" spans="2:9" ht="15" x14ac:dyDescent="0.25">
      <c r="B125" s="39" t="s">
        <v>59</v>
      </c>
      <c r="C125" s="40" t="s">
        <v>183</v>
      </c>
      <c r="D125" s="40" t="s">
        <v>184</v>
      </c>
      <c r="E125" s="40" t="s">
        <v>265</v>
      </c>
      <c r="F125" s="41" t="s">
        <v>60</v>
      </c>
    </row>
    <row r="126" spans="2:9" ht="15.75" thickBot="1" x14ac:dyDescent="0.3">
      <c r="B126" s="68" t="s">
        <v>68</v>
      </c>
      <c r="C126" s="57">
        <v>4000</v>
      </c>
      <c r="D126" s="57">
        <f>4000+39.99</f>
        <v>4039.99</v>
      </c>
      <c r="E126" s="57">
        <v>0</v>
      </c>
      <c r="F126" s="58">
        <f>E126/D126*100</f>
        <v>0</v>
      </c>
    </row>
    <row r="127" spans="2:9" ht="15" thickBot="1" x14ac:dyDescent="0.25">
      <c r="B127" s="155" t="s">
        <v>86</v>
      </c>
      <c r="C127" s="156"/>
      <c r="D127" s="156"/>
      <c r="E127" s="156"/>
      <c r="F127" s="157"/>
    </row>
    <row r="128" spans="2:9" ht="15" x14ac:dyDescent="0.25">
      <c r="B128" s="39" t="s">
        <v>59</v>
      </c>
      <c r="C128" s="40" t="s">
        <v>183</v>
      </c>
      <c r="D128" s="40" t="s">
        <v>184</v>
      </c>
      <c r="E128" s="40" t="s">
        <v>265</v>
      </c>
      <c r="F128" s="41" t="s">
        <v>60</v>
      </c>
    </row>
    <row r="129" spans="2:6" ht="15.75" thickBot="1" x14ac:dyDescent="0.3">
      <c r="B129" s="56" t="s">
        <v>72</v>
      </c>
      <c r="C129" s="57">
        <v>96875</v>
      </c>
      <c r="D129" s="57">
        <v>96875</v>
      </c>
      <c r="E129" s="57">
        <v>12500</v>
      </c>
      <c r="F129" s="58">
        <f>E129/D129*100</f>
        <v>12.903225806451612</v>
      </c>
    </row>
    <row r="130" spans="2:6" ht="15" x14ac:dyDescent="0.25">
      <c r="B130" s="1"/>
      <c r="C130" s="1"/>
      <c r="D130" s="1"/>
      <c r="E130" s="1"/>
      <c r="F130" s="1"/>
    </row>
    <row r="132" spans="2:6" x14ac:dyDescent="0.2">
      <c r="C132" s="35"/>
      <c r="D132" s="35"/>
      <c r="E132" s="35"/>
    </row>
    <row r="133" spans="2:6" x14ac:dyDescent="0.2">
      <c r="C133" s="35"/>
      <c r="D133" s="35"/>
      <c r="E133" s="35"/>
    </row>
    <row r="134" spans="2:6" x14ac:dyDescent="0.2">
      <c r="C134" s="35"/>
      <c r="D134" s="35"/>
    </row>
    <row r="136" spans="2:6" x14ac:dyDescent="0.2">
      <c r="D136" s="35"/>
    </row>
    <row r="139" spans="2:6" x14ac:dyDescent="0.2">
      <c r="D139" s="35"/>
    </row>
  </sheetData>
  <mergeCells count="20">
    <mergeCell ref="B127:F127"/>
    <mergeCell ref="A2:G3"/>
    <mergeCell ref="B5:F5"/>
    <mergeCell ref="B10:F10"/>
    <mergeCell ref="B13:F13"/>
    <mergeCell ref="B22:F22"/>
    <mergeCell ref="B62:F62"/>
    <mergeCell ref="B118:F118"/>
    <mergeCell ref="B51:F51"/>
    <mergeCell ref="B102:F102"/>
    <mergeCell ref="F1:G1"/>
    <mergeCell ref="F48:G48"/>
    <mergeCell ref="B124:F124"/>
    <mergeCell ref="B42:F42"/>
    <mergeCell ref="B99:F99"/>
    <mergeCell ref="B39:F39"/>
    <mergeCell ref="B121:F121"/>
    <mergeCell ref="B78:F78"/>
    <mergeCell ref="F96:G96"/>
    <mergeCell ref="B105:F105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tabSelected="1" topLeftCell="A97" zoomScaleNormal="100" workbookViewId="0">
      <selection activeCell="G120" sqref="G120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73" t="s">
        <v>0</v>
      </c>
      <c r="H1" s="173"/>
    </row>
    <row r="2" spans="1:8" ht="33.75" customHeight="1" thickBot="1" x14ac:dyDescent="0.3">
      <c r="C2" s="166" t="s">
        <v>237</v>
      </c>
      <c r="D2" s="166"/>
      <c r="E2" s="166"/>
      <c r="F2" s="166"/>
      <c r="G2" s="166"/>
      <c r="H2" s="166"/>
    </row>
    <row r="3" spans="1:8" ht="18" customHeight="1" x14ac:dyDescent="0.25">
      <c r="A3" s="162" t="s">
        <v>1</v>
      </c>
      <c r="B3" s="163"/>
      <c r="C3" s="164"/>
      <c r="D3" s="174" t="s">
        <v>2</v>
      </c>
      <c r="E3" s="174" t="s">
        <v>3</v>
      </c>
      <c r="F3" s="174" t="s">
        <v>4</v>
      </c>
      <c r="G3" s="174" t="s">
        <v>5</v>
      </c>
      <c r="H3" s="177" t="s">
        <v>6</v>
      </c>
    </row>
    <row r="4" spans="1:8" ht="18" customHeight="1" x14ac:dyDescent="0.25">
      <c r="A4" s="165"/>
      <c r="B4" s="166"/>
      <c r="C4" s="167"/>
      <c r="D4" s="175"/>
      <c r="E4" s="175"/>
      <c r="F4" s="175"/>
      <c r="G4" s="175"/>
      <c r="H4" s="178"/>
    </row>
    <row r="5" spans="1:8" ht="18" customHeight="1" thickBot="1" x14ac:dyDescent="0.3">
      <c r="A5" s="168"/>
      <c r="B5" s="169"/>
      <c r="C5" s="170"/>
      <c r="D5" s="176"/>
      <c r="E5" s="176"/>
      <c r="F5" s="176"/>
      <c r="G5" s="176"/>
      <c r="H5" s="179"/>
    </row>
    <row r="6" spans="1:8" s="7" customFormat="1" ht="14.25" customHeight="1" x14ac:dyDescent="0.2">
      <c r="A6" s="99">
        <v>1</v>
      </c>
      <c r="B6" s="90" t="s">
        <v>111</v>
      </c>
      <c r="C6" s="94" t="s">
        <v>110</v>
      </c>
      <c r="D6" s="9" t="s">
        <v>154</v>
      </c>
      <c r="E6" s="95">
        <v>42031</v>
      </c>
      <c r="F6" s="96" t="s">
        <v>113</v>
      </c>
      <c r="G6" s="97">
        <v>0</v>
      </c>
      <c r="H6" s="98" t="s">
        <v>7</v>
      </c>
    </row>
    <row r="7" spans="1:8" s="7" customFormat="1" ht="14.25" customHeight="1" x14ac:dyDescent="0.2">
      <c r="A7" s="100">
        <v>2</v>
      </c>
      <c r="B7" s="91" t="s">
        <v>111</v>
      </c>
      <c r="C7" s="89" t="s">
        <v>110</v>
      </c>
      <c r="D7" s="9" t="s">
        <v>155</v>
      </c>
      <c r="E7" s="95">
        <v>42031</v>
      </c>
      <c r="F7" s="4" t="s">
        <v>114</v>
      </c>
      <c r="G7" s="5">
        <v>0</v>
      </c>
      <c r="H7" s="8" t="s">
        <v>7</v>
      </c>
    </row>
    <row r="8" spans="1:8" s="7" customFormat="1" ht="14.25" customHeight="1" x14ac:dyDescent="0.2">
      <c r="A8" s="100">
        <v>3</v>
      </c>
      <c r="B8" s="91" t="s">
        <v>111</v>
      </c>
      <c r="C8" s="89" t="s">
        <v>110</v>
      </c>
      <c r="D8" s="2" t="s">
        <v>166</v>
      </c>
      <c r="E8" s="95">
        <v>42031</v>
      </c>
      <c r="F8" s="4" t="s">
        <v>115</v>
      </c>
      <c r="G8" s="10">
        <v>698</v>
      </c>
      <c r="H8" s="6" t="s">
        <v>105</v>
      </c>
    </row>
    <row r="9" spans="1:8" s="7" customFormat="1" ht="14.25" customHeight="1" x14ac:dyDescent="0.2">
      <c r="A9" s="100">
        <v>4</v>
      </c>
      <c r="B9" s="91" t="s">
        <v>111</v>
      </c>
      <c r="C9" s="89" t="s">
        <v>110</v>
      </c>
      <c r="D9" s="9" t="s">
        <v>13</v>
      </c>
      <c r="E9" s="3">
        <v>42017</v>
      </c>
      <c r="F9" s="4" t="s">
        <v>116</v>
      </c>
      <c r="G9" s="10">
        <v>3411303</v>
      </c>
      <c r="H9" s="6" t="s">
        <v>7</v>
      </c>
    </row>
    <row r="10" spans="1:8" s="7" customFormat="1" ht="14.25" customHeight="1" x14ac:dyDescent="0.2">
      <c r="A10" s="100">
        <v>5</v>
      </c>
      <c r="B10" s="91" t="s">
        <v>111</v>
      </c>
      <c r="C10" s="89" t="s">
        <v>110</v>
      </c>
      <c r="D10" s="9" t="s">
        <v>156</v>
      </c>
      <c r="E10" s="95">
        <v>42031</v>
      </c>
      <c r="F10" s="11" t="s">
        <v>117</v>
      </c>
      <c r="G10" s="10">
        <v>15000</v>
      </c>
      <c r="H10" s="6" t="s">
        <v>18</v>
      </c>
    </row>
    <row r="11" spans="1:8" s="7" customFormat="1" ht="14.25" customHeight="1" x14ac:dyDescent="0.2">
      <c r="A11" s="100">
        <v>6</v>
      </c>
      <c r="B11" s="91" t="s">
        <v>111</v>
      </c>
      <c r="C11" s="89" t="s">
        <v>110</v>
      </c>
      <c r="D11" s="9" t="s">
        <v>15</v>
      </c>
      <c r="E11" s="3">
        <v>42017</v>
      </c>
      <c r="F11" s="11" t="s">
        <v>118</v>
      </c>
      <c r="G11" s="10">
        <v>2116.67</v>
      </c>
      <c r="H11" s="6" t="s">
        <v>7</v>
      </c>
    </row>
    <row r="12" spans="1:8" s="7" customFormat="1" ht="14.25" customHeight="1" x14ac:dyDescent="0.2">
      <c r="A12" s="100">
        <v>7</v>
      </c>
      <c r="B12" s="91" t="s">
        <v>111</v>
      </c>
      <c r="C12" s="89" t="s">
        <v>110</v>
      </c>
      <c r="D12" s="9" t="s">
        <v>157</v>
      </c>
      <c r="E12" s="3">
        <v>42017</v>
      </c>
      <c r="F12" s="11" t="s">
        <v>119</v>
      </c>
      <c r="G12" s="10">
        <v>6.65</v>
      </c>
      <c r="H12" s="6" t="s">
        <v>7</v>
      </c>
    </row>
    <row r="13" spans="1:8" s="7" customFormat="1" ht="14.25" customHeight="1" x14ac:dyDescent="0.2">
      <c r="A13" s="100">
        <v>8</v>
      </c>
      <c r="B13" s="91" t="s">
        <v>111</v>
      </c>
      <c r="C13" s="89" t="s">
        <v>110</v>
      </c>
      <c r="D13" s="9" t="s">
        <v>158</v>
      </c>
      <c r="E13" s="95">
        <v>42031</v>
      </c>
      <c r="F13" s="11" t="s">
        <v>120</v>
      </c>
      <c r="G13" s="10">
        <v>0</v>
      </c>
      <c r="H13" s="6" t="s">
        <v>11</v>
      </c>
    </row>
    <row r="14" spans="1:8" s="7" customFormat="1" ht="28.5" customHeight="1" x14ac:dyDescent="0.2">
      <c r="A14" s="100">
        <v>9</v>
      </c>
      <c r="B14" s="91" t="s">
        <v>111</v>
      </c>
      <c r="C14" s="89" t="s">
        <v>110</v>
      </c>
      <c r="D14" s="2" t="s">
        <v>167</v>
      </c>
      <c r="E14" s="95">
        <v>42031</v>
      </c>
      <c r="F14" s="11" t="s">
        <v>121</v>
      </c>
      <c r="G14" s="10">
        <v>735.3</v>
      </c>
      <c r="H14" s="6" t="s">
        <v>112</v>
      </c>
    </row>
    <row r="15" spans="1:8" s="7" customFormat="1" ht="28.5" customHeight="1" x14ac:dyDescent="0.2">
      <c r="A15" s="100">
        <v>10</v>
      </c>
      <c r="B15" s="91" t="s">
        <v>111</v>
      </c>
      <c r="C15" s="89" t="s">
        <v>110</v>
      </c>
      <c r="D15" s="2" t="s">
        <v>168</v>
      </c>
      <c r="E15" s="95">
        <v>42031</v>
      </c>
      <c r="F15" s="11" t="s">
        <v>122</v>
      </c>
      <c r="G15" s="10">
        <v>1000</v>
      </c>
      <c r="H15" s="6" t="s">
        <v>8</v>
      </c>
    </row>
    <row r="16" spans="1:8" s="7" customFormat="1" ht="14.25" customHeight="1" x14ac:dyDescent="0.2">
      <c r="A16" s="100">
        <v>11</v>
      </c>
      <c r="B16" s="91" t="s">
        <v>111</v>
      </c>
      <c r="C16" s="89" t="s">
        <v>110</v>
      </c>
      <c r="D16" s="2" t="s">
        <v>169</v>
      </c>
      <c r="E16" s="95">
        <v>42031</v>
      </c>
      <c r="F16" s="4" t="s">
        <v>123</v>
      </c>
      <c r="G16" s="10">
        <v>500</v>
      </c>
      <c r="H16" s="6" t="s">
        <v>12</v>
      </c>
    </row>
    <row r="17" spans="1:8" s="7" customFormat="1" ht="14.25" customHeight="1" x14ac:dyDescent="0.2">
      <c r="A17" s="100">
        <v>12</v>
      </c>
      <c r="B17" s="91" t="s">
        <v>111</v>
      </c>
      <c r="C17" s="89" t="s">
        <v>110</v>
      </c>
      <c r="D17" s="9" t="s">
        <v>170</v>
      </c>
      <c r="E17" s="95">
        <v>42031</v>
      </c>
      <c r="F17" s="11" t="s">
        <v>124</v>
      </c>
      <c r="G17" s="10">
        <v>0</v>
      </c>
      <c r="H17" s="6" t="s">
        <v>20</v>
      </c>
    </row>
    <row r="18" spans="1:8" s="7" customFormat="1" ht="14.25" customHeight="1" x14ac:dyDescent="0.2">
      <c r="A18" s="100">
        <v>13</v>
      </c>
      <c r="B18" s="91" t="s">
        <v>111</v>
      </c>
      <c r="C18" s="89" t="s">
        <v>110</v>
      </c>
      <c r="D18" s="9" t="s">
        <v>159</v>
      </c>
      <c r="E18" s="95">
        <v>42031</v>
      </c>
      <c r="F18" s="11" t="s">
        <v>125</v>
      </c>
      <c r="G18" s="10">
        <v>1500</v>
      </c>
      <c r="H18" s="6" t="s">
        <v>10</v>
      </c>
    </row>
    <row r="19" spans="1:8" s="7" customFormat="1" ht="14.25" customHeight="1" x14ac:dyDescent="0.2">
      <c r="A19" s="100">
        <v>14</v>
      </c>
      <c r="B19" s="91" t="s">
        <v>111</v>
      </c>
      <c r="C19" s="89" t="s">
        <v>110</v>
      </c>
      <c r="D19" s="2" t="s">
        <v>171</v>
      </c>
      <c r="E19" s="95">
        <v>42031</v>
      </c>
      <c r="F19" s="11" t="s">
        <v>126</v>
      </c>
      <c r="G19" s="10">
        <v>232.02</v>
      </c>
      <c r="H19" s="6" t="s">
        <v>17</v>
      </c>
    </row>
    <row r="20" spans="1:8" s="7" customFormat="1" ht="14.25" customHeight="1" x14ac:dyDescent="0.2">
      <c r="A20" s="100">
        <v>15</v>
      </c>
      <c r="B20" s="91" t="s">
        <v>111</v>
      </c>
      <c r="C20" s="89" t="s">
        <v>110</v>
      </c>
      <c r="D20" s="2" t="s">
        <v>172</v>
      </c>
      <c r="E20" s="95">
        <v>42031</v>
      </c>
      <c r="F20" s="11" t="s">
        <v>127</v>
      </c>
      <c r="G20" s="10">
        <v>55914.05</v>
      </c>
      <c r="H20" s="6" t="s">
        <v>17</v>
      </c>
    </row>
    <row r="21" spans="1:8" s="7" customFormat="1" ht="14.25" customHeight="1" x14ac:dyDescent="0.2">
      <c r="A21" s="100">
        <v>16</v>
      </c>
      <c r="B21" s="91" t="s">
        <v>111</v>
      </c>
      <c r="C21" s="89" t="s">
        <v>110</v>
      </c>
      <c r="D21" s="9" t="s">
        <v>160</v>
      </c>
      <c r="E21" s="95">
        <v>42031</v>
      </c>
      <c r="F21" s="4" t="s">
        <v>128</v>
      </c>
      <c r="G21" s="10">
        <v>1400</v>
      </c>
      <c r="H21" s="6" t="s">
        <v>17</v>
      </c>
    </row>
    <row r="22" spans="1:8" s="7" customFormat="1" ht="14.25" customHeight="1" x14ac:dyDescent="0.2">
      <c r="A22" s="100">
        <v>17</v>
      </c>
      <c r="B22" s="91" t="s">
        <v>111</v>
      </c>
      <c r="C22" s="89" t="s">
        <v>110</v>
      </c>
      <c r="D22" s="9" t="s">
        <v>161</v>
      </c>
      <c r="E22" s="95">
        <v>42031</v>
      </c>
      <c r="F22" s="4" t="s">
        <v>129</v>
      </c>
      <c r="G22" s="10">
        <v>0</v>
      </c>
      <c r="H22" s="6" t="s">
        <v>7</v>
      </c>
    </row>
    <row r="23" spans="1:8" s="7" customFormat="1" ht="14.25" customHeight="1" x14ac:dyDescent="0.2">
      <c r="A23" s="100">
        <v>18</v>
      </c>
      <c r="B23" s="91" t="s">
        <v>111</v>
      </c>
      <c r="C23" s="89" t="s">
        <v>110</v>
      </c>
      <c r="D23" s="9" t="s">
        <v>162</v>
      </c>
      <c r="E23" s="95">
        <v>42031</v>
      </c>
      <c r="F23" s="11" t="s">
        <v>130</v>
      </c>
      <c r="G23" s="10">
        <v>0</v>
      </c>
      <c r="H23" s="6" t="s">
        <v>12</v>
      </c>
    </row>
    <row r="24" spans="1:8" s="7" customFormat="1" ht="14.25" customHeight="1" x14ac:dyDescent="0.2">
      <c r="A24" s="100">
        <v>19</v>
      </c>
      <c r="B24" s="91" t="s">
        <v>111</v>
      </c>
      <c r="C24" s="89" t="s">
        <v>110</v>
      </c>
      <c r="D24" s="9" t="s">
        <v>163</v>
      </c>
      <c r="E24" s="95">
        <v>42031</v>
      </c>
      <c r="F24" s="11" t="s">
        <v>131</v>
      </c>
      <c r="G24" s="10">
        <v>0</v>
      </c>
      <c r="H24" s="6" t="s">
        <v>22</v>
      </c>
    </row>
    <row r="25" spans="1:8" s="7" customFormat="1" ht="14.25" customHeight="1" x14ac:dyDescent="0.2">
      <c r="A25" s="100">
        <v>20</v>
      </c>
      <c r="B25" s="91" t="s">
        <v>111</v>
      </c>
      <c r="C25" s="89" t="s">
        <v>110</v>
      </c>
      <c r="D25" s="9" t="s">
        <v>188</v>
      </c>
      <c r="E25" s="95">
        <v>42031</v>
      </c>
      <c r="F25" s="4" t="s">
        <v>132</v>
      </c>
      <c r="G25" s="10">
        <v>0</v>
      </c>
      <c r="H25" s="6" t="s">
        <v>112</v>
      </c>
    </row>
    <row r="26" spans="1:8" s="7" customFormat="1" ht="14.25" customHeight="1" x14ac:dyDescent="0.2">
      <c r="A26" s="100">
        <v>21</v>
      </c>
      <c r="B26" s="91" t="s">
        <v>111</v>
      </c>
      <c r="C26" s="89" t="s">
        <v>110</v>
      </c>
      <c r="D26" s="9" t="s">
        <v>164</v>
      </c>
      <c r="E26" s="3">
        <v>42017</v>
      </c>
      <c r="F26" s="11" t="s">
        <v>133</v>
      </c>
      <c r="G26" s="10">
        <v>0</v>
      </c>
      <c r="H26" s="6" t="s">
        <v>22</v>
      </c>
    </row>
    <row r="27" spans="1:8" s="7" customFormat="1" ht="14.25" customHeight="1" x14ac:dyDescent="0.2">
      <c r="A27" s="100">
        <v>22</v>
      </c>
      <c r="B27" s="91" t="s">
        <v>111</v>
      </c>
      <c r="C27" s="89" t="s">
        <v>110</v>
      </c>
      <c r="D27" s="2" t="s">
        <v>173</v>
      </c>
      <c r="E27" s="3">
        <v>42059</v>
      </c>
      <c r="F27" s="11" t="s">
        <v>134</v>
      </c>
      <c r="G27" s="10">
        <v>5614.14</v>
      </c>
      <c r="H27" s="6" t="s">
        <v>8</v>
      </c>
    </row>
    <row r="28" spans="1:8" s="7" customFormat="1" ht="14.25" customHeight="1" x14ac:dyDescent="0.2">
      <c r="A28" s="100">
        <v>23</v>
      </c>
      <c r="B28" s="91" t="s">
        <v>111</v>
      </c>
      <c r="C28" s="89" t="s">
        <v>110</v>
      </c>
      <c r="D28" s="2" t="s">
        <v>165</v>
      </c>
      <c r="E28" s="3">
        <v>42059</v>
      </c>
      <c r="F28" s="11" t="s">
        <v>135</v>
      </c>
      <c r="G28" s="10">
        <v>16884.12</v>
      </c>
      <c r="H28" s="6" t="s">
        <v>7</v>
      </c>
    </row>
    <row r="29" spans="1:8" s="7" customFormat="1" ht="14.25" customHeight="1" x14ac:dyDescent="0.2">
      <c r="A29" s="100">
        <v>24</v>
      </c>
      <c r="B29" s="91" t="s">
        <v>111</v>
      </c>
      <c r="C29" s="89" t="s">
        <v>110</v>
      </c>
      <c r="D29" s="9" t="s">
        <v>174</v>
      </c>
      <c r="E29" s="3">
        <v>42059</v>
      </c>
      <c r="F29" s="11" t="s">
        <v>136</v>
      </c>
      <c r="G29" s="10">
        <v>0</v>
      </c>
      <c r="H29" s="6" t="s">
        <v>7</v>
      </c>
    </row>
    <row r="30" spans="1:8" s="7" customFormat="1" ht="14.25" customHeight="1" x14ac:dyDescent="0.2">
      <c r="A30" s="100">
        <v>25</v>
      </c>
      <c r="B30" s="91" t="s">
        <v>111</v>
      </c>
      <c r="C30" s="89" t="s">
        <v>110</v>
      </c>
      <c r="D30" s="9" t="s">
        <v>175</v>
      </c>
      <c r="E30" s="3">
        <v>42059</v>
      </c>
      <c r="F30" s="11" t="s">
        <v>137</v>
      </c>
      <c r="G30" s="10">
        <v>770</v>
      </c>
      <c r="H30" s="6" t="s">
        <v>7</v>
      </c>
    </row>
    <row r="31" spans="1:8" s="7" customFormat="1" ht="14.25" customHeight="1" x14ac:dyDescent="0.2">
      <c r="A31" s="102">
        <v>26</v>
      </c>
      <c r="B31" s="103" t="s">
        <v>111</v>
      </c>
      <c r="C31" s="104" t="s">
        <v>110</v>
      </c>
      <c r="D31" s="82" t="s">
        <v>238</v>
      </c>
      <c r="E31" s="83"/>
      <c r="F31" s="84"/>
      <c r="G31" s="85"/>
      <c r="H31" s="86"/>
    </row>
    <row r="32" spans="1:8" s="7" customFormat="1" ht="14.25" customHeight="1" x14ac:dyDescent="0.2">
      <c r="A32" s="100">
        <v>27</v>
      </c>
      <c r="B32" s="91" t="s">
        <v>111</v>
      </c>
      <c r="C32" s="89" t="s">
        <v>110</v>
      </c>
      <c r="D32" s="9" t="s">
        <v>15</v>
      </c>
      <c r="E32" s="3">
        <v>42030</v>
      </c>
      <c r="F32" s="11" t="s">
        <v>138</v>
      </c>
      <c r="G32" s="10">
        <v>1095</v>
      </c>
      <c r="H32" s="6" t="s">
        <v>7</v>
      </c>
    </row>
    <row r="33" spans="1:8" s="7" customFormat="1" ht="14.25" customHeight="1" x14ac:dyDescent="0.2">
      <c r="A33" s="100">
        <v>28</v>
      </c>
      <c r="B33" s="91" t="s">
        <v>111</v>
      </c>
      <c r="C33" s="89" t="s">
        <v>110</v>
      </c>
      <c r="D33" s="9" t="s">
        <v>15</v>
      </c>
      <c r="E33" s="3">
        <v>42030</v>
      </c>
      <c r="F33" s="11" t="s">
        <v>139</v>
      </c>
      <c r="G33" s="10">
        <v>95255.11</v>
      </c>
      <c r="H33" s="6" t="s">
        <v>7</v>
      </c>
    </row>
    <row r="34" spans="1:8" s="7" customFormat="1" ht="14.25" customHeight="1" x14ac:dyDescent="0.2">
      <c r="A34" s="100">
        <v>29</v>
      </c>
      <c r="B34" s="91" t="s">
        <v>111</v>
      </c>
      <c r="C34" s="89" t="s">
        <v>110</v>
      </c>
      <c r="D34" s="9" t="s">
        <v>96</v>
      </c>
      <c r="E34" s="3">
        <v>42045</v>
      </c>
      <c r="F34" s="11" t="s">
        <v>140</v>
      </c>
      <c r="G34" s="10">
        <v>5000</v>
      </c>
      <c r="H34" s="6" t="s">
        <v>12</v>
      </c>
    </row>
    <row r="35" spans="1:8" s="7" customFormat="1" ht="14.25" customHeight="1" x14ac:dyDescent="0.2">
      <c r="A35" s="100">
        <v>30</v>
      </c>
      <c r="B35" s="91" t="s">
        <v>111</v>
      </c>
      <c r="C35" s="89" t="s">
        <v>110</v>
      </c>
      <c r="D35" s="9" t="s">
        <v>93</v>
      </c>
      <c r="E35" s="3">
        <v>42045</v>
      </c>
      <c r="F35" s="11" t="s">
        <v>141</v>
      </c>
      <c r="G35" s="10">
        <v>563.61</v>
      </c>
      <c r="H35" s="6" t="s">
        <v>12</v>
      </c>
    </row>
    <row r="36" spans="1:8" s="7" customFormat="1" ht="14.25" customHeight="1" x14ac:dyDescent="0.2">
      <c r="A36" s="100">
        <v>31</v>
      </c>
      <c r="B36" s="91" t="s">
        <v>111</v>
      </c>
      <c r="C36" s="89" t="s">
        <v>110</v>
      </c>
      <c r="D36" s="2" t="s">
        <v>176</v>
      </c>
      <c r="E36" s="3">
        <v>42059</v>
      </c>
      <c r="F36" s="11" t="s">
        <v>142</v>
      </c>
      <c r="G36" s="10">
        <v>1082.76</v>
      </c>
      <c r="H36" s="6" t="s">
        <v>19</v>
      </c>
    </row>
    <row r="37" spans="1:8" s="7" customFormat="1" ht="14.25" customHeight="1" x14ac:dyDescent="0.2">
      <c r="A37" s="100">
        <v>32</v>
      </c>
      <c r="B37" s="91" t="s">
        <v>111</v>
      </c>
      <c r="C37" s="89" t="s">
        <v>110</v>
      </c>
      <c r="D37" s="9" t="s">
        <v>96</v>
      </c>
      <c r="E37" s="3">
        <v>42059</v>
      </c>
      <c r="F37" s="11" t="s">
        <v>143</v>
      </c>
      <c r="G37" s="10">
        <v>313812</v>
      </c>
      <c r="H37" s="6" t="s">
        <v>12</v>
      </c>
    </row>
    <row r="38" spans="1:8" s="7" customFormat="1" ht="14.25" customHeight="1" x14ac:dyDescent="0.2">
      <c r="A38" s="100">
        <v>33</v>
      </c>
      <c r="B38" s="91" t="s">
        <v>111</v>
      </c>
      <c r="C38" s="89" t="s">
        <v>110</v>
      </c>
      <c r="D38" s="9" t="s">
        <v>160</v>
      </c>
      <c r="E38" s="3">
        <v>42059</v>
      </c>
      <c r="F38" s="11" t="s">
        <v>144</v>
      </c>
      <c r="G38" s="10">
        <v>573.92999999999995</v>
      </c>
      <c r="H38" s="6" t="s">
        <v>17</v>
      </c>
    </row>
    <row r="39" spans="1:8" s="7" customFormat="1" ht="14.25" customHeight="1" x14ac:dyDescent="0.2">
      <c r="A39" s="100">
        <v>34</v>
      </c>
      <c r="B39" s="91" t="s">
        <v>111</v>
      </c>
      <c r="C39" s="89" t="s">
        <v>110</v>
      </c>
      <c r="D39" s="9" t="s">
        <v>102</v>
      </c>
      <c r="E39" s="3">
        <v>42045</v>
      </c>
      <c r="F39" s="11" t="s">
        <v>145</v>
      </c>
      <c r="G39" s="10">
        <v>1613.86</v>
      </c>
      <c r="H39" s="6" t="s">
        <v>18</v>
      </c>
    </row>
    <row r="40" spans="1:8" s="7" customFormat="1" ht="14.25" customHeight="1" x14ac:dyDescent="0.2">
      <c r="A40" s="100">
        <v>35</v>
      </c>
      <c r="B40" s="91" t="s">
        <v>111</v>
      </c>
      <c r="C40" s="89" t="s">
        <v>110</v>
      </c>
      <c r="D40" s="9" t="s">
        <v>177</v>
      </c>
      <c r="E40" s="3">
        <v>42045</v>
      </c>
      <c r="F40" s="11" t="s">
        <v>146</v>
      </c>
      <c r="G40" s="10">
        <v>0</v>
      </c>
      <c r="H40" s="6" t="s">
        <v>22</v>
      </c>
    </row>
    <row r="41" spans="1:8" s="7" customFormat="1" ht="28.5" customHeight="1" x14ac:dyDescent="0.2">
      <c r="A41" s="100">
        <v>36</v>
      </c>
      <c r="B41" s="91" t="s">
        <v>111</v>
      </c>
      <c r="C41" s="89" t="s">
        <v>110</v>
      </c>
      <c r="D41" s="2" t="s">
        <v>178</v>
      </c>
      <c r="E41" s="3">
        <v>42059</v>
      </c>
      <c r="F41" s="11" t="s">
        <v>147</v>
      </c>
      <c r="G41" s="10">
        <v>3909.92</v>
      </c>
      <c r="H41" s="6" t="s">
        <v>112</v>
      </c>
    </row>
    <row r="42" spans="1:8" s="7" customFormat="1" ht="14.25" customHeight="1" x14ac:dyDescent="0.2">
      <c r="A42" s="100">
        <v>37</v>
      </c>
      <c r="B42" s="91" t="s">
        <v>111</v>
      </c>
      <c r="C42" s="89" t="s">
        <v>110</v>
      </c>
      <c r="D42" s="9" t="s">
        <v>15</v>
      </c>
      <c r="E42" s="3">
        <v>42045</v>
      </c>
      <c r="F42" s="11" t="s">
        <v>148</v>
      </c>
      <c r="G42" s="10">
        <v>120</v>
      </c>
      <c r="H42" s="6" t="s">
        <v>7</v>
      </c>
    </row>
    <row r="43" spans="1:8" s="7" customFormat="1" ht="14.25" customHeight="1" x14ac:dyDescent="0.2">
      <c r="A43" s="100">
        <v>38</v>
      </c>
      <c r="B43" s="91" t="s">
        <v>111</v>
      </c>
      <c r="C43" s="89" t="s">
        <v>110</v>
      </c>
      <c r="D43" s="9" t="s">
        <v>107</v>
      </c>
      <c r="E43" s="3">
        <v>42059</v>
      </c>
      <c r="F43" s="11" t="s">
        <v>149</v>
      </c>
      <c r="G43" s="10">
        <v>0</v>
      </c>
      <c r="H43" s="6" t="s">
        <v>7</v>
      </c>
    </row>
    <row r="44" spans="1:8" s="7" customFormat="1" ht="14.25" customHeight="1" x14ac:dyDescent="0.2">
      <c r="A44" s="100">
        <v>39</v>
      </c>
      <c r="B44" s="91" t="s">
        <v>111</v>
      </c>
      <c r="C44" s="89" t="s">
        <v>110</v>
      </c>
      <c r="D44" s="9" t="s">
        <v>179</v>
      </c>
      <c r="E44" s="3">
        <v>42059</v>
      </c>
      <c r="F44" s="11" t="s">
        <v>150</v>
      </c>
      <c r="G44" s="10">
        <v>0</v>
      </c>
      <c r="H44" s="6" t="s">
        <v>11</v>
      </c>
    </row>
    <row r="45" spans="1:8" s="7" customFormat="1" ht="14.25" customHeight="1" x14ac:dyDescent="0.2">
      <c r="A45" s="100">
        <v>40</v>
      </c>
      <c r="B45" s="91" t="s">
        <v>111</v>
      </c>
      <c r="C45" s="89" t="s">
        <v>110</v>
      </c>
      <c r="D45" s="2" t="s">
        <v>180</v>
      </c>
      <c r="E45" s="3">
        <v>42059</v>
      </c>
      <c r="F45" s="11" t="s">
        <v>151</v>
      </c>
      <c r="G45" s="10">
        <v>2086.75</v>
      </c>
      <c r="H45" s="6" t="s">
        <v>16</v>
      </c>
    </row>
    <row r="46" spans="1:8" s="7" customFormat="1" ht="14.25" customHeight="1" x14ac:dyDescent="0.2">
      <c r="A46" s="100">
        <v>41</v>
      </c>
      <c r="B46" s="91" t="s">
        <v>111</v>
      </c>
      <c r="C46" s="89" t="s">
        <v>110</v>
      </c>
      <c r="D46" s="2" t="s">
        <v>181</v>
      </c>
      <c r="E46" s="3">
        <v>42059</v>
      </c>
      <c r="F46" s="11" t="s">
        <v>152</v>
      </c>
      <c r="G46" s="10">
        <v>94510.81</v>
      </c>
      <c r="H46" s="6" t="s">
        <v>16</v>
      </c>
    </row>
    <row r="47" spans="1:8" s="7" customFormat="1" ht="28.5" customHeight="1" x14ac:dyDescent="0.2">
      <c r="A47" s="101">
        <v>42</v>
      </c>
      <c r="B47" s="92" t="s">
        <v>111</v>
      </c>
      <c r="C47" s="93" t="s">
        <v>110</v>
      </c>
      <c r="D47" s="2" t="s">
        <v>182</v>
      </c>
      <c r="E47" s="3">
        <v>42059</v>
      </c>
      <c r="F47" s="11" t="s">
        <v>153</v>
      </c>
      <c r="G47" s="10">
        <v>12387</v>
      </c>
      <c r="H47" s="6" t="s">
        <v>16</v>
      </c>
    </row>
    <row r="48" spans="1:8" s="7" customFormat="1" ht="14.25" customHeight="1" x14ac:dyDescent="0.2">
      <c r="A48" s="100">
        <v>43</v>
      </c>
      <c r="B48" s="92" t="s">
        <v>111</v>
      </c>
      <c r="C48" s="93" t="s">
        <v>110</v>
      </c>
      <c r="D48" s="9" t="s">
        <v>23</v>
      </c>
      <c r="E48" s="3">
        <v>42066</v>
      </c>
      <c r="F48" s="11" t="s">
        <v>191</v>
      </c>
      <c r="G48" s="10">
        <v>16.12</v>
      </c>
      <c r="H48" s="6" t="s">
        <v>112</v>
      </c>
    </row>
    <row r="49" spans="1:8" s="7" customFormat="1" ht="14.25" customHeight="1" x14ac:dyDescent="0.2">
      <c r="A49" s="101">
        <v>44</v>
      </c>
      <c r="B49" s="92" t="s">
        <v>111</v>
      </c>
      <c r="C49" s="93" t="s">
        <v>110</v>
      </c>
      <c r="D49" s="9" t="s">
        <v>98</v>
      </c>
      <c r="E49" s="3">
        <v>42080</v>
      </c>
      <c r="F49" s="11" t="s">
        <v>192</v>
      </c>
      <c r="G49" s="10">
        <v>439.47</v>
      </c>
      <c r="H49" s="6" t="s">
        <v>18</v>
      </c>
    </row>
    <row r="50" spans="1:8" s="7" customFormat="1" ht="14.25" customHeight="1" x14ac:dyDescent="0.2">
      <c r="A50" s="100">
        <v>45</v>
      </c>
      <c r="B50" s="92" t="s">
        <v>111</v>
      </c>
      <c r="C50" s="93" t="s">
        <v>110</v>
      </c>
      <c r="D50" s="2" t="s">
        <v>222</v>
      </c>
      <c r="E50" s="3">
        <v>42094</v>
      </c>
      <c r="F50" s="11" t="s">
        <v>193</v>
      </c>
      <c r="G50" s="10">
        <v>3928.42</v>
      </c>
      <c r="H50" s="6" t="s">
        <v>20</v>
      </c>
    </row>
    <row r="51" spans="1:8" s="7" customFormat="1" ht="14.25" customHeight="1" x14ac:dyDescent="0.2">
      <c r="A51" s="101">
        <v>46</v>
      </c>
      <c r="B51" s="92" t="s">
        <v>111</v>
      </c>
      <c r="C51" s="93" t="s">
        <v>110</v>
      </c>
      <c r="D51" s="9" t="s">
        <v>107</v>
      </c>
      <c r="E51" s="3">
        <v>42122</v>
      </c>
      <c r="F51" s="11" t="s">
        <v>267</v>
      </c>
      <c r="G51" s="10">
        <v>0</v>
      </c>
      <c r="H51" s="6" t="s">
        <v>7</v>
      </c>
    </row>
    <row r="52" spans="1:8" s="7" customFormat="1" ht="14.25" customHeight="1" x14ac:dyDescent="0.2">
      <c r="A52" s="100">
        <v>47</v>
      </c>
      <c r="B52" s="92" t="s">
        <v>111</v>
      </c>
      <c r="C52" s="93" t="s">
        <v>110</v>
      </c>
      <c r="D52" s="9" t="s">
        <v>177</v>
      </c>
      <c r="E52" s="3">
        <v>42066</v>
      </c>
      <c r="F52" s="11" t="s">
        <v>194</v>
      </c>
      <c r="G52" s="10">
        <v>0</v>
      </c>
      <c r="H52" s="6" t="s">
        <v>22</v>
      </c>
    </row>
    <row r="53" spans="1:8" s="7" customFormat="1" ht="14.25" customHeight="1" x14ac:dyDescent="0.2">
      <c r="A53" s="101">
        <v>48</v>
      </c>
      <c r="B53" s="92" t="s">
        <v>111</v>
      </c>
      <c r="C53" s="93" t="s">
        <v>110</v>
      </c>
      <c r="D53" s="2" t="s">
        <v>224</v>
      </c>
      <c r="E53" s="3">
        <v>42094</v>
      </c>
      <c r="F53" s="11" t="s">
        <v>195</v>
      </c>
      <c r="G53" s="10">
        <v>79230.289999999994</v>
      </c>
      <c r="H53" s="6" t="s">
        <v>20</v>
      </c>
    </row>
    <row r="54" spans="1:8" s="7" customFormat="1" ht="14.25" customHeight="1" x14ac:dyDescent="0.2">
      <c r="A54" s="100">
        <v>49</v>
      </c>
      <c r="B54" s="92" t="s">
        <v>111</v>
      </c>
      <c r="C54" s="93" t="s">
        <v>110</v>
      </c>
      <c r="D54" s="9" t="s">
        <v>225</v>
      </c>
      <c r="E54" s="3">
        <v>42094</v>
      </c>
      <c r="F54" s="11" t="s">
        <v>196</v>
      </c>
      <c r="G54" s="10">
        <v>277.73</v>
      </c>
      <c r="H54" s="6" t="s">
        <v>16</v>
      </c>
    </row>
    <row r="55" spans="1:8" s="7" customFormat="1" ht="14.25" customHeight="1" x14ac:dyDescent="0.2">
      <c r="A55" s="101">
        <v>50</v>
      </c>
      <c r="B55" s="92" t="s">
        <v>111</v>
      </c>
      <c r="C55" s="93" t="s">
        <v>110</v>
      </c>
      <c r="D55" s="9" t="s">
        <v>226</v>
      </c>
      <c r="E55" s="3">
        <v>42094</v>
      </c>
      <c r="F55" s="11" t="s">
        <v>197</v>
      </c>
      <c r="G55" s="10">
        <v>615881.16</v>
      </c>
      <c r="H55" s="6" t="s">
        <v>20</v>
      </c>
    </row>
    <row r="56" spans="1:8" s="7" customFormat="1" ht="14.25" customHeight="1" x14ac:dyDescent="0.2">
      <c r="A56" s="100">
        <v>51</v>
      </c>
      <c r="B56" s="92" t="s">
        <v>111</v>
      </c>
      <c r="C56" s="93" t="s">
        <v>110</v>
      </c>
      <c r="D56" s="9" t="s">
        <v>99</v>
      </c>
      <c r="E56" s="3">
        <v>42094</v>
      </c>
      <c r="F56" s="11" t="s">
        <v>198</v>
      </c>
      <c r="G56" s="10">
        <v>3211</v>
      </c>
      <c r="H56" s="6" t="s">
        <v>22</v>
      </c>
    </row>
    <row r="57" spans="1:8" s="7" customFormat="1" ht="14.25" customHeight="1" x14ac:dyDescent="0.2">
      <c r="A57" s="101">
        <v>52</v>
      </c>
      <c r="B57" s="92" t="s">
        <v>111</v>
      </c>
      <c r="C57" s="93" t="s">
        <v>110</v>
      </c>
      <c r="D57" s="9" t="s">
        <v>103</v>
      </c>
      <c r="E57" s="3">
        <v>42094</v>
      </c>
      <c r="F57" s="11" t="s">
        <v>199</v>
      </c>
      <c r="G57" s="10">
        <v>0</v>
      </c>
      <c r="H57" s="6" t="s">
        <v>22</v>
      </c>
    </row>
    <row r="58" spans="1:8" s="7" customFormat="1" ht="14.25" customHeight="1" x14ac:dyDescent="0.2">
      <c r="A58" s="100">
        <v>53</v>
      </c>
      <c r="B58" s="92" t="s">
        <v>111</v>
      </c>
      <c r="C58" s="93" t="s">
        <v>110</v>
      </c>
      <c r="D58" s="9" t="s">
        <v>227</v>
      </c>
      <c r="E58" s="3">
        <v>42094</v>
      </c>
      <c r="F58" s="11" t="s">
        <v>200</v>
      </c>
      <c r="G58" s="10">
        <v>0</v>
      </c>
      <c r="H58" s="6" t="s">
        <v>18</v>
      </c>
    </row>
    <row r="59" spans="1:8" s="7" customFormat="1" ht="14.25" customHeight="1" x14ac:dyDescent="0.2">
      <c r="A59" s="101">
        <v>54</v>
      </c>
      <c r="B59" s="92" t="s">
        <v>111</v>
      </c>
      <c r="C59" s="93" t="s">
        <v>110</v>
      </c>
      <c r="D59" s="9" t="s">
        <v>15</v>
      </c>
      <c r="E59" s="3">
        <v>42066</v>
      </c>
      <c r="F59" s="11" t="s">
        <v>201</v>
      </c>
      <c r="G59" s="10">
        <v>13045.08</v>
      </c>
      <c r="H59" s="6" t="s">
        <v>7</v>
      </c>
    </row>
    <row r="60" spans="1:8" s="7" customFormat="1" ht="14.25" customHeight="1" x14ac:dyDescent="0.2">
      <c r="A60" s="100">
        <v>55</v>
      </c>
      <c r="B60" s="92" t="s">
        <v>111</v>
      </c>
      <c r="C60" s="93" t="s">
        <v>110</v>
      </c>
      <c r="D60" s="9" t="s">
        <v>157</v>
      </c>
      <c r="E60" s="3">
        <v>42066</v>
      </c>
      <c r="F60" s="11" t="s">
        <v>202</v>
      </c>
      <c r="G60" s="10">
        <v>20.54</v>
      </c>
      <c r="H60" s="6" t="s">
        <v>7</v>
      </c>
    </row>
    <row r="61" spans="1:8" s="7" customFormat="1" ht="14.25" customHeight="1" x14ac:dyDescent="0.2">
      <c r="A61" s="101">
        <v>56</v>
      </c>
      <c r="B61" s="92" t="s">
        <v>111</v>
      </c>
      <c r="C61" s="93" t="s">
        <v>110</v>
      </c>
      <c r="D61" s="9" t="s">
        <v>107</v>
      </c>
      <c r="E61" s="3">
        <v>42122</v>
      </c>
      <c r="F61" s="11" t="s">
        <v>268</v>
      </c>
      <c r="G61" s="10">
        <v>0</v>
      </c>
      <c r="H61" s="6" t="s">
        <v>7</v>
      </c>
    </row>
    <row r="62" spans="1:8" s="7" customFormat="1" ht="14.25" customHeight="1" x14ac:dyDescent="0.2">
      <c r="A62" s="100">
        <v>57</v>
      </c>
      <c r="B62" s="92" t="s">
        <v>111</v>
      </c>
      <c r="C62" s="93" t="s">
        <v>110</v>
      </c>
      <c r="D62" s="2" t="s">
        <v>180</v>
      </c>
      <c r="E62" s="3">
        <v>42094</v>
      </c>
      <c r="F62" s="11" t="s">
        <v>203</v>
      </c>
      <c r="G62" s="10">
        <v>148</v>
      </c>
      <c r="H62" s="6" t="s">
        <v>16</v>
      </c>
    </row>
    <row r="63" spans="1:8" s="7" customFormat="1" ht="14.25" customHeight="1" x14ac:dyDescent="0.2">
      <c r="A63" s="101">
        <v>58</v>
      </c>
      <c r="B63" s="92" t="s">
        <v>111</v>
      </c>
      <c r="C63" s="93" t="s">
        <v>110</v>
      </c>
      <c r="D63" s="9" t="s">
        <v>228</v>
      </c>
      <c r="E63" s="3">
        <v>42094</v>
      </c>
      <c r="F63" s="11" t="s">
        <v>204</v>
      </c>
      <c r="G63" s="10">
        <v>3236.81</v>
      </c>
      <c r="H63" s="6" t="s">
        <v>16</v>
      </c>
    </row>
    <row r="64" spans="1:8" s="7" customFormat="1" ht="14.25" customHeight="1" x14ac:dyDescent="0.2">
      <c r="A64" s="100">
        <v>59</v>
      </c>
      <c r="B64" s="92" t="s">
        <v>111</v>
      </c>
      <c r="C64" s="93" t="s">
        <v>110</v>
      </c>
      <c r="D64" s="9" t="s">
        <v>229</v>
      </c>
      <c r="E64" s="3">
        <v>42094</v>
      </c>
      <c r="F64" s="11" t="s">
        <v>205</v>
      </c>
      <c r="G64" s="10">
        <v>17608.95</v>
      </c>
      <c r="H64" s="6" t="s">
        <v>16</v>
      </c>
    </row>
    <row r="65" spans="1:8" s="7" customFormat="1" ht="14.25" customHeight="1" x14ac:dyDescent="0.2">
      <c r="A65" s="101">
        <v>60</v>
      </c>
      <c r="B65" s="92" t="s">
        <v>111</v>
      </c>
      <c r="C65" s="93" t="s">
        <v>110</v>
      </c>
      <c r="D65" s="2" t="s">
        <v>230</v>
      </c>
      <c r="E65" s="3">
        <v>42094</v>
      </c>
      <c r="F65" s="11" t="s">
        <v>206</v>
      </c>
      <c r="G65" s="10">
        <v>0</v>
      </c>
      <c r="H65" s="6" t="s">
        <v>16</v>
      </c>
    </row>
    <row r="66" spans="1:8" s="7" customFormat="1" ht="14.25" customHeight="1" x14ac:dyDescent="0.2">
      <c r="A66" s="100">
        <v>61</v>
      </c>
      <c r="B66" s="92" t="s">
        <v>111</v>
      </c>
      <c r="C66" s="93" t="s">
        <v>110</v>
      </c>
      <c r="D66" s="9" t="s">
        <v>236</v>
      </c>
      <c r="E66" s="3">
        <v>42094</v>
      </c>
      <c r="F66" s="11" t="s">
        <v>207</v>
      </c>
      <c r="G66" s="10">
        <v>10472.93</v>
      </c>
      <c r="H66" s="6" t="s">
        <v>16</v>
      </c>
    </row>
    <row r="67" spans="1:8" s="7" customFormat="1" ht="14.25" customHeight="1" x14ac:dyDescent="0.2">
      <c r="A67" s="101">
        <v>62</v>
      </c>
      <c r="B67" s="92" t="s">
        <v>111</v>
      </c>
      <c r="C67" s="93" t="s">
        <v>110</v>
      </c>
      <c r="D67" s="2" t="s">
        <v>109</v>
      </c>
      <c r="E67" s="3">
        <v>42066</v>
      </c>
      <c r="F67" s="11" t="s">
        <v>208</v>
      </c>
      <c r="G67" s="10">
        <v>104.32</v>
      </c>
      <c r="H67" s="6" t="s">
        <v>11</v>
      </c>
    </row>
    <row r="68" spans="1:8" s="7" customFormat="1" ht="14.25" customHeight="1" x14ac:dyDescent="0.2">
      <c r="A68" s="100">
        <v>63</v>
      </c>
      <c r="B68" s="92" t="s">
        <v>111</v>
      </c>
      <c r="C68" s="93" t="s">
        <v>110</v>
      </c>
      <c r="D68" s="9" t="s">
        <v>158</v>
      </c>
      <c r="E68" s="3">
        <v>42094</v>
      </c>
      <c r="F68" s="11" t="s">
        <v>209</v>
      </c>
      <c r="G68" s="10">
        <v>0</v>
      </c>
      <c r="H68" s="6" t="s">
        <v>11</v>
      </c>
    </row>
    <row r="69" spans="1:8" s="7" customFormat="1" ht="14.25" customHeight="1" x14ac:dyDescent="0.2">
      <c r="A69" s="101">
        <v>64</v>
      </c>
      <c r="B69" s="92" t="s">
        <v>111</v>
      </c>
      <c r="C69" s="93" t="s">
        <v>110</v>
      </c>
      <c r="D69" s="2" t="s">
        <v>231</v>
      </c>
      <c r="E69" s="3">
        <v>42094</v>
      </c>
      <c r="F69" s="11" t="s">
        <v>210</v>
      </c>
      <c r="G69" s="10">
        <v>5000</v>
      </c>
      <c r="H69" s="6" t="s">
        <v>8</v>
      </c>
    </row>
    <row r="70" spans="1:8" s="7" customFormat="1" ht="14.25" customHeight="1" x14ac:dyDescent="0.2">
      <c r="A70" s="100">
        <v>65</v>
      </c>
      <c r="B70" s="92" t="s">
        <v>111</v>
      </c>
      <c r="C70" s="93" t="s">
        <v>110</v>
      </c>
      <c r="D70" s="2" t="s">
        <v>232</v>
      </c>
      <c r="E70" s="3">
        <v>42094</v>
      </c>
      <c r="F70" s="11" t="s">
        <v>211</v>
      </c>
      <c r="G70" s="10">
        <v>1100</v>
      </c>
      <c r="H70" s="6" t="s">
        <v>20</v>
      </c>
    </row>
    <row r="71" spans="1:8" s="7" customFormat="1" ht="14.25" customHeight="1" x14ac:dyDescent="0.2">
      <c r="A71" s="101">
        <v>66</v>
      </c>
      <c r="B71" s="92" t="s">
        <v>111</v>
      </c>
      <c r="C71" s="93" t="s">
        <v>110</v>
      </c>
      <c r="D71" s="9" t="s">
        <v>233</v>
      </c>
      <c r="E71" s="3">
        <v>42094</v>
      </c>
      <c r="F71" s="11" t="s">
        <v>212</v>
      </c>
      <c r="G71" s="10">
        <v>2331.36</v>
      </c>
      <c r="H71" s="6" t="s">
        <v>7</v>
      </c>
    </row>
    <row r="72" spans="1:8" s="7" customFormat="1" ht="14.25" customHeight="1" x14ac:dyDescent="0.2">
      <c r="A72" s="100">
        <v>67</v>
      </c>
      <c r="B72" s="92" t="s">
        <v>111</v>
      </c>
      <c r="C72" s="93" t="s">
        <v>110</v>
      </c>
      <c r="D72" s="9" t="s">
        <v>93</v>
      </c>
      <c r="E72" s="3">
        <v>42080</v>
      </c>
      <c r="F72" s="11" t="s">
        <v>213</v>
      </c>
      <c r="G72" s="10">
        <v>4242.8900000000003</v>
      </c>
      <c r="H72" s="6" t="s">
        <v>12</v>
      </c>
    </row>
    <row r="73" spans="1:8" s="7" customFormat="1" ht="14.25" customHeight="1" x14ac:dyDescent="0.2">
      <c r="A73" s="101">
        <v>68</v>
      </c>
      <c r="B73" s="92" t="s">
        <v>111</v>
      </c>
      <c r="C73" s="93" t="s">
        <v>110</v>
      </c>
      <c r="D73" s="9" t="s">
        <v>101</v>
      </c>
      <c r="E73" s="3">
        <v>42094</v>
      </c>
      <c r="F73" s="11" t="s">
        <v>214</v>
      </c>
      <c r="G73" s="10">
        <v>0</v>
      </c>
      <c r="H73" s="6" t="s">
        <v>8</v>
      </c>
    </row>
    <row r="74" spans="1:8" s="7" customFormat="1" ht="14.25" customHeight="1" x14ac:dyDescent="0.2">
      <c r="A74" s="100">
        <v>69</v>
      </c>
      <c r="B74" s="92" t="s">
        <v>111</v>
      </c>
      <c r="C74" s="93" t="s">
        <v>110</v>
      </c>
      <c r="D74" s="2" t="s">
        <v>234</v>
      </c>
      <c r="E74" s="3">
        <v>42094</v>
      </c>
      <c r="F74" s="11" t="s">
        <v>215</v>
      </c>
      <c r="G74" s="10">
        <v>2441.52</v>
      </c>
      <c r="H74" s="6" t="s">
        <v>12</v>
      </c>
    </row>
    <row r="75" spans="1:8" s="7" customFormat="1" ht="14.25" customHeight="1" x14ac:dyDescent="0.2">
      <c r="A75" s="101">
        <v>70</v>
      </c>
      <c r="B75" s="92" t="s">
        <v>111</v>
      </c>
      <c r="C75" s="93" t="s">
        <v>110</v>
      </c>
      <c r="D75" s="9" t="s">
        <v>223</v>
      </c>
      <c r="E75" s="3">
        <v>42080</v>
      </c>
      <c r="F75" s="11" t="s">
        <v>216</v>
      </c>
      <c r="G75" s="10">
        <v>9869.6299999999992</v>
      </c>
      <c r="H75" s="6" t="s">
        <v>20</v>
      </c>
    </row>
    <row r="76" spans="1:8" s="7" customFormat="1" ht="14.25" customHeight="1" x14ac:dyDescent="0.2">
      <c r="A76" s="100">
        <v>71</v>
      </c>
      <c r="B76" s="92" t="s">
        <v>111</v>
      </c>
      <c r="C76" s="93" t="s">
        <v>110</v>
      </c>
      <c r="D76" s="9" t="s">
        <v>100</v>
      </c>
      <c r="E76" s="3">
        <v>42094</v>
      </c>
      <c r="F76" s="11" t="s">
        <v>217</v>
      </c>
      <c r="G76" s="10">
        <v>0</v>
      </c>
      <c r="H76" s="6" t="s">
        <v>11</v>
      </c>
    </row>
    <row r="77" spans="1:8" s="7" customFormat="1" ht="14.25" customHeight="1" x14ac:dyDescent="0.2">
      <c r="A77" s="101">
        <v>72</v>
      </c>
      <c r="B77" s="92" t="s">
        <v>111</v>
      </c>
      <c r="C77" s="93" t="s">
        <v>110</v>
      </c>
      <c r="D77" s="9" t="s">
        <v>235</v>
      </c>
      <c r="E77" s="3">
        <v>42094</v>
      </c>
      <c r="F77" s="11" t="s">
        <v>218</v>
      </c>
      <c r="G77" s="10">
        <v>175.35</v>
      </c>
      <c r="H77" s="6" t="s">
        <v>22</v>
      </c>
    </row>
    <row r="78" spans="1:8" s="7" customFormat="1" ht="14.25" customHeight="1" x14ac:dyDescent="0.2">
      <c r="A78" s="100">
        <v>73</v>
      </c>
      <c r="B78" s="92" t="s">
        <v>111</v>
      </c>
      <c r="C78" s="93" t="s">
        <v>110</v>
      </c>
      <c r="D78" s="9" t="s">
        <v>9</v>
      </c>
      <c r="E78" s="3">
        <v>42080</v>
      </c>
      <c r="F78" s="11" t="s">
        <v>219</v>
      </c>
      <c r="G78" s="10">
        <v>15</v>
      </c>
      <c r="H78" s="6" t="s">
        <v>12</v>
      </c>
    </row>
    <row r="79" spans="1:8" s="7" customFormat="1" ht="14.25" customHeight="1" x14ac:dyDescent="0.2">
      <c r="A79" s="101">
        <v>74</v>
      </c>
      <c r="B79" s="92" t="s">
        <v>111</v>
      </c>
      <c r="C79" s="93" t="s">
        <v>110</v>
      </c>
      <c r="D79" s="9" t="s">
        <v>15</v>
      </c>
      <c r="E79" s="3">
        <v>42080</v>
      </c>
      <c r="F79" s="11" t="s">
        <v>220</v>
      </c>
      <c r="G79" s="10">
        <v>70</v>
      </c>
      <c r="H79" s="6" t="s">
        <v>7</v>
      </c>
    </row>
    <row r="80" spans="1:8" s="7" customFormat="1" ht="14.25" customHeight="1" x14ac:dyDescent="0.2">
      <c r="A80" s="100">
        <v>75</v>
      </c>
      <c r="B80" s="92" t="s">
        <v>111</v>
      </c>
      <c r="C80" s="93" t="s">
        <v>110</v>
      </c>
      <c r="D80" s="9" t="s">
        <v>106</v>
      </c>
      <c r="E80" s="3">
        <v>42122</v>
      </c>
      <c r="F80" s="11" t="s">
        <v>269</v>
      </c>
      <c r="G80" s="10">
        <v>0</v>
      </c>
      <c r="H80" s="6" t="s">
        <v>22</v>
      </c>
    </row>
    <row r="81" spans="1:8" s="7" customFormat="1" ht="14.25" customHeight="1" x14ac:dyDescent="0.2">
      <c r="A81" s="101">
        <v>76</v>
      </c>
      <c r="B81" s="92" t="s">
        <v>111</v>
      </c>
      <c r="C81" s="93" t="s">
        <v>110</v>
      </c>
      <c r="D81" s="9" t="s">
        <v>108</v>
      </c>
      <c r="E81" s="3">
        <v>42122</v>
      </c>
      <c r="F81" s="11" t="s">
        <v>270</v>
      </c>
      <c r="G81" s="10">
        <v>0</v>
      </c>
      <c r="H81" s="6" t="s">
        <v>7</v>
      </c>
    </row>
    <row r="82" spans="1:8" s="7" customFormat="1" ht="14.25" customHeight="1" x14ac:dyDescent="0.2">
      <c r="A82" s="100">
        <v>77</v>
      </c>
      <c r="B82" s="92" t="s">
        <v>111</v>
      </c>
      <c r="C82" s="93" t="s">
        <v>110</v>
      </c>
      <c r="D82" s="9" t="s">
        <v>253</v>
      </c>
      <c r="E82" s="3">
        <v>42122</v>
      </c>
      <c r="F82" s="11" t="s">
        <v>271</v>
      </c>
      <c r="G82" s="10">
        <v>0</v>
      </c>
      <c r="H82" s="6" t="s">
        <v>8</v>
      </c>
    </row>
    <row r="83" spans="1:8" s="7" customFormat="1" ht="14.25" customHeight="1" x14ac:dyDescent="0.2">
      <c r="A83" s="101">
        <v>78</v>
      </c>
      <c r="B83" s="92" t="s">
        <v>111</v>
      </c>
      <c r="C83" s="93" t="s">
        <v>110</v>
      </c>
      <c r="D83" s="9" t="s">
        <v>104</v>
      </c>
      <c r="E83" s="3">
        <v>42122</v>
      </c>
      <c r="F83" s="11" t="s">
        <v>272</v>
      </c>
      <c r="G83" s="10">
        <v>0</v>
      </c>
      <c r="H83" s="6" t="s">
        <v>18</v>
      </c>
    </row>
    <row r="84" spans="1:8" s="7" customFormat="1" ht="14.25" customHeight="1" x14ac:dyDescent="0.2">
      <c r="A84" s="100">
        <v>79</v>
      </c>
      <c r="B84" s="92" t="s">
        <v>111</v>
      </c>
      <c r="C84" s="93" t="s">
        <v>110</v>
      </c>
      <c r="D84" s="2" t="s">
        <v>232</v>
      </c>
      <c r="E84" s="3">
        <v>42094</v>
      </c>
      <c r="F84" s="11" t="s">
        <v>221</v>
      </c>
      <c r="G84" s="10">
        <v>260</v>
      </c>
      <c r="H84" s="6" t="s">
        <v>10</v>
      </c>
    </row>
    <row r="85" spans="1:8" s="7" customFormat="1" ht="14.25" customHeight="1" x14ac:dyDescent="0.2">
      <c r="A85" s="100">
        <v>80</v>
      </c>
      <c r="B85" s="92" t="s">
        <v>111</v>
      </c>
      <c r="C85" s="93" t="s">
        <v>110</v>
      </c>
      <c r="D85" s="9" t="s">
        <v>254</v>
      </c>
      <c r="E85" s="3">
        <v>42122</v>
      </c>
      <c r="F85" s="115" t="s">
        <v>273</v>
      </c>
      <c r="G85" s="116">
        <v>116.15</v>
      </c>
      <c r="H85" s="98" t="s">
        <v>7</v>
      </c>
    </row>
    <row r="86" spans="1:8" s="7" customFormat="1" ht="14.25" customHeight="1" x14ac:dyDescent="0.2">
      <c r="A86" s="101">
        <v>81</v>
      </c>
      <c r="B86" s="92" t="s">
        <v>111</v>
      </c>
      <c r="C86" s="93" t="s">
        <v>110</v>
      </c>
      <c r="D86" s="9" t="s">
        <v>255</v>
      </c>
      <c r="E86" s="3">
        <v>42122</v>
      </c>
      <c r="F86" s="115" t="s">
        <v>274</v>
      </c>
      <c r="G86" s="116">
        <v>0</v>
      </c>
      <c r="H86" s="98" t="s">
        <v>8</v>
      </c>
    </row>
    <row r="87" spans="1:8" s="7" customFormat="1" ht="14.25" customHeight="1" x14ac:dyDescent="0.2">
      <c r="A87" s="100">
        <v>82</v>
      </c>
      <c r="B87" s="92" t="s">
        <v>111</v>
      </c>
      <c r="C87" s="93" t="s">
        <v>110</v>
      </c>
      <c r="D87" s="9" t="s">
        <v>160</v>
      </c>
      <c r="E87" s="3">
        <v>42122</v>
      </c>
      <c r="F87" s="115" t="s">
        <v>275</v>
      </c>
      <c r="G87" s="116">
        <v>3490.97</v>
      </c>
      <c r="H87" s="98" t="s">
        <v>17</v>
      </c>
    </row>
    <row r="88" spans="1:8" s="7" customFormat="1" ht="14.25" customHeight="1" x14ac:dyDescent="0.2">
      <c r="A88" s="100">
        <v>83</v>
      </c>
      <c r="B88" s="92" t="s">
        <v>111</v>
      </c>
      <c r="C88" s="93" t="s">
        <v>110</v>
      </c>
      <c r="D88" s="9" t="s">
        <v>14</v>
      </c>
      <c r="E88" s="3">
        <v>42101</v>
      </c>
      <c r="F88" s="115" t="s">
        <v>239</v>
      </c>
      <c r="G88" s="116">
        <v>953.67</v>
      </c>
      <c r="H88" s="98" t="s">
        <v>8</v>
      </c>
    </row>
    <row r="89" spans="1:8" s="7" customFormat="1" ht="14.25" customHeight="1" x14ac:dyDescent="0.2">
      <c r="A89" s="101">
        <v>84</v>
      </c>
      <c r="B89" s="92" t="s">
        <v>111</v>
      </c>
      <c r="C89" s="93" t="s">
        <v>110</v>
      </c>
      <c r="D89" s="9" t="s">
        <v>256</v>
      </c>
      <c r="E89" s="3">
        <v>42122</v>
      </c>
      <c r="F89" s="115" t="s">
        <v>276</v>
      </c>
      <c r="G89" s="116">
        <v>0</v>
      </c>
      <c r="H89" s="98" t="s">
        <v>12</v>
      </c>
    </row>
    <row r="90" spans="1:8" s="7" customFormat="1" ht="14.25" customHeight="1" x14ac:dyDescent="0.2">
      <c r="A90" s="100">
        <v>85</v>
      </c>
      <c r="B90" s="92" t="s">
        <v>111</v>
      </c>
      <c r="C90" s="93" t="s">
        <v>110</v>
      </c>
      <c r="D90" s="9" t="s">
        <v>257</v>
      </c>
      <c r="E90" s="3">
        <v>42122</v>
      </c>
      <c r="F90" s="115" t="s">
        <v>277</v>
      </c>
      <c r="G90" s="116">
        <v>0</v>
      </c>
      <c r="H90" s="98" t="s">
        <v>12</v>
      </c>
    </row>
    <row r="91" spans="1:8" s="7" customFormat="1" ht="14.25" customHeight="1" x14ac:dyDescent="0.2">
      <c r="A91" s="100">
        <v>86</v>
      </c>
      <c r="B91" s="92" t="s">
        <v>111</v>
      </c>
      <c r="C91" s="93" t="s">
        <v>110</v>
      </c>
      <c r="D91" s="9" t="s">
        <v>157</v>
      </c>
      <c r="E91" s="3">
        <v>42101</v>
      </c>
      <c r="F91" s="115" t="s">
        <v>240</v>
      </c>
      <c r="G91" s="116">
        <v>11.44</v>
      </c>
      <c r="H91" s="98" t="s">
        <v>7</v>
      </c>
    </row>
    <row r="92" spans="1:8" s="7" customFormat="1" ht="14.25" customHeight="1" x14ac:dyDescent="0.2">
      <c r="A92" s="101">
        <v>87</v>
      </c>
      <c r="B92" s="92" t="s">
        <v>111</v>
      </c>
      <c r="C92" s="93" t="s">
        <v>110</v>
      </c>
      <c r="D92" s="9" t="s">
        <v>251</v>
      </c>
      <c r="E92" s="3">
        <v>42101</v>
      </c>
      <c r="F92" s="115" t="s">
        <v>241</v>
      </c>
      <c r="G92" s="116">
        <v>198</v>
      </c>
      <c r="H92" s="98" t="s">
        <v>12</v>
      </c>
    </row>
    <row r="93" spans="1:8" s="7" customFormat="1" ht="14.25" customHeight="1" x14ac:dyDescent="0.2">
      <c r="A93" s="100">
        <v>88</v>
      </c>
      <c r="B93" s="92" t="s">
        <v>111</v>
      </c>
      <c r="C93" s="93" t="s">
        <v>110</v>
      </c>
      <c r="D93" s="2" t="s">
        <v>169</v>
      </c>
      <c r="E93" s="3">
        <v>42122</v>
      </c>
      <c r="F93" s="115" t="s">
        <v>278</v>
      </c>
      <c r="G93" s="116">
        <v>100</v>
      </c>
      <c r="H93" s="98" t="s">
        <v>12</v>
      </c>
    </row>
    <row r="94" spans="1:8" s="7" customFormat="1" ht="14.25" customHeight="1" x14ac:dyDescent="0.2">
      <c r="A94" s="100">
        <v>89</v>
      </c>
      <c r="B94" s="92" t="s">
        <v>111</v>
      </c>
      <c r="C94" s="93" t="s">
        <v>110</v>
      </c>
      <c r="D94" s="9" t="s">
        <v>258</v>
      </c>
      <c r="E94" s="3">
        <v>42122</v>
      </c>
      <c r="F94" s="115" t="s">
        <v>279</v>
      </c>
      <c r="G94" s="116">
        <v>12011.59</v>
      </c>
      <c r="H94" s="98" t="s">
        <v>16</v>
      </c>
    </row>
    <row r="95" spans="1:8" s="7" customFormat="1" ht="14.25" customHeight="1" x14ac:dyDescent="0.2">
      <c r="A95" s="101">
        <v>90</v>
      </c>
      <c r="B95" s="92" t="s">
        <v>111</v>
      </c>
      <c r="C95" s="93" t="s">
        <v>110</v>
      </c>
      <c r="D95" s="9" t="s">
        <v>259</v>
      </c>
      <c r="E95" s="3">
        <v>42122</v>
      </c>
      <c r="F95" s="115" t="s">
        <v>280</v>
      </c>
      <c r="G95" s="116">
        <v>257440</v>
      </c>
      <c r="H95" s="98" t="s">
        <v>16</v>
      </c>
    </row>
    <row r="96" spans="1:8" s="7" customFormat="1" ht="14.25" customHeight="1" x14ac:dyDescent="0.2">
      <c r="A96" s="100">
        <v>91</v>
      </c>
      <c r="B96" s="92" t="s">
        <v>111</v>
      </c>
      <c r="C96" s="93" t="s">
        <v>110</v>
      </c>
      <c r="D96" s="2" t="s">
        <v>181</v>
      </c>
      <c r="E96" s="3">
        <v>42122</v>
      </c>
      <c r="F96" s="115" t="s">
        <v>281</v>
      </c>
      <c r="G96" s="116">
        <v>5660</v>
      </c>
      <c r="H96" s="98" t="s">
        <v>16</v>
      </c>
    </row>
    <row r="97" spans="1:8" s="7" customFormat="1" ht="14.25" customHeight="1" x14ac:dyDescent="0.2">
      <c r="A97" s="100">
        <v>92</v>
      </c>
      <c r="B97" s="92" t="s">
        <v>111</v>
      </c>
      <c r="C97" s="93" t="s">
        <v>110</v>
      </c>
      <c r="D97" s="117" t="s">
        <v>260</v>
      </c>
      <c r="E97" s="3">
        <v>42122</v>
      </c>
      <c r="F97" s="115" t="s">
        <v>282</v>
      </c>
      <c r="G97" s="116">
        <v>1555.87</v>
      </c>
      <c r="H97" s="98" t="s">
        <v>16</v>
      </c>
    </row>
    <row r="98" spans="1:8" s="7" customFormat="1" ht="14.25" customHeight="1" x14ac:dyDescent="0.2">
      <c r="A98" s="101">
        <v>93</v>
      </c>
      <c r="B98" s="92" t="s">
        <v>111</v>
      </c>
      <c r="C98" s="93" t="s">
        <v>110</v>
      </c>
      <c r="D98" s="9" t="s">
        <v>15</v>
      </c>
      <c r="E98" s="3">
        <v>42101</v>
      </c>
      <c r="F98" s="11" t="s">
        <v>242</v>
      </c>
      <c r="G98" s="10">
        <v>1457.35</v>
      </c>
      <c r="H98" s="6" t="s">
        <v>7</v>
      </c>
    </row>
    <row r="99" spans="1:8" s="7" customFormat="1" ht="14.25" customHeight="1" x14ac:dyDescent="0.2">
      <c r="A99" s="101">
        <v>94</v>
      </c>
      <c r="B99" s="92" t="s">
        <v>111</v>
      </c>
      <c r="C99" s="93" t="s">
        <v>110</v>
      </c>
      <c r="D99" s="9" t="s">
        <v>21</v>
      </c>
      <c r="E99" s="3">
        <v>42101</v>
      </c>
      <c r="F99" s="11" t="s">
        <v>243</v>
      </c>
      <c r="G99" s="10">
        <v>8029.69</v>
      </c>
      <c r="H99" s="6" t="s">
        <v>7</v>
      </c>
    </row>
    <row r="100" spans="1:8" s="7" customFormat="1" ht="14.25" customHeight="1" x14ac:dyDescent="0.2">
      <c r="A100" s="100">
        <v>95</v>
      </c>
      <c r="B100" s="92" t="s">
        <v>111</v>
      </c>
      <c r="C100" s="93" t="s">
        <v>110</v>
      </c>
      <c r="D100" s="9" t="s">
        <v>261</v>
      </c>
      <c r="E100" s="3">
        <v>42122</v>
      </c>
      <c r="F100" s="11" t="s">
        <v>283</v>
      </c>
      <c r="G100" s="10">
        <v>485.29</v>
      </c>
      <c r="H100" s="6" t="s">
        <v>7</v>
      </c>
    </row>
    <row r="101" spans="1:8" s="7" customFormat="1" ht="14.25" customHeight="1" x14ac:dyDescent="0.2">
      <c r="A101" s="100">
        <v>96</v>
      </c>
      <c r="B101" s="92" t="s">
        <v>111</v>
      </c>
      <c r="C101" s="93" t="s">
        <v>110</v>
      </c>
      <c r="D101" s="2" t="s">
        <v>262</v>
      </c>
      <c r="E101" s="3">
        <v>42122</v>
      </c>
      <c r="F101" s="11" t="s">
        <v>284</v>
      </c>
      <c r="G101" s="10">
        <v>1215</v>
      </c>
      <c r="H101" s="6" t="s">
        <v>112</v>
      </c>
    </row>
    <row r="102" spans="1:8" s="7" customFormat="1" ht="14.25" customHeight="1" x14ac:dyDescent="0.2">
      <c r="A102" s="112">
        <v>97</v>
      </c>
      <c r="B102" s="113" t="s">
        <v>111</v>
      </c>
      <c r="C102" s="114" t="s">
        <v>110</v>
      </c>
      <c r="D102" s="82" t="s">
        <v>238</v>
      </c>
      <c r="E102" s="83"/>
      <c r="F102" s="84"/>
      <c r="G102" s="85"/>
      <c r="H102" s="86"/>
    </row>
    <row r="103" spans="1:8" s="7" customFormat="1" ht="14.25" customHeight="1" x14ac:dyDescent="0.2">
      <c r="A103" s="101">
        <v>98</v>
      </c>
      <c r="B103" s="92" t="s">
        <v>111</v>
      </c>
      <c r="C103" s="93" t="s">
        <v>110</v>
      </c>
      <c r="D103" s="2" t="s">
        <v>94</v>
      </c>
      <c r="E103" s="3">
        <v>42121</v>
      </c>
      <c r="F103" s="11" t="s">
        <v>245</v>
      </c>
      <c r="G103" s="10">
        <v>9251.4699999999993</v>
      </c>
      <c r="H103" s="6" t="s">
        <v>22</v>
      </c>
    </row>
    <row r="104" spans="1:8" s="7" customFormat="1" ht="14.25" customHeight="1" x14ac:dyDescent="0.2">
      <c r="A104" s="100">
        <v>99</v>
      </c>
      <c r="B104" s="92" t="s">
        <v>111</v>
      </c>
      <c r="C104" s="93" t="s">
        <v>110</v>
      </c>
      <c r="D104" s="2" t="s">
        <v>252</v>
      </c>
      <c r="E104" s="3">
        <v>42101</v>
      </c>
      <c r="F104" s="11" t="s">
        <v>244</v>
      </c>
      <c r="G104" s="10">
        <v>0</v>
      </c>
      <c r="H104" s="6" t="s">
        <v>11</v>
      </c>
    </row>
    <row r="105" spans="1:8" s="7" customFormat="1" ht="14.25" customHeight="1" x14ac:dyDescent="0.2">
      <c r="A105" s="100">
        <v>100</v>
      </c>
      <c r="B105" s="92" t="s">
        <v>111</v>
      </c>
      <c r="C105" s="93" t="s">
        <v>110</v>
      </c>
      <c r="D105" s="2" t="s">
        <v>263</v>
      </c>
      <c r="E105" s="3">
        <v>42122</v>
      </c>
      <c r="F105" s="11" t="s">
        <v>285</v>
      </c>
      <c r="G105" s="10">
        <v>150</v>
      </c>
      <c r="H105" s="6" t="s">
        <v>11</v>
      </c>
    </row>
    <row r="106" spans="1:8" s="7" customFormat="1" ht="14.25" customHeight="1" x14ac:dyDescent="0.2">
      <c r="A106" s="101">
        <v>101</v>
      </c>
      <c r="B106" s="92" t="s">
        <v>111</v>
      </c>
      <c r="C106" s="93" t="s">
        <v>110</v>
      </c>
      <c r="D106" s="9" t="s">
        <v>15</v>
      </c>
      <c r="E106" s="3">
        <v>42115</v>
      </c>
      <c r="F106" s="11" t="s">
        <v>247</v>
      </c>
      <c r="G106" s="10">
        <v>36740</v>
      </c>
      <c r="H106" s="6" t="s">
        <v>7</v>
      </c>
    </row>
    <row r="107" spans="1:8" s="7" customFormat="1" ht="14.25" customHeight="1" x14ac:dyDescent="0.2">
      <c r="A107" s="101">
        <v>102</v>
      </c>
      <c r="B107" s="92" t="s">
        <v>111</v>
      </c>
      <c r="C107" s="93" t="s">
        <v>110</v>
      </c>
      <c r="D107" s="9" t="s">
        <v>15</v>
      </c>
      <c r="E107" s="3">
        <v>42115</v>
      </c>
      <c r="F107" s="11" t="s">
        <v>248</v>
      </c>
      <c r="G107" s="10">
        <v>16452.580000000002</v>
      </c>
      <c r="H107" s="6" t="s">
        <v>7</v>
      </c>
    </row>
    <row r="108" spans="1:8" s="7" customFormat="1" ht="14.25" customHeight="1" x14ac:dyDescent="0.2">
      <c r="A108" s="100">
        <v>103</v>
      </c>
      <c r="B108" s="92" t="s">
        <v>111</v>
      </c>
      <c r="C108" s="93" t="s">
        <v>110</v>
      </c>
      <c r="D108" s="9" t="s">
        <v>228</v>
      </c>
      <c r="E108" s="3">
        <v>42122</v>
      </c>
      <c r="F108" s="11" t="s">
        <v>286</v>
      </c>
      <c r="G108" s="10">
        <v>10.199999999999999</v>
      </c>
      <c r="H108" s="6" t="s">
        <v>16</v>
      </c>
    </row>
    <row r="109" spans="1:8" s="7" customFormat="1" ht="14.25" customHeight="1" x14ac:dyDescent="0.2">
      <c r="A109" s="102">
        <v>104</v>
      </c>
      <c r="B109" s="113" t="s">
        <v>111</v>
      </c>
      <c r="C109" s="114" t="s">
        <v>110</v>
      </c>
      <c r="D109" s="82" t="s">
        <v>238</v>
      </c>
      <c r="E109" s="83"/>
      <c r="F109" s="84"/>
      <c r="G109" s="85"/>
      <c r="H109" s="86"/>
    </row>
    <row r="110" spans="1:8" s="7" customFormat="1" ht="14.25" customHeight="1" x14ac:dyDescent="0.2">
      <c r="A110" s="101">
        <v>105</v>
      </c>
      <c r="B110" s="92" t="s">
        <v>111</v>
      </c>
      <c r="C110" s="93" t="s">
        <v>110</v>
      </c>
      <c r="D110" s="2" t="s">
        <v>250</v>
      </c>
      <c r="E110" s="3">
        <v>42115</v>
      </c>
      <c r="F110" s="11" t="s">
        <v>249</v>
      </c>
      <c r="G110" s="10">
        <v>0</v>
      </c>
      <c r="H110" s="6" t="s">
        <v>8</v>
      </c>
    </row>
    <row r="111" spans="1:8" s="7" customFormat="1" ht="14.25" customHeight="1" x14ac:dyDescent="0.2">
      <c r="A111" s="112">
        <v>106</v>
      </c>
      <c r="B111" s="113" t="s">
        <v>111</v>
      </c>
      <c r="C111" s="114" t="s">
        <v>110</v>
      </c>
      <c r="D111" s="82" t="s">
        <v>238</v>
      </c>
      <c r="E111" s="83"/>
      <c r="F111" s="84"/>
      <c r="G111" s="85"/>
      <c r="H111" s="86"/>
    </row>
    <row r="112" spans="1:8" s="7" customFormat="1" ht="14.25" customHeight="1" x14ac:dyDescent="0.2">
      <c r="A112" s="102">
        <v>107</v>
      </c>
      <c r="B112" s="113" t="s">
        <v>111</v>
      </c>
      <c r="C112" s="114" t="s">
        <v>110</v>
      </c>
      <c r="D112" s="82" t="s">
        <v>238</v>
      </c>
      <c r="E112" s="83"/>
      <c r="F112" s="84"/>
      <c r="G112" s="85"/>
      <c r="H112" s="86"/>
    </row>
    <row r="113" spans="1:8" s="7" customFormat="1" ht="14.25" customHeight="1" x14ac:dyDescent="0.2">
      <c r="A113" s="102">
        <v>108</v>
      </c>
      <c r="B113" s="113" t="s">
        <v>111</v>
      </c>
      <c r="C113" s="114" t="s">
        <v>110</v>
      </c>
      <c r="D113" s="82" t="s">
        <v>238</v>
      </c>
      <c r="E113" s="83"/>
      <c r="F113" s="84"/>
      <c r="G113" s="85"/>
      <c r="H113" s="86"/>
    </row>
    <row r="114" spans="1:8" s="7" customFormat="1" ht="14.25" customHeight="1" thickBot="1" x14ac:dyDescent="0.25">
      <c r="A114" s="101">
        <v>109</v>
      </c>
      <c r="B114" s="92" t="s">
        <v>111</v>
      </c>
      <c r="C114" s="93" t="s">
        <v>110</v>
      </c>
      <c r="D114" s="2" t="s">
        <v>109</v>
      </c>
      <c r="E114" s="3">
        <v>42121</v>
      </c>
      <c r="F114" s="11" t="s">
        <v>246</v>
      </c>
      <c r="G114" s="10">
        <v>772.07</v>
      </c>
      <c r="H114" s="6" t="s">
        <v>11</v>
      </c>
    </row>
    <row r="115" spans="1:8" ht="21.75" customHeight="1" thickBot="1" x14ac:dyDescent="0.3">
      <c r="A115" s="171" t="s">
        <v>189</v>
      </c>
      <c r="B115" s="172"/>
      <c r="C115" s="172"/>
      <c r="D115" s="172"/>
      <c r="E115" s="172"/>
      <c r="F115" s="161">
        <f>SUM(G6:G114)</f>
        <v>5174912.6099999994</v>
      </c>
      <c r="G115" s="161"/>
      <c r="H115" s="87" t="s">
        <v>24</v>
      </c>
    </row>
    <row r="116" spans="1:8" ht="15.75" customHeight="1" x14ac:dyDescent="0.25">
      <c r="C116" s="12"/>
      <c r="G116" s="13"/>
    </row>
    <row r="117" spans="1:8" x14ac:dyDescent="0.25">
      <c r="G117" s="13"/>
    </row>
    <row r="118" spans="1:8" x14ac:dyDescent="0.25">
      <c r="F118" s="13"/>
      <c r="G118" s="13"/>
    </row>
    <row r="119" spans="1:8" x14ac:dyDescent="0.25">
      <c r="D119" s="13"/>
      <c r="F119" s="13"/>
      <c r="G119" s="13"/>
    </row>
    <row r="120" spans="1:8" x14ac:dyDescent="0.25">
      <c r="G120" s="13"/>
    </row>
    <row r="122" spans="1:8" x14ac:dyDescent="0.25">
      <c r="H122" s="13"/>
    </row>
    <row r="124" spans="1:8" x14ac:dyDescent="0.25">
      <c r="G124" s="13"/>
    </row>
    <row r="134" spans="7:7" x14ac:dyDescent="0.25">
      <c r="G134" s="13"/>
    </row>
    <row r="135" spans="7:7" x14ac:dyDescent="0.25">
      <c r="G135" s="13"/>
    </row>
  </sheetData>
  <mergeCells count="10">
    <mergeCell ref="F115:G115"/>
    <mergeCell ref="A3:C5"/>
    <mergeCell ref="A115:E115"/>
    <mergeCell ref="G1:H1"/>
    <mergeCell ref="C2:H2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</vt:lpstr>
      <vt:lpstr>'Přehled rozp.opatření'!Názvy_tisku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Matouskova Anna</cp:lastModifiedBy>
  <cp:lastPrinted>2015-05-12T13:35:56Z</cp:lastPrinted>
  <dcterms:created xsi:type="dcterms:W3CDTF">2013-04-10T13:34:02Z</dcterms:created>
  <dcterms:modified xsi:type="dcterms:W3CDTF">2015-05-12T13:35:59Z</dcterms:modified>
</cp:coreProperties>
</file>