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975" windowWidth="20700" windowHeight="9060" tabRatio="726" activeTab="6"/>
  </bookViews>
  <sheets>
    <sheet name="P01_VH 2014" sheetId="1" r:id="rId1"/>
    <sheet name="P02_vypořádání VH2014" sheetId="3" r:id="rId2"/>
    <sheet name="P03_VH+Fondy" sheetId="7" r:id="rId3"/>
    <sheet name="P04_stav fondů" sheetId="6" r:id="rId4"/>
    <sheet name="P05_účet431,432" sheetId="4" r:id="rId5"/>
    <sheet name="P06_účet648,649" sheetId="11" r:id="rId6"/>
    <sheet name="P07_vyučtov." sheetId="17" r:id="rId7"/>
  </sheets>
  <definedNames>
    <definedName name="_xlnm.Print_Area" localSheetId="0">'P01_VH 2014'!$A$1:$I$72</definedName>
    <definedName name="_xlnm.Print_Area" localSheetId="1">'P02_vypořádání VH2014'!$A$1:$J$78</definedName>
    <definedName name="_xlnm.Print_Area" localSheetId="2">'P03_VH+Fondy'!$A$1:$E$49</definedName>
    <definedName name="_xlnm.Print_Area" localSheetId="3">'P04_stav fondů'!$A$1:$AB$80</definedName>
    <definedName name="_xlnm.Print_Area" localSheetId="4">'P05_účet431,432'!$A$1:$G$72</definedName>
    <definedName name="_xlnm.Print_Area" localSheetId="5">'P06_účet648,649'!$A$1:$I$72</definedName>
    <definedName name="_xlnm.Print_Area" localSheetId="6">P07_vyučtov.!$A$1:$H$73</definedName>
  </definedNames>
  <calcPr calcId="145621"/>
</workbook>
</file>

<file path=xl/calcChain.xml><?xml version="1.0" encoding="utf-8"?>
<calcChain xmlns="http://schemas.openxmlformats.org/spreadsheetml/2006/main">
  <c r="E37" i="7" l="1"/>
  <c r="E35" i="7"/>
  <c r="D39" i="7"/>
  <c r="B19" i="7"/>
  <c r="I6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" i="1"/>
  <c r="F60" i="4" l="1"/>
  <c r="I69" i="3" l="1"/>
  <c r="G69" i="3"/>
  <c r="H69" i="3"/>
  <c r="F61" i="4" l="1"/>
  <c r="Q10" i="6" l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7" i="6"/>
  <c r="Q8" i="6"/>
  <c r="Q9" i="6"/>
  <c r="Q6" i="6"/>
  <c r="J69" i="6" l="1"/>
  <c r="F46" i="1" l="1"/>
  <c r="H46" i="1" s="1"/>
  <c r="F67" i="3" l="1"/>
  <c r="J67" i="3" s="1"/>
  <c r="F6" i="1" l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4" i="1"/>
  <c r="H64" i="1" s="1"/>
  <c r="F65" i="1"/>
  <c r="H65" i="1" s="1"/>
  <c r="F66" i="1"/>
  <c r="H66" i="1" s="1"/>
  <c r="F67" i="1"/>
  <c r="H67" i="1" s="1"/>
  <c r="F68" i="1"/>
  <c r="H68" i="1" s="1"/>
  <c r="AB7" i="6"/>
  <c r="AB11" i="6"/>
  <c r="AB15" i="6"/>
  <c r="AB17" i="6"/>
  <c r="AB19" i="6"/>
  <c r="AB23" i="6"/>
  <c r="AB27" i="6"/>
  <c r="AB31" i="6"/>
  <c r="AB35" i="6"/>
  <c r="AB39" i="6"/>
  <c r="AB41" i="6"/>
  <c r="AB43" i="6"/>
  <c r="AB45" i="6"/>
  <c r="AB49" i="6"/>
  <c r="AB53" i="6"/>
  <c r="AB56" i="6"/>
  <c r="AB58" i="6"/>
  <c r="AB60" i="6"/>
  <c r="AB62" i="6"/>
  <c r="AB64" i="6"/>
  <c r="AB66" i="6"/>
  <c r="AB68" i="6"/>
  <c r="F6" i="3"/>
  <c r="J6" i="3" s="1"/>
  <c r="F8" i="3"/>
  <c r="J8" i="3" s="1"/>
  <c r="F10" i="3"/>
  <c r="J10" i="3" s="1"/>
  <c r="F12" i="3"/>
  <c r="J12" i="3" s="1"/>
  <c r="F14" i="3"/>
  <c r="J14" i="3" s="1"/>
  <c r="F16" i="3"/>
  <c r="J16" i="3" s="1"/>
  <c r="F18" i="3"/>
  <c r="F20" i="3"/>
  <c r="J20" i="3" s="1"/>
  <c r="F22" i="3"/>
  <c r="J22" i="3" s="1"/>
  <c r="F24" i="3"/>
  <c r="J24" i="3" s="1"/>
  <c r="F26" i="3"/>
  <c r="J26" i="3" s="1"/>
  <c r="F28" i="3"/>
  <c r="J28" i="3" s="1"/>
  <c r="F30" i="3"/>
  <c r="J30" i="3" s="1"/>
  <c r="F32" i="3"/>
  <c r="J32" i="3" s="1"/>
  <c r="F34" i="3"/>
  <c r="J34" i="3" s="1"/>
  <c r="F36" i="3"/>
  <c r="J36" i="3" s="1"/>
  <c r="F38" i="3"/>
  <c r="J38" i="3" s="1"/>
  <c r="F40" i="3"/>
  <c r="J40" i="3" s="1"/>
  <c r="F42" i="3"/>
  <c r="J42" i="3" s="1"/>
  <c r="F44" i="3"/>
  <c r="J44" i="3" s="1"/>
  <c r="F46" i="3"/>
  <c r="J46" i="3" s="1"/>
  <c r="F48" i="3"/>
  <c r="J48" i="3" s="1"/>
  <c r="F50" i="3"/>
  <c r="J50" i="3" s="1"/>
  <c r="F52" i="3"/>
  <c r="J52" i="3" s="1"/>
  <c r="F54" i="3"/>
  <c r="J54" i="3" s="1"/>
  <c r="F56" i="3"/>
  <c r="J56" i="3" s="1"/>
  <c r="F58" i="3"/>
  <c r="J58" i="3" s="1"/>
  <c r="F60" i="3"/>
  <c r="J60" i="3" s="1"/>
  <c r="F62" i="3"/>
  <c r="J62" i="3" s="1"/>
  <c r="F64" i="3"/>
  <c r="J64" i="3" s="1"/>
  <c r="F66" i="3"/>
  <c r="J66" i="3" s="1"/>
  <c r="F68" i="3"/>
  <c r="J68" i="3" s="1"/>
  <c r="K69" i="6"/>
  <c r="Y7" i="6"/>
  <c r="Z7" i="6"/>
  <c r="H43" i="11"/>
  <c r="H59" i="11"/>
  <c r="H55" i="11"/>
  <c r="H6" i="11"/>
  <c r="H7" i="11"/>
  <c r="H11" i="11"/>
  <c r="H12" i="11"/>
  <c r="H14" i="11"/>
  <c r="H15" i="11"/>
  <c r="H19" i="11"/>
  <c r="H21" i="11"/>
  <c r="H27" i="11"/>
  <c r="H29" i="11"/>
  <c r="H34" i="11"/>
  <c r="H39" i="11"/>
  <c r="H41" i="11"/>
  <c r="H51" i="11"/>
  <c r="H54" i="11"/>
  <c r="H57" i="11"/>
  <c r="H63" i="11"/>
  <c r="H67" i="11"/>
  <c r="H36" i="11"/>
  <c r="H9" i="11"/>
  <c r="H13" i="11"/>
  <c r="H17" i="11"/>
  <c r="H20" i="11"/>
  <c r="H22" i="11"/>
  <c r="H24" i="11"/>
  <c r="H26" i="11"/>
  <c r="H28" i="11"/>
  <c r="H32" i="11"/>
  <c r="H37" i="11"/>
  <c r="H45" i="11"/>
  <c r="H49" i="11"/>
  <c r="H52" i="11"/>
  <c r="H65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E69" i="4"/>
  <c r="D69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Y8" i="6"/>
  <c r="Z8" i="6"/>
  <c r="Y9" i="6"/>
  <c r="Z9" i="6"/>
  <c r="Y10" i="6"/>
  <c r="Z10" i="6"/>
  <c r="Y11" i="6"/>
  <c r="Z11" i="6"/>
  <c r="Y12" i="6"/>
  <c r="Z12" i="6"/>
  <c r="Y13" i="6"/>
  <c r="AA13" i="6" s="1"/>
  <c r="Z13" i="6"/>
  <c r="Y14" i="6"/>
  <c r="Z14" i="6"/>
  <c r="Y15" i="6"/>
  <c r="Z15" i="6"/>
  <c r="Y16" i="6"/>
  <c r="Z16" i="6"/>
  <c r="Y17" i="6"/>
  <c r="Z17" i="6"/>
  <c r="Y18" i="6"/>
  <c r="Z18" i="6"/>
  <c r="Y19" i="6"/>
  <c r="Z19" i="6"/>
  <c r="Y20" i="6"/>
  <c r="Z20" i="6"/>
  <c r="Y21" i="6"/>
  <c r="Z21" i="6"/>
  <c r="Y22" i="6"/>
  <c r="Z22" i="6"/>
  <c r="Y23" i="6"/>
  <c r="Z23" i="6"/>
  <c r="Y24" i="6"/>
  <c r="Z24" i="6"/>
  <c r="Y25" i="6"/>
  <c r="Z25" i="6"/>
  <c r="Y26" i="6"/>
  <c r="Z26" i="6"/>
  <c r="Y27" i="6"/>
  <c r="Z27" i="6"/>
  <c r="Y28" i="6"/>
  <c r="Z28" i="6"/>
  <c r="Y29" i="6"/>
  <c r="Z29" i="6"/>
  <c r="Y30" i="6"/>
  <c r="Z30" i="6"/>
  <c r="Y31" i="6"/>
  <c r="Z31" i="6"/>
  <c r="Y32" i="6"/>
  <c r="Z32" i="6"/>
  <c r="Y33" i="6"/>
  <c r="Z33" i="6"/>
  <c r="Y34" i="6"/>
  <c r="Z34" i="6"/>
  <c r="Y35" i="6"/>
  <c r="Z35" i="6"/>
  <c r="Y36" i="6"/>
  <c r="Z36" i="6"/>
  <c r="Y37" i="6"/>
  <c r="Z37" i="6"/>
  <c r="Y38" i="6"/>
  <c r="Z38" i="6"/>
  <c r="Y39" i="6"/>
  <c r="Z39" i="6"/>
  <c r="Y40" i="6"/>
  <c r="Z40" i="6"/>
  <c r="Y41" i="6"/>
  <c r="Z41" i="6"/>
  <c r="Y42" i="6"/>
  <c r="Z42" i="6"/>
  <c r="Y43" i="6"/>
  <c r="Z43" i="6"/>
  <c r="Y44" i="6"/>
  <c r="Z44" i="6"/>
  <c r="Y45" i="6"/>
  <c r="Z45" i="6"/>
  <c r="Y46" i="6"/>
  <c r="Z46" i="6"/>
  <c r="Y47" i="6"/>
  <c r="Z47" i="6"/>
  <c r="Y48" i="6"/>
  <c r="Z48" i="6"/>
  <c r="Y49" i="6"/>
  <c r="Z49" i="6"/>
  <c r="Y50" i="6"/>
  <c r="Z50" i="6"/>
  <c r="Y51" i="6"/>
  <c r="Z51" i="6"/>
  <c r="Y52" i="6"/>
  <c r="Z52" i="6"/>
  <c r="Y53" i="6"/>
  <c r="Z53" i="6"/>
  <c r="Y54" i="6"/>
  <c r="Z54" i="6"/>
  <c r="Y55" i="6"/>
  <c r="Z55" i="6"/>
  <c r="Y56" i="6"/>
  <c r="Z56" i="6"/>
  <c r="Y57" i="6"/>
  <c r="Z57" i="6"/>
  <c r="Y58" i="6"/>
  <c r="Z58" i="6"/>
  <c r="Y59" i="6"/>
  <c r="Z59" i="6"/>
  <c r="Y60" i="6"/>
  <c r="Z60" i="6"/>
  <c r="Y61" i="6"/>
  <c r="Z61" i="6"/>
  <c r="Y62" i="6"/>
  <c r="Z62" i="6"/>
  <c r="Y63" i="6"/>
  <c r="Z63" i="6"/>
  <c r="Y64" i="6"/>
  <c r="Z64" i="6"/>
  <c r="Y65" i="6"/>
  <c r="Z65" i="6"/>
  <c r="Y66" i="6"/>
  <c r="Z66" i="6"/>
  <c r="Z67" i="6"/>
  <c r="Y68" i="6"/>
  <c r="Z68" i="6"/>
  <c r="Z6" i="6"/>
  <c r="W69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R69" i="6"/>
  <c r="I7" i="6"/>
  <c r="I8" i="6"/>
  <c r="I6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F69" i="6"/>
  <c r="G69" i="6"/>
  <c r="H69" i="6"/>
  <c r="L69" i="6"/>
  <c r="M69" i="6"/>
  <c r="O69" i="6"/>
  <c r="S69" i="6"/>
  <c r="T69" i="6"/>
  <c r="U69" i="6"/>
  <c r="V69" i="6"/>
  <c r="E69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D69" i="1"/>
  <c r="E69" i="1"/>
  <c r="G69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X69" i="6"/>
  <c r="AA68" i="6"/>
  <c r="Y67" i="6"/>
  <c r="AA67" i="6" s="1"/>
  <c r="Y6" i="6"/>
  <c r="AA6" i="6" s="1"/>
  <c r="AA21" i="6"/>
  <c r="AA29" i="6"/>
  <c r="AA37" i="6"/>
  <c r="I69" i="11"/>
  <c r="F69" i="11"/>
  <c r="H68" i="11"/>
  <c r="H66" i="11"/>
  <c r="H64" i="11"/>
  <c r="H62" i="11"/>
  <c r="H60" i="11"/>
  <c r="H58" i="11"/>
  <c r="H56" i="11"/>
  <c r="H53" i="11"/>
  <c r="H50" i="11"/>
  <c r="H48" i="11"/>
  <c r="H46" i="11"/>
  <c r="H44" i="11"/>
  <c r="H42" i="11"/>
  <c r="H40" i="11"/>
  <c r="H38" i="11"/>
  <c r="H35" i="11"/>
  <c r="H33" i="11"/>
  <c r="H31" i="11"/>
  <c r="D69" i="11"/>
  <c r="E69" i="11"/>
  <c r="H61" i="11"/>
  <c r="H47" i="11"/>
  <c r="H30" i="11"/>
  <c r="H25" i="11"/>
  <c r="H23" i="11"/>
  <c r="H16" i="11"/>
  <c r="H10" i="11"/>
  <c r="H8" i="11"/>
  <c r="H18" i="11"/>
  <c r="D69" i="6"/>
  <c r="P69" i="6"/>
  <c r="AB54" i="6"/>
  <c r="AB50" i="6"/>
  <c r="AB46" i="6"/>
  <c r="AB38" i="6"/>
  <c r="AB34" i="6"/>
  <c r="AB30" i="6"/>
  <c r="AB26" i="6"/>
  <c r="AB22" i="6"/>
  <c r="AB12" i="6"/>
  <c r="AB8" i="6"/>
  <c r="F32" i="1"/>
  <c r="H32" i="1" s="1"/>
  <c r="H53" i="1"/>
  <c r="F63" i="1"/>
  <c r="H63" i="1" s="1"/>
  <c r="I28" i="6"/>
  <c r="AB48" i="6"/>
  <c r="AB36" i="6"/>
  <c r="AB32" i="6"/>
  <c r="AB28" i="6"/>
  <c r="AB24" i="6"/>
  <c r="AB20" i="6"/>
  <c r="AB14" i="6"/>
  <c r="AB10" i="6"/>
  <c r="AB6" i="6"/>
  <c r="G69" i="11"/>
  <c r="Q69" i="6"/>
  <c r="H6" i="1"/>
  <c r="F7" i="1"/>
  <c r="H7" i="1" s="1"/>
  <c r="N69" i="6"/>
  <c r="AB67" i="6"/>
  <c r="AB63" i="6"/>
  <c r="AB59" i="6"/>
  <c r="AB55" i="6"/>
  <c r="AB51" i="6"/>
  <c r="AB44" i="6"/>
  <c r="AB40" i="6"/>
  <c r="AB25" i="6"/>
  <c r="AB18" i="6"/>
  <c r="AB13" i="6"/>
  <c r="AA46" i="6"/>
  <c r="AA35" i="6"/>
  <c r="AA8" i="6"/>
  <c r="D69" i="3"/>
  <c r="F65" i="3"/>
  <c r="J65" i="3" s="1"/>
  <c r="F63" i="3"/>
  <c r="J63" i="3" s="1"/>
  <c r="F61" i="3"/>
  <c r="J61" i="3" s="1"/>
  <c r="F59" i="3"/>
  <c r="J59" i="3" s="1"/>
  <c r="F57" i="3"/>
  <c r="J57" i="3" s="1"/>
  <c r="F55" i="3"/>
  <c r="J55" i="3" s="1"/>
  <c r="F53" i="3"/>
  <c r="J53" i="3" s="1"/>
  <c r="F51" i="3"/>
  <c r="J51" i="3" s="1"/>
  <c r="F49" i="3"/>
  <c r="J49" i="3" s="1"/>
  <c r="F47" i="3"/>
  <c r="J47" i="3" s="1"/>
  <c r="F45" i="3"/>
  <c r="J45" i="3" s="1"/>
  <c r="F43" i="3"/>
  <c r="J43" i="3" s="1"/>
  <c r="F41" i="3"/>
  <c r="J41" i="3" s="1"/>
  <c r="F39" i="3"/>
  <c r="J39" i="3" s="1"/>
  <c r="F37" i="3"/>
  <c r="J37" i="3" s="1"/>
  <c r="F35" i="3"/>
  <c r="J35" i="3" s="1"/>
  <c r="F33" i="3"/>
  <c r="J33" i="3" s="1"/>
  <c r="F31" i="3"/>
  <c r="J31" i="3" s="1"/>
  <c r="F29" i="3"/>
  <c r="J29" i="3" s="1"/>
  <c r="F27" i="3"/>
  <c r="J27" i="3" s="1"/>
  <c r="F25" i="3"/>
  <c r="J25" i="3" s="1"/>
  <c r="F23" i="3"/>
  <c r="J23" i="3" s="1"/>
  <c r="F21" i="3"/>
  <c r="J21" i="3" s="1"/>
  <c r="F19" i="3"/>
  <c r="J19" i="3" s="1"/>
  <c r="F17" i="3"/>
  <c r="J17" i="3" s="1"/>
  <c r="F15" i="3"/>
  <c r="J15" i="3" s="1"/>
  <c r="F13" i="3"/>
  <c r="J13" i="3" s="1"/>
  <c r="F11" i="3"/>
  <c r="J11" i="3" s="1"/>
  <c r="F9" i="3"/>
  <c r="J9" i="3" s="1"/>
  <c r="F7" i="3"/>
  <c r="J7" i="3" s="1"/>
  <c r="E69" i="3"/>
  <c r="AB65" i="6"/>
  <c r="AB61" i="6"/>
  <c r="AB57" i="6"/>
  <c r="AB52" i="6"/>
  <c r="AB47" i="6"/>
  <c r="AB42" i="6"/>
  <c r="AB29" i="6"/>
  <c r="AB21" i="6"/>
  <c r="AB16" i="6"/>
  <c r="AB9" i="6"/>
  <c r="AB37" i="6"/>
  <c r="AB33" i="6"/>
  <c r="F69" i="4"/>
  <c r="J18" i="3" l="1"/>
  <c r="J69" i="3" s="1"/>
  <c r="AA24" i="6"/>
  <c r="AA19" i="6"/>
  <c r="AA17" i="6"/>
  <c r="AA56" i="6"/>
  <c r="AA55" i="6"/>
  <c r="AA49" i="6"/>
  <c r="AA40" i="6"/>
  <c r="AA33" i="6"/>
  <c r="AA30" i="6"/>
  <c r="AA25" i="6"/>
  <c r="AA9" i="6"/>
  <c r="AA61" i="6"/>
  <c r="AA52" i="6"/>
  <c r="AA51" i="6"/>
  <c r="AA41" i="6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A66" i="6"/>
  <c r="AA45" i="6"/>
  <c r="AA58" i="6"/>
  <c r="AA43" i="6"/>
  <c r="AA36" i="6"/>
  <c r="AA34" i="6"/>
  <c r="AA20" i="6"/>
  <c r="AA64" i="6"/>
  <c r="AA60" i="6"/>
  <c r="Z69" i="6"/>
  <c r="AA14" i="6"/>
  <c r="AA65" i="6"/>
  <c r="AA38" i="6"/>
  <c r="I69" i="6"/>
  <c r="AA27" i="6"/>
  <c r="Y69" i="6"/>
  <c r="AA63" i="6"/>
  <c r="AA62" i="6"/>
  <c r="AA59" i="6"/>
  <c r="AA23" i="6"/>
  <c r="AA22" i="6"/>
  <c r="F69" i="1"/>
  <c r="F69" i="3"/>
  <c r="AA48" i="6"/>
  <c r="AA44" i="6"/>
  <c r="AA31" i="6"/>
  <c r="AA28" i="6"/>
  <c r="AA16" i="6"/>
  <c r="AA15" i="6"/>
  <c r="AA12" i="6"/>
  <c r="AA54" i="6"/>
  <c r="AA53" i="6"/>
  <c r="AA50" i="6"/>
  <c r="AB69" i="6"/>
  <c r="AA57" i="6"/>
  <c r="AA47" i="6"/>
  <c r="AA42" i="6"/>
  <c r="AA39" i="6"/>
  <c r="AA32" i="6"/>
  <c r="AA26" i="6"/>
  <c r="AA18" i="6"/>
  <c r="AA11" i="6"/>
  <c r="AA10" i="6"/>
  <c r="AA7" i="6"/>
  <c r="H69" i="11"/>
  <c r="H69" i="1"/>
  <c r="AA69" i="6" l="1"/>
</calcChain>
</file>

<file path=xl/comments1.xml><?xml version="1.0" encoding="utf-8"?>
<comments xmlns="http://schemas.openxmlformats.org/spreadsheetml/2006/main">
  <authors>
    <author>Vitova Jarmila</author>
  </authors>
  <commentList>
    <comment ref="E35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měli v rozdělení HV o 0,1o Kč více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převod na 1494-PPP Semily</t>
        </r>
      </text>
    </comment>
  </commentList>
</comments>
</file>

<file path=xl/comments2.xml><?xml version="1.0" encoding="utf-8"?>
<comments xmlns="http://schemas.openxmlformats.org/spreadsheetml/2006/main">
  <authors>
    <author>Vitova Jarmila</author>
  </authors>
  <commentLis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+HV z 2014 (2389,04Kč) převeden na dep.úč.kraje 31.12.2014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z 1467 převod na 1494 (od 1.1.2015 už 1467 nezřizuje Lib.kraj)</t>
        </r>
      </text>
    </comment>
    <comment ref="F60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přidělují 57 950,71Kč z nerozděleného zisku min.let do RF </t>
        </r>
      </text>
    </comment>
    <comment ref="F61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přidělují i 25.000,- Kč z ner.zisku min. let do RF</t>
        </r>
      </text>
    </comment>
  </commentList>
</comments>
</file>

<file path=xl/sharedStrings.xml><?xml version="1.0" encoding="utf-8"?>
<sst xmlns="http://schemas.openxmlformats.org/spreadsheetml/2006/main" count="873" uniqueCount="302">
  <si>
    <t>tabulka č.1</t>
  </si>
  <si>
    <t>v Kč</t>
  </si>
  <si>
    <t>číselník KÚ</t>
  </si>
  <si>
    <t>Název příspěvkové organizace</t>
  </si>
  <si>
    <t>předpokl.zdanění a dodateč.odvod daně</t>
  </si>
  <si>
    <t>z hlavní činnosti</t>
  </si>
  <si>
    <t>celkem před zdaněním</t>
  </si>
  <si>
    <t>1401.</t>
  </si>
  <si>
    <t>Gymnázium, Česká Lípa, Žitavská 2969</t>
  </si>
  <si>
    <t>1402.</t>
  </si>
  <si>
    <t>Gymnázium, Mimoň, Letná 263</t>
  </si>
  <si>
    <t>1403.</t>
  </si>
  <si>
    <t>Gymnázium, Jablonec nad Nisou, U Balvanu 16</t>
  </si>
  <si>
    <t>1404.</t>
  </si>
  <si>
    <t>Gymnázium, Tanvald, Školní 305</t>
  </si>
  <si>
    <t>1405.</t>
  </si>
  <si>
    <t>Gymnázium F.X.Šaldy, Liberec 11, Partyzánská 530/3</t>
  </si>
  <si>
    <t>1406.</t>
  </si>
  <si>
    <t>Gymnázium, Frýdlant, Mládeže 884</t>
  </si>
  <si>
    <t>1407.</t>
  </si>
  <si>
    <t>Gymnázium Ivana Olbrachta, Semily, Nad Špejcharem 574</t>
  </si>
  <si>
    <t>1408.</t>
  </si>
  <si>
    <t>Gymnázium, Turnov, Jana Palacha 804</t>
  </si>
  <si>
    <t>1409.</t>
  </si>
  <si>
    <t>1410.</t>
  </si>
  <si>
    <t>Gymnázium a Střední odborná škola, Jilemnice, Tkalcovská 460</t>
  </si>
  <si>
    <t>1411.</t>
  </si>
  <si>
    <t>Gymnázium  a Střední odborná škola pedagogická, Liberec, Jeronýmova 27</t>
  </si>
  <si>
    <t>1412.</t>
  </si>
  <si>
    <t>Obchodní akademie, Česká Lípa, nám. Osvobození 422</t>
  </si>
  <si>
    <t>1413.</t>
  </si>
  <si>
    <t>1414.</t>
  </si>
  <si>
    <t>Obchodní akademie a Jazyková škola s právem státní jazykové zkoušky, Liberec, Šamánkova 8</t>
  </si>
  <si>
    <t>1418.</t>
  </si>
  <si>
    <t>Střední průmyslová škola, Česká Lípa, Havlíčkova 426</t>
  </si>
  <si>
    <t>1420.</t>
  </si>
  <si>
    <t>Střední průmyslová škola stavební, Liberec 1, Sokolovské nám. 14</t>
  </si>
  <si>
    <t>1421.</t>
  </si>
  <si>
    <t xml:space="preserve">Střední průmyslová škola strojní a elektrotechnická a Vyšší odborná škola, Liberec 1, Masarykova 3 </t>
  </si>
  <si>
    <t>1422.</t>
  </si>
  <si>
    <t>Střední průmyslová škola textilní, Liberec, Tyršova 1</t>
  </si>
  <si>
    <t>1424.</t>
  </si>
  <si>
    <t>VOŠ sklářská a Střední škola, Nový Bor, Wolkerova 316</t>
  </si>
  <si>
    <t>1425.</t>
  </si>
  <si>
    <t>Střední uměleckoprůmyslová škola sklářská, Kamenický Šenov, Havlíčkova 57</t>
  </si>
  <si>
    <t>1426.</t>
  </si>
  <si>
    <t>Střední uměleckoprůmyslová škola a Vyšší odborná škola, Jablonec nad Nisou, Horní náměstí 1</t>
  </si>
  <si>
    <t>1427.</t>
  </si>
  <si>
    <t>Střední uměleckoprůmyslová škola sklářská, Železný Brod, Smetanovo zátiší 470</t>
  </si>
  <si>
    <t>1428.</t>
  </si>
  <si>
    <t>Střední uměleckoprůmyslová škola a Vyšší odborná škola, Turnov, Skálova 373</t>
  </si>
  <si>
    <t>1429.</t>
  </si>
  <si>
    <t>Střední zdravotnická škola a Vyšší odborná škola zdravotnická, Liberec, Kostelní 9</t>
  </si>
  <si>
    <t>1430.</t>
  </si>
  <si>
    <t>Střední zdravotnická škola, Turnov, 28. října 1390</t>
  </si>
  <si>
    <t>1432.</t>
  </si>
  <si>
    <t>1433.</t>
  </si>
  <si>
    <t>Střední škola strojní, stavební a dopravní, Liberec II, Truhlářská 360/3</t>
  </si>
  <si>
    <t>1434.</t>
  </si>
  <si>
    <t>Integrovaná střední škola, Semily, 28. října 607</t>
  </si>
  <si>
    <t>1436.</t>
  </si>
  <si>
    <t>Integrovaná střední škola, Vysoké nad Jizerou, Dr. Farského 300</t>
  </si>
  <si>
    <t>1437.</t>
  </si>
  <si>
    <t>Střední odborná škola a Střední odborné učiliště, Česká Lípa, 28. října 2707</t>
  </si>
  <si>
    <t>1438.</t>
  </si>
  <si>
    <t>Střední průmyslová škola technická, Jablonec nad Nisou, Belgická 4852</t>
  </si>
  <si>
    <t>1440.</t>
  </si>
  <si>
    <t>Střední škola řemesel a služeb, Jablonec nad Nisou, Smetanova 66</t>
  </si>
  <si>
    <t>1442.</t>
  </si>
  <si>
    <t>Střední škola gastronomie a služeb, Liberec II, Dvorská 447/29</t>
  </si>
  <si>
    <t>1443.</t>
  </si>
  <si>
    <t>Střední škola, Lomnice nad Popelkou, Antala Staška 213</t>
  </si>
  <si>
    <t>1448.</t>
  </si>
  <si>
    <t xml:space="preserve">Střední škola hospodářská s lesnická, Frýdlant, Bělíkova 1387 </t>
  </si>
  <si>
    <t>1450.</t>
  </si>
  <si>
    <t>Střední odborná škola  Liberec, Jablonecká 999</t>
  </si>
  <si>
    <t>1452.</t>
  </si>
  <si>
    <t>Obchodní akademie, Hotelová škola a Střední odborná škola Turnov, Zborovská 519</t>
  </si>
  <si>
    <t>1455.</t>
  </si>
  <si>
    <t>1456.</t>
  </si>
  <si>
    <t>Základní škola a Mateřská škola pro tělesně postižené, Liberec, Lužická 920/7</t>
  </si>
  <si>
    <t>1457.</t>
  </si>
  <si>
    <t>Základní škola, Jablonec nad Nisou, Liberecká 1734/31</t>
  </si>
  <si>
    <t>1459.</t>
  </si>
  <si>
    <t>ZŠ a MŠ při dětské léčebně, Cvikov, Ústavní 531</t>
  </si>
  <si>
    <t>1460.</t>
  </si>
  <si>
    <t>Základní škola a Mateřská škola při nemocnici, Liberec, Husova 357/10</t>
  </si>
  <si>
    <t>1461.</t>
  </si>
  <si>
    <t>Základní škola praktická a Základní škola speciální, Jablonné v Podještědí, Komenského 453</t>
  </si>
  <si>
    <t>1462.</t>
  </si>
  <si>
    <t>Základní škola a Mateřská škola, Jablonec nad Nisou, Kamenná 404/4</t>
  </si>
  <si>
    <t>1463.</t>
  </si>
  <si>
    <t>Základní škola, Tanvald, Údolí Kamenice 238</t>
  </si>
  <si>
    <t>1465.</t>
  </si>
  <si>
    <t>Základní škola,  Nové Město pod Smrkem, Textilanská 661</t>
  </si>
  <si>
    <t>1467.</t>
  </si>
  <si>
    <t>Základní škola Turnov, Sobotecká 242</t>
  </si>
  <si>
    <t>1468.</t>
  </si>
  <si>
    <t>Základní škola a Mateřská škola, Jilemnice, Komenského 103</t>
  </si>
  <si>
    <t>1469.</t>
  </si>
  <si>
    <t>Základní škola speciální, Semily, Nádražní 213</t>
  </si>
  <si>
    <t>1470.</t>
  </si>
  <si>
    <t>Dětský domov, Česká Lípa, Mariánská 570</t>
  </si>
  <si>
    <t>1471.</t>
  </si>
  <si>
    <t>Dětský domov, Jablonné v Podještědí, Zámecká 1</t>
  </si>
  <si>
    <t>1472.</t>
  </si>
  <si>
    <t>Dětský domov, Základní škola a Mateřská škola, Krompach 47</t>
  </si>
  <si>
    <t>1473.</t>
  </si>
  <si>
    <t>Dětský domov, Dubá-Deštná 6</t>
  </si>
  <si>
    <t>1474.</t>
  </si>
  <si>
    <t>Dětský domov, Jablonec nad Nisou, Pasecká 20</t>
  </si>
  <si>
    <t>1475.</t>
  </si>
  <si>
    <t>Dětský domov, Frýdlant, Větrov 3005</t>
  </si>
  <si>
    <t>1476.</t>
  </si>
  <si>
    <t>Dětský domov, Semily, Nad Školami 480</t>
  </si>
  <si>
    <t>1481.</t>
  </si>
  <si>
    <t>1485.</t>
  </si>
  <si>
    <t>Dům dětí a mládeže Větrník, Liberec 1, Riegrova 16</t>
  </si>
  <si>
    <t>1491.</t>
  </si>
  <si>
    <t>Pedagogicko-psychologická poradna, Česká Lípa, Havlíčkova 443</t>
  </si>
  <si>
    <t>1492.</t>
  </si>
  <si>
    <t>Pedagogicko-psychologická poradna, Jablonec nad Nisou, Palackého 48</t>
  </si>
  <si>
    <t>1493.</t>
  </si>
  <si>
    <t>Pedagogicko-psychologická poradna,  Liberec, Truhlářská 3</t>
  </si>
  <si>
    <t>1494.</t>
  </si>
  <si>
    <t>Pedagogicko-psychologická poradna, Semily, Nádražní 213</t>
  </si>
  <si>
    <t>1499.</t>
  </si>
  <si>
    <t>VOŠ mezinárodního obchodu a Obchodní akademie, Jablonec nad Nisou, Horní náměstí 15</t>
  </si>
  <si>
    <t>p.č.</t>
  </si>
  <si>
    <t>Celkem</t>
  </si>
  <si>
    <t xml:space="preserve">vypracoval: </t>
  </si>
  <si>
    <t>příděly</t>
  </si>
  <si>
    <t>fond odměn (účet 411)</t>
  </si>
  <si>
    <t>rezervní fond      (účet 413)</t>
  </si>
  <si>
    <t>tabulka č.4</t>
  </si>
  <si>
    <t>pořadí</t>
  </si>
  <si>
    <t>tabulka č.5</t>
  </si>
  <si>
    <t xml:space="preserve">     A. Výsledek hospodaření</t>
  </si>
  <si>
    <t>Výsledek hospodaření</t>
  </si>
  <si>
    <t>Kč</t>
  </si>
  <si>
    <t xml:space="preserve"> - z hlavní činnosti</t>
  </si>
  <si>
    <t xml:space="preserve"> - z jiné činnosti</t>
  </si>
  <si>
    <t>Předpokládané zdanění celkem</t>
  </si>
  <si>
    <t>Stav</t>
  </si>
  <si>
    <t>Ukazatel</t>
  </si>
  <si>
    <t>po přídělu</t>
  </si>
  <si>
    <t>(sl. 2 + sl. 3 této tabulky)</t>
  </si>
  <si>
    <t>KÚLK - Odbor školství, mládeže, tělovýchovy a sportu</t>
  </si>
  <si>
    <t>rozdíl</t>
  </si>
  <si>
    <t>fond odměn</t>
  </si>
  <si>
    <t>fond kulturních a sociálních potřeb</t>
  </si>
  <si>
    <t>celkem</t>
  </si>
  <si>
    <t>stav po přídělu              (sl. 2+sl.3)</t>
  </si>
  <si>
    <t xml:space="preserve">investiční fond </t>
  </si>
  <si>
    <t>ztráta min. let</t>
  </si>
  <si>
    <t>zapojení peněžních fondů v běžném roce (účet 648)</t>
  </si>
  <si>
    <t>FKSP</t>
  </si>
  <si>
    <t>RF</t>
  </si>
  <si>
    <t>IF</t>
  </si>
  <si>
    <t>FO</t>
  </si>
  <si>
    <t>tabulka č.6</t>
  </si>
  <si>
    <t>IF - vyhláška 410/2009, §66          (účet 649)</t>
  </si>
  <si>
    <t>rezervní fond  (úč. 414 a  úč. 413)</t>
  </si>
  <si>
    <t xml:space="preserve">dne: </t>
  </si>
  <si>
    <t>;</t>
  </si>
  <si>
    <t>z doplňkové činnosti</t>
  </si>
  <si>
    <t xml:space="preserve"> </t>
  </si>
  <si>
    <t>VH celkem po zdanění (+ zisk,           -ztráta)</t>
  </si>
  <si>
    <t>Jarmila Vítová</t>
  </si>
  <si>
    <t>vypracoval: Jarmila Vítová</t>
  </si>
  <si>
    <t>nerozdělený zisk min. let</t>
  </si>
  <si>
    <t>Celkem po zdanění (zisk +, ztráta -)</t>
  </si>
  <si>
    <t>Základní škola a mateřská škola logopedická, Liberec</t>
  </si>
  <si>
    <t>Centrum vzdělanosti Libereckého kraje</t>
  </si>
  <si>
    <t>ÚZ</t>
  </si>
  <si>
    <t>Vráceno v průběhu roku zpět na účet poskytovatele</t>
  </si>
  <si>
    <t>Datum vrácení</t>
  </si>
  <si>
    <t>Vratka dotace a návratné finanční výpomoci při finančním vypořádání</t>
  </si>
  <si>
    <t>1</t>
  </si>
  <si>
    <t>2</t>
  </si>
  <si>
    <t>3</t>
  </si>
  <si>
    <t>4</t>
  </si>
  <si>
    <t>5</t>
  </si>
  <si>
    <t>v tom:</t>
  </si>
  <si>
    <t xml:space="preserve">       - příspěvek na čistý provoz</t>
  </si>
  <si>
    <t xml:space="preserve">       - příspěvek na odpisy </t>
  </si>
  <si>
    <t>Kapitola 926 04 - grantový fond - odbor školství</t>
  </si>
  <si>
    <t>Kapitola 914 04  - působnosti - odbor školství např. stipendia,sympozium, soutěže, EDUCA</t>
  </si>
  <si>
    <t>Kapitola 914       - působnosti - ostatní odbory KÚLK</t>
  </si>
  <si>
    <t>Kapitola 923 - spolufinancování EU (neinvestice) - odbor školství KÚLK-SR</t>
  </si>
  <si>
    <t>Kapitola 923 - spolufinancování EU (neinvestice) - odbor školství KÚLK-EU</t>
  </si>
  <si>
    <t>Kapitola 923 - spolufinancování EU (neinvestice) - ostatní odbory KÚLK-SR</t>
  </si>
  <si>
    <t>Kapitola 923 - spolufinancování EU (neinvestice) - ostatní odbory KÚLK-EU</t>
  </si>
  <si>
    <t xml:space="preserve">2/ Příspěvky na investice od zřizovatele celkem </t>
  </si>
  <si>
    <t>v tom jednotlivé tituly:</t>
  </si>
  <si>
    <t>Kapitola 920 04 -kapitálové výdaje odbor školství</t>
  </si>
  <si>
    <t>Kapitola 923 - spolufinancování EU -ostatní odbory KÚLK - SR</t>
  </si>
  <si>
    <t>Kapitola 923 - spolufinancování EU - ostatní odbory KÚLK - EU</t>
  </si>
  <si>
    <t>A/ celkem 1/+2/</t>
  </si>
  <si>
    <t>x</t>
  </si>
  <si>
    <t>3/ Příspěvky, dotace od jiných poskytovatelů-ostn. neinv. celkem vyjma MŠMT</t>
  </si>
  <si>
    <t>Od měst</t>
  </si>
  <si>
    <t>Ministerstva vyjma MŠMT</t>
  </si>
  <si>
    <t>Leonardo, NAEP</t>
  </si>
  <si>
    <t>Ostatní</t>
  </si>
  <si>
    <t>4/Příspěvky, dotace od jiných poskytovatelů - ost. inv. celkem vyjma MŠMT</t>
  </si>
  <si>
    <t>Vybavení škol pomůckami kompenzačního a rehabilitačního charakteru</t>
  </si>
  <si>
    <t>Studium krajanů na středních školách v ČR</t>
  </si>
  <si>
    <t>Podpora organizace a ukončování středního vzdělávání maturitní zkouškou na vybraných školách v podzimním zkušebním období</t>
  </si>
  <si>
    <t>Excelence středních škol</t>
  </si>
  <si>
    <t>Podpora zavádění diagnostických nástrojů</t>
  </si>
  <si>
    <t>Projekty romské komunity</t>
  </si>
  <si>
    <t>Soutěže</t>
  </si>
  <si>
    <t>Přímé náklady na vzdělávání</t>
  </si>
  <si>
    <t>Přímé náklady na vzdělávání - sportovní gymnázia</t>
  </si>
  <si>
    <t xml:space="preserve">Asistenti pedagogů pro děti, žáky a studenty se sociálním znevýhodněním </t>
  </si>
  <si>
    <t>Název p.o.</t>
  </si>
  <si>
    <t xml:space="preserve">     B. vypořádání  zhoršeného výsledku hospodaření</t>
  </si>
  <si>
    <t xml:space="preserve">     C. Rozdělení zlepšeného výsledku hospodaření</t>
  </si>
  <si>
    <t xml:space="preserve">       - přesun na  neuhrazenou ztrátu min. let</t>
  </si>
  <si>
    <t xml:space="preserve">       - z nerozděleného zisku min. let</t>
  </si>
  <si>
    <t xml:space="preserve">        - z rozpočtu zřizovatele</t>
  </si>
  <si>
    <t xml:space="preserve">         - na vrub zůstatku rezervního fondu</t>
  </si>
  <si>
    <t>z toho:</t>
  </si>
  <si>
    <t>KÚLK-OŠMTS</t>
  </si>
  <si>
    <t>Výsledek hospodaření škol a školských zařízení v roce 2014</t>
  </si>
  <si>
    <t>výsledek hospodaření k 31.12.2014</t>
  </si>
  <si>
    <t xml:space="preserve">dne:  </t>
  </si>
  <si>
    <t>Úhrnný přehled o  výsledku hospodaření a stavu fondů příspěvkových organizací - rok 2014</t>
  </si>
  <si>
    <t>celkem k 31.12.2014 před zdaněním</t>
  </si>
  <si>
    <t>Ztráta z hospodaření celkem - za r.2014 v Kč</t>
  </si>
  <si>
    <t>k 1.1. 2014</t>
  </si>
  <si>
    <t>k 31. 12. 2014</t>
  </si>
  <si>
    <t xml:space="preserve"> Příděl ze zlepšeného VH roku 2014</t>
  </si>
  <si>
    <t>účet 414               stav k 1.1.2014</t>
  </si>
  <si>
    <t>účet 414              stav k 31.12.2014</t>
  </si>
  <si>
    <t>účet 413               stav k 1.1.2014</t>
  </si>
  <si>
    <t>účet 413              stav k 31.12.2014</t>
  </si>
  <si>
    <t>účet 413             příděl ze zlep. VH r. 2014</t>
  </si>
  <si>
    <t xml:space="preserve">účet 413             stav po přídělu ze zlep.VH r.2014              </t>
  </si>
  <si>
    <t>stav  krytí rezervních fondů k 31.12.2014</t>
  </si>
  <si>
    <t>stav k 31.12.2014</t>
  </si>
  <si>
    <t>stav k 1.1.2014</t>
  </si>
  <si>
    <t>stav peněžního krytí fondu k 31.12.2014</t>
  </si>
  <si>
    <t>příděl ze zlep. VH roku 2014</t>
  </si>
  <si>
    <t>účet 432 -VH min. účet.      období k 31.12.2014</t>
  </si>
  <si>
    <t>celkem příděl z VH do fondů</t>
  </si>
  <si>
    <t>převod na neroz. zisk</t>
  </si>
  <si>
    <t>úhrada ztráty min. let</t>
  </si>
  <si>
    <t>převod na dep.úč.kraje</t>
  </si>
  <si>
    <t>Zapojení peněžních fondů v  roce 2014</t>
  </si>
  <si>
    <t>Uplatnění vyhlášky č. 410/2009 Sb., v roce 2014</t>
  </si>
  <si>
    <t>tabulka č. 2</t>
  </si>
  <si>
    <t>Gymnázium Dr. Antona Randy, Jablonec nad Nisou</t>
  </si>
  <si>
    <t>Střední  škola a Mateřská škola, Liberec, Na Bojišti 15</t>
  </si>
  <si>
    <t>Domov mládeže, Liberec, Zeyerova 33 (viz.pozn.)</t>
  </si>
  <si>
    <t>pozn.: Usnesením č. 694/15/RK byla neschválená účetní závěrka za r.2014 Domova mládeže, Liberec, Zeyerova 33, p.o.</t>
  </si>
  <si>
    <t>%-ní podíl na celk. zisku</t>
  </si>
  <si>
    <t>Vypořádání zlepšeného výsledků hospodaření z roku 2014</t>
  </si>
  <si>
    <r>
      <rPr>
        <b/>
        <sz val="8"/>
        <rFont val="Calibri"/>
        <family val="2"/>
        <charset val="238"/>
      </rPr>
      <t xml:space="preserve">∑  </t>
    </r>
    <r>
      <rPr>
        <b/>
        <sz val="8"/>
        <rFont val="Arial"/>
        <family val="2"/>
        <charset val="238"/>
      </rPr>
      <t>VH r.2014</t>
    </r>
  </si>
  <si>
    <t>Rozdělení zlepšeného výsledku hospodaření roku 2014 do fondů a jejich stavy po přídělu</t>
  </si>
  <si>
    <t>tabulka č.3</t>
  </si>
  <si>
    <t>Rezervní fond z ost.titulů (účet 414)</t>
  </si>
  <si>
    <t>RF tvořený ze zlepšeného VH  (účet 413)</t>
  </si>
  <si>
    <t>Investiční fond (účet 416)</t>
  </si>
  <si>
    <t>Fond odměn (účet 411)</t>
  </si>
  <si>
    <t>Fond kulturních a sociálních potřeb (účet 412)</t>
  </si>
  <si>
    <t>dne: 22.4.2015</t>
  </si>
  <si>
    <t xml:space="preserve">VH ve schval. řízení </t>
  </si>
  <si>
    <t>Poskytnuto k 31.12.2014</t>
  </si>
  <si>
    <t>Použito k 31.12.2014</t>
  </si>
  <si>
    <t xml:space="preserve">1/ Příspěvky na provoz od zřizovatele celkem </t>
  </si>
  <si>
    <t xml:space="preserve">       - účelově poskytnuté prostředky (dle určovacího dopisu - nájemné)</t>
  </si>
  <si>
    <t xml:space="preserve">       - účelově poskytnuté prostředky (dle určovacího dopisu - sklářské hutě, SPC)</t>
  </si>
  <si>
    <t xml:space="preserve">       - účelově poskytnuté prostředky (dle určovacího dopisu - individuální dorovnání)</t>
  </si>
  <si>
    <t xml:space="preserve">       - účelově poskytnuté protředky (ostatní úpravy rozpočtu během roku)</t>
  </si>
  <si>
    <t xml:space="preserve">       - CVLK - vyrovnávací příspěvek dle smlouvy</t>
  </si>
  <si>
    <t xml:space="preserve">         transfery celkem</t>
  </si>
  <si>
    <t xml:space="preserve">       v tom jednotlivé tituly:</t>
  </si>
  <si>
    <t>Kapitola 926       - grantový fond - ostatní odbory KÚLK</t>
  </si>
  <si>
    <t xml:space="preserve">Kapitola 917 04 - transfery </t>
  </si>
  <si>
    <t>Kapitola 917  - transfery - ostatní odbory</t>
  </si>
  <si>
    <t>Kapitola 920 04 -kapitálové výdaje odbor školství neinvestiční</t>
  </si>
  <si>
    <t>Kapitola 923 - spolufinancování EU -odbor školství KÚLK - SR</t>
  </si>
  <si>
    <t>Kapitola 923 - spolufinancování EU - odbor školství KÚLK - EU</t>
  </si>
  <si>
    <t>B./ celkem 3/+4/</t>
  </si>
  <si>
    <t>tabulka č.7</t>
  </si>
  <si>
    <t>Veškeré podklady k vyúčtování dotací roku 2014 jsou k dispozici ve školách / školských zařízeních.</t>
  </si>
  <si>
    <t>5/ Dotace poskytnuté ze státního rozpočtu s výjimkou dotací na projekty spolufinancované z rozpočtu Evropské unie a z prostředků finančních mechanismů</t>
  </si>
  <si>
    <t>Rozvojový program na podporu škol, které realizují inkluzivní vzdělávání a vzdělávání dětí se sociokulturním znevýhodněním</t>
  </si>
  <si>
    <t>Podpora dalšího vzdělávání učitelů odborných předmětů v prostředí reálné praxe</t>
  </si>
  <si>
    <t>Rozvojový program Podpora logopedické prevence v předškolním vzdělávání</t>
  </si>
  <si>
    <t>Další cizí jazyk</t>
  </si>
  <si>
    <t>Podpora odborného vzdělávání</t>
  </si>
  <si>
    <t>Rozojový program na podporu školních psychologů, speciálních pedagogů a metodiků - specialistů</t>
  </si>
  <si>
    <t>Rozvojový program Zvýšení platů pedagogických pracovníků RgŠ</t>
  </si>
  <si>
    <t>Zvýšení platů pracovníků regionálního školství</t>
  </si>
  <si>
    <t xml:space="preserve">C/ CELKEM 1 + 2 + 3 + 4 + 5 </t>
  </si>
  <si>
    <t>Datum:  28.4.2015</t>
  </si>
  <si>
    <t>Vypracoval: Jana Plívová, Vlasta Vodičková</t>
  </si>
  <si>
    <r>
      <t>sumář:</t>
    </r>
    <r>
      <rPr>
        <b/>
        <sz val="12"/>
        <rFont val="Arial"/>
        <family val="2"/>
        <charset val="238"/>
      </rPr>
      <t xml:space="preserve"> Finanční vypořádání příspěvků, dotací a návratných finančních výpomocí - rok2014</t>
    </r>
  </si>
  <si>
    <t>Schvalovací řízení výsledků hospodaření příspěvkových organizací v r.2015 a stav účtu 432 k 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</si>
</sst>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20"/>
      <name val="Arial"/>
      <family val="2"/>
      <charset val="238"/>
    </font>
    <font>
      <b/>
      <i/>
      <sz val="10"/>
      <color theme="4"/>
      <name val="Arial"/>
      <family val="2"/>
      <charset val="238"/>
    </font>
    <font>
      <b/>
      <sz val="8"/>
      <name val="Calibri"/>
      <family val="2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</font>
    <font>
      <sz val="11"/>
      <name val="Arial CE"/>
    </font>
    <font>
      <sz val="11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2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1" fontId="2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4" fontId="2" fillId="0" borderId="0" xfId="0" applyNumberFormat="1" applyFont="1" applyFill="1"/>
    <xf numFmtId="0" fontId="1" fillId="0" borderId="0" xfId="0" applyFont="1"/>
    <xf numFmtId="0" fontId="5" fillId="0" borderId="10" xfId="0" applyFont="1" applyFill="1" applyBorder="1" applyAlignment="1">
      <alignment horizontal="left"/>
    </xf>
    <xf numFmtId="0" fontId="7" fillId="0" borderId="0" xfId="0" applyFont="1" applyFill="1"/>
    <xf numFmtId="0" fontId="7" fillId="0" borderId="15" xfId="0" applyFont="1" applyFill="1" applyBorder="1" applyAlignment="1">
      <alignment horizontal="center" wrapText="1"/>
    </xf>
    <xf numFmtId="4" fontId="0" fillId="0" borderId="0" xfId="0" applyNumberFormat="1" applyFill="1"/>
    <xf numFmtId="4" fontId="1" fillId="0" borderId="0" xfId="0" applyNumberFormat="1" applyFont="1" applyFill="1"/>
    <xf numFmtId="4" fontId="7" fillId="0" borderId="2" xfId="0" applyNumberFormat="1" applyFont="1" applyFill="1" applyBorder="1"/>
    <xf numFmtId="4" fontId="7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4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" fontId="2" fillId="0" borderId="33" xfId="0" applyNumberFormat="1" applyFont="1" applyFill="1" applyBorder="1" applyAlignment="1">
      <alignment horizontal="center" wrapText="1"/>
    </xf>
    <xf numFmtId="1" fontId="0" fillId="0" borderId="0" xfId="0" applyNumberFormat="1" applyFill="1"/>
    <xf numFmtId="4" fontId="0" fillId="0" borderId="2" xfId="0" applyNumberFormat="1" applyFill="1" applyBorder="1"/>
    <xf numFmtId="4" fontId="0" fillId="0" borderId="0" xfId="0" applyNumberFormat="1" applyFill="1" applyBorder="1"/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/>
    <xf numFmtId="4" fontId="7" fillId="0" borderId="38" xfId="0" applyNumberFormat="1" applyFont="1" applyFill="1" applyBorder="1"/>
    <xf numFmtId="0" fontId="6" fillId="0" borderId="2" xfId="0" applyFont="1" applyFill="1" applyBorder="1" applyAlignment="1">
      <alignment horizontal="left" vertical="top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14" fillId="0" borderId="2" xfId="0" applyNumberFormat="1" applyFont="1" applyFill="1" applyBorder="1"/>
    <xf numFmtId="4" fontId="1" fillId="0" borderId="2" xfId="0" applyNumberFormat="1" applyFont="1" applyFill="1" applyBorder="1"/>
    <xf numFmtId="4" fontId="1" fillId="0" borderId="2" xfId="0" applyNumberFormat="1" applyFont="1" applyBorder="1"/>
    <xf numFmtId="4" fontId="1" fillId="0" borderId="0" xfId="0" applyNumberFormat="1" applyFont="1"/>
    <xf numFmtId="1" fontId="1" fillId="0" borderId="0" xfId="0" applyNumberFormat="1" applyFont="1" applyFill="1"/>
    <xf numFmtId="2" fontId="7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54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17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wrapText="1"/>
    </xf>
    <xf numFmtId="14" fontId="17" fillId="0" borderId="0" xfId="0" applyNumberFormat="1" applyFont="1" applyFill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0" fontId="19" fillId="0" borderId="0" xfId="0" applyFont="1" applyFill="1" applyBorder="1"/>
    <xf numFmtId="0" fontId="9" fillId="0" borderId="0" xfId="0" applyFont="1" applyFill="1" applyBorder="1"/>
    <xf numFmtId="0" fontId="2" fillId="0" borderId="2" xfId="0" applyFont="1" applyFill="1" applyBorder="1" applyAlignment="1"/>
    <xf numFmtId="0" fontId="7" fillId="0" borderId="1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4" fontId="18" fillId="0" borderId="0" xfId="0" applyNumberFormat="1" applyFont="1" applyFill="1" applyBorder="1"/>
    <xf numFmtId="4" fontId="16" fillId="0" borderId="0" xfId="0" applyNumberFormat="1" applyFont="1" applyFill="1" applyBorder="1"/>
    <xf numFmtId="0" fontId="16" fillId="0" borderId="0" xfId="0" applyFont="1" applyFill="1" applyBorder="1"/>
    <xf numFmtId="4" fontId="15" fillId="0" borderId="0" xfId="0" applyNumberFormat="1" applyFont="1" applyFill="1" applyBorder="1"/>
    <xf numFmtId="0" fontId="14" fillId="0" borderId="0" xfId="0" applyFont="1" applyFill="1" applyBorder="1"/>
    <xf numFmtId="0" fontId="13" fillId="0" borderId="0" xfId="0" applyFont="1" applyFill="1" applyAlignment="1">
      <alignment horizontal="right"/>
    </xf>
    <xf numFmtId="4" fontId="1" fillId="0" borderId="0" xfId="0" applyNumberFormat="1" applyFont="1" applyBorder="1"/>
    <xf numFmtId="4" fontId="8" fillId="0" borderId="0" xfId="0" applyNumberFormat="1" applyFont="1"/>
    <xf numFmtId="1" fontId="7" fillId="0" borderId="51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4" fontId="2" fillId="2" borderId="39" xfId="0" applyNumberFormat="1" applyFont="1" applyFill="1" applyBorder="1" applyAlignment="1">
      <alignment horizontal="center" wrapText="1"/>
    </xf>
    <xf numFmtId="4" fontId="2" fillId="2" borderId="32" xfId="0" applyNumberFormat="1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 wrapText="1"/>
    </xf>
    <xf numFmtId="4" fontId="7" fillId="2" borderId="34" xfId="0" applyNumberFormat="1" applyFont="1" applyFill="1" applyBorder="1"/>
    <xf numFmtId="4" fontId="7" fillId="2" borderId="35" xfId="0" applyNumberFormat="1" applyFont="1" applyFill="1" applyBorder="1"/>
    <xf numFmtId="4" fontId="7" fillId="2" borderId="36" xfId="0" applyNumberFormat="1" applyFont="1" applyFill="1" applyBorder="1"/>
    <xf numFmtId="4" fontId="7" fillId="2" borderId="37" xfId="0" applyNumberFormat="1" applyFont="1" applyFill="1" applyBorder="1"/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center"/>
    </xf>
    <xf numFmtId="4" fontId="1" fillId="0" borderId="50" xfId="0" applyNumberFormat="1" applyFont="1" applyBorder="1" applyAlignment="1">
      <alignment horizontal="center"/>
    </xf>
    <xf numFmtId="4" fontId="1" fillId="0" borderId="51" xfId="0" applyNumberFormat="1" applyFont="1" applyBorder="1" applyAlignment="1">
      <alignment horizontal="center"/>
    </xf>
    <xf numFmtId="4" fontId="1" fillId="0" borderId="52" xfId="0" applyNumberFormat="1" applyFont="1" applyBorder="1" applyAlignment="1">
      <alignment horizontal="center"/>
    </xf>
    <xf numFmtId="4" fontId="1" fillId="0" borderId="55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46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/>
    </xf>
    <xf numFmtId="1" fontId="7" fillId="0" borderId="52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/>
    <xf numFmtId="4" fontId="7" fillId="0" borderId="0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" fontId="1" fillId="0" borderId="58" xfId="0" applyNumberFormat="1" applyFont="1" applyBorder="1"/>
    <xf numFmtId="4" fontId="1" fillId="0" borderId="59" xfId="0" applyNumberFormat="1" applyFont="1" applyBorder="1"/>
    <xf numFmtId="4" fontId="7" fillId="0" borderId="0" xfId="0" applyNumberFormat="1" applyFont="1" applyBorder="1"/>
    <xf numFmtId="4" fontId="11" fillId="0" borderId="0" xfId="0" applyNumberFormat="1" applyFont="1" applyBorder="1"/>
    <xf numFmtId="4" fontId="1" fillId="0" borderId="2" xfId="0" applyNumberFormat="1" applyFont="1" applyFill="1" applyBorder="1" applyAlignment="1">
      <alignment horizontal="right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Fill="1" applyBorder="1" applyAlignment="1"/>
    <xf numFmtId="4" fontId="1" fillId="0" borderId="45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/>
    </xf>
    <xf numFmtId="4" fontId="7" fillId="0" borderId="62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/>
    </xf>
    <xf numFmtId="4" fontId="1" fillId="0" borderId="13" xfId="0" applyNumberFormat="1" applyFont="1" applyFill="1" applyBorder="1" applyAlignment="1">
      <alignment horizontal="left"/>
    </xf>
    <xf numFmtId="4" fontId="1" fillId="0" borderId="44" xfId="0" applyNumberFormat="1" applyFont="1" applyBorder="1" applyAlignment="1">
      <alignment horizontal="left"/>
    </xf>
    <xf numFmtId="4" fontId="1" fillId="0" borderId="56" xfId="0" applyNumberFormat="1" applyFont="1" applyBorder="1" applyAlignment="1">
      <alignment horizontal="left" vertical="center"/>
    </xf>
    <xf numFmtId="4" fontId="2" fillId="0" borderId="46" xfId="0" applyNumberFormat="1" applyFont="1" applyBorder="1" applyAlignment="1">
      <alignment horizontal="center"/>
    </xf>
    <xf numFmtId="4" fontId="7" fillId="0" borderId="0" xfId="0" applyNumberFormat="1" applyFont="1"/>
    <xf numFmtId="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/>
    <xf numFmtId="0" fontId="9" fillId="0" borderId="0" xfId="0" applyFont="1" applyFill="1" applyAlignment="1">
      <alignment horizontal="left"/>
    </xf>
    <xf numFmtId="0" fontId="0" fillId="0" borderId="0" xfId="0" applyFill="1" applyAlignment="1"/>
    <xf numFmtId="0" fontId="22" fillId="0" borderId="0" xfId="0" applyFont="1" applyFill="1" applyAlignment="1"/>
    <xf numFmtId="0" fontId="1" fillId="0" borderId="18" xfId="0" applyFont="1" applyFill="1" applyBorder="1" applyAlignment="1">
      <alignment horizontal="center"/>
    </xf>
    <xf numFmtId="0" fontId="6" fillId="0" borderId="1" xfId="0" applyFont="1" applyFill="1" applyBorder="1"/>
    <xf numFmtId="4" fontId="7" fillId="3" borderId="36" xfId="0" applyNumberFormat="1" applyFont="1" applyFill="1" applyBorder="1"/>
    <xf numFmtId="4" fontId="7" fillId="3" borderId="37" xfId="0" applyNumberFormat="1" applyFont="1" applyFill="1" applyBorder="1"/>
    <xf numFmtId="4" fontId="7" fillId="3" borderId="35" xfId="0" applyNumberFormat="1" applyFont="1" applyFill="1" applyBorder="1"/>
    <xf numFmtId="4" fontId="1" fillId="0" borderId="0" xfId="0" applyNumberFormat="1" applyFont="1" applyFill="1" applyAlignment="1">
      <alignment horizontal="center"/>
    </xf>
    <xf numFmtId="0" fontId="2" fillId="0" borderId="22" xfId="0" applyFont="1" applyFill="1" applyBorder="1" applyAlignment="1">
      <alignment horizontal="center" wrapText="1"/>
    </xf>
    <xf numFmtId="4" fontId="1" fillId="0" borderId="14" xfId="0" applyNumberFormat="1" applyFont="1" applyFill="1" applyBorder="1"/>
    <xf numFmtId="4" fontId="1" fillId="0" borderId="45" xfId="0" applyNumberFormat="1" applyFont="1" applyFill="1" applyBorder="1"/>
    <xf numFmtId="1" fontId="7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4" fontId="2" fillId="4" borderId="41" xfId="0" applyNumberFormat="1" applyFont="1" applyFill="1" applyBorder="1" applyAlignment="1">
      <alignment horizontal="center" wrapText="1"/>
    </xf>
    <xf numFmtId="4" fontId="2" fillId="4" borderId="32" xfId="0" applyNumberFormat="1" applyFont="1" applyFill="1" applyBorder="1" applyAlignment="1">
      <alignment horizontal="center" wrapText="1"/>
    </xf>
    <xf numFmtId="0" fontId="2" fillId="4" borderId="21" xfId="0" applyFont="1" applyFill="1" applyBorder="1" applyAlignment="1">
      <alignment horizontal="center" wrapText="1"/>
    </xf>
    <xf numFmtId="0" fontId="2" fillId="4" borderId="40" xfId="0" applyFont="1" applyFill="1" applyBorder="1" applyAlignment="1">
      <alignment horizontal="center" wrapText="1"/>
    </xf>
    <xf numFmtId="4" fontId="7" fillId="4" borderId="36" xfId="0" applyNumberFormat="1" applyFont="1" applyFill="1" applyBorder="1"/>
    <xf numFmtId="4" fontId="7" fillId="4" borderId="37" xfId="0" applyNumberFormat="1" applyFont="1" applyFill="1" applyBorder="1"/>
    <xf numFmtId="4" fontId="7" fillId="4" borderId="35" xfId="0" applyNumberFormat="1" applyFont="1" applyFill="1" applyBorder="1"/>
    <xf numFmtId="0" fontId="2" fillId="2" borderId="8" xfId="0" applyFont="1" applyFill="1" applyBorder="1" applyAlignment="1">
      <alignment horizontal="center" wrapText="1"/>
    </xf>
    <xf numFmtId="4" fontId="17" fillId="2" borderId="23" xfId="0" applyNumberFormat="1" applyFont="1" applyFill="1" applyBorder="1"/>
    <xf numFmtId="4" fontId="17" fillId="2" borderId="2" xfId="0" applyNumberFormat="1" applyFont="1" applyFill="1" applyBorder="1"/>
    <xf numFmtId="4" fontId="17" fillId="4" borderId="25" xfId="0" applyNumberFormat="1" applyFont="1" applyFill="1" applyBorder="1"/>
    <xf numFmtId="4" fontId="17" fillId="4" borderId="20" xfId="0" applyNumberFormat="1" applyFont="1" applyFill="1" applyBorder="1"/>
    <xf numFmtId="4" fontId="17" fillId="4" borderId="24" xfId="0" applyNumberFormat="1" applyFont="1" applyFill="1" applyBorder="1"/>
    <xf numFmtId="4" fontId="17" fillId="3" borderId="42" xfId="0" applyNumberFormat="1" applyFont="1" applyFill="1" applyBorder="1"/>
    <xf numFmtId="4" fontId="17" fillId="3" borderId="20" xfId="0" applyNumberFormat="1" applyFont="1" applyFill="1" applyBorder="1"/>
    <xf numFmtId="4" fontId="17" fillId="3" borderId="24" xfId="0" applyNumberFormat="1" applyFont="1" applyFill="1" applyBorder="1"/>
    <xf numFmtId="4" fontId="17" fillId="2" borderId="25" xfId="0" applyNumberFormat="1" applyFont="1" applyFill="1" applyBorder="1"/>
    <xf numFmtId="4" fontId="17" fillId="2" borderId="26" xfId="0" applyNumberFormat="1" applyFont="1" applyFill="1" applyBorder="1"/>
    <xf numFmtId="4" fontId="17" fillId="2" borderId="24" xfId="0" applyNumberFormat="1" applyFont="1" applyFill="1" applyBorder="1"/>
    <xf numFmtId="4" fontId="17" fillId="2" borderId="12" xfId="0" applyNumberFormat="1" applyFont="1" applyFill="1" applyBorder="1"/>
    <xf numFmtId="0" fontId="17" fillId="0" borderId="12" xfId="0" applyFont="1" applyFill="1" applyBorder="1"/>
    <xf numFmtId="4" fontId="17" fillId="0" borderId="12" xfId="0" applyNumberFormat="1" applyFont="1" applyFill="1" applyBorder="1"/>
    <xf numFmtId="4" fontId="17" fillId="0" borderId="51" xfId="0" applyNumberFormat="1" applyFont="1" applyFill="1" applyBorder="1"/>
    <xf numFmtId="4" fontId="17" fillId="2" borderId="43" xfId="0" applyNumberFormat="1" applyFont="1" applyFill="1" applyBorder="1"/>
    <xf numFmtId="4" fontId="17" fillId="4" borderId="1" xfId="0" applyNumberFormat="1" applyFont="1" applyFill="1" applyBorder="1"/>
    <xf numFmtId="4" fontId="17" fillId="4" borderId="19" xfId="0" applyNumberFormat="1" applyFont="1" applyFill="1" applyBorder="1"/>
    <xf numFmtId="4" fontId="17" fillId="3" borderId="43" xfId="0" applyNumberFormat="1" applyFont="1" applyFill="1" applyBorder="1"/>
    <xf numFmtId="4" fontId="17" fillId="3" borderId="19" xfId="0" applyNumberFormat="1" applyFont="1" applyFill="1" applyBorder="1"/>
    <xf numFmtId="4" fontId="17" fillId="2" borderId="1" xfId="0" applyNumberFormat="1" applyFont="1" applyFill="1" applyBorder="1"/>
    <xf numFmtId="4" fontId="17" fillId="2" borderId="20" xfId="0" applyNumberFormat="1" applyFont="1" applyFill="1" applyBorder="1"/>
    <xf numFmtId="4" fontId="17" fillId="2" borderId="19" xfId="0" applyNumberFormat="1" applyFont="1" applyFill="1" applyBorder="1"/>
    <xf numFmtId="0" fontId="17" fillId="0" borderId="2" xfId="0" applyFont="1" applyFill="1" applyBorder="1"/>
    <xf numFmtId="4" fontId="17" fillId="0" borderId="2" xfId="0" applyNumberFormat="1" applyFont="1" applyFill="1" applyBorder="1"/>
    <xf numFmtId="4" fontId="17" fillId="2" borderId="29" xfId="0" applyNumberFormat="1" applyFont="1" applyFill="1" applyBorder="1"/>
    <xf numFmtId="4" fontId="17" fillId="2" borderId="3" xfId="0" applyNumberFormat="1" applyFont="1" applyFill="1" applyBorder="1"/>
    <xf numFmtId="4" fontId="17" fillId="4" borderId="31" xfId="0" applyNumberFormat="1" applyFont="1" applyFill="1" applyBorder="1"/>
    <xf numFmtId="4" fontId="17" fillId="4" borderId="30" xfId="0" applyNumberFormat="1" applyFont="1" applyFill="1" applyBorder="1"/>
    <xf numFmtId="4" fontId="17" fillId="3" borderId="8" xfId="0" applyNumberFormat="1" applyFont="1" applyFill="1" applyBorder="1"/>
    <xf numFmtId="4" fontId="17" fillId="3" borderId="30" xfId="0" applyNumberFormat="1" applyFont="1" applyFill="1" applyBorder="1"/>
    <xf numFmtId="4" fontId="17" fillId="2" borderId="31" xfId="0" applyNumberFormat="1" applyFont="1" applyFill="1" applyBorder="1"/>
    <xf numFmtId="4" fontId="17" fillId="2" borderId="21" xfId="0" applyNumberFormat="1" applyFont="1" applyFill="1" applyBorder="1"/>
    <xf numFmtId="4" fontId="17" fillId="2" borderId="14" xfId="0" applyNumberFormat="1" applyFont="1" applyFill="1" applyBorder="1"/>
    <xf numFmtId="0" fontId="17" fillId="0" borderId="14" xfId="0" applyFont="1" applyFill="1" applyBorder="1"/>
    <xf numFmtId="4" fontId="17" fillId="0" borderId="14" xfId="0" applyNumberFormat="1" applyFont="1" applyFill="1" applyBorder="1"/>
    <xf numFmtId="4" fontId="17" fillId="0" borderId="45" xfId="0" applyNumberFormat="1" applyFont="1" applyFill="1" applyBorder="1"/>
    <xf numFmtId="4" fontId="1" fillId="0" borderId="28" xfId="0" applyNumberFormat="1" applyFont="1" applyBorder="1"/>
    <xf numFmtId="4" fontId="1" fillId="0" borderId="63" xfId="0" applyNumberFormat="1" applyFont="1" applyBorder="1"/>
    <xf numFmtId="4" fontId="1" fillId="0" borderId="38" xfId="0" applyNumberFormat="1" applyFont="1" applyBorder="1" applyAlignment="1">
      <alignment horizontal="right"/>
    </xf>
    <xf numFmtId="4" fontId="1" fillId="0" borderId="57" xfId="0" applyNumberFormat="1" applyFont="1" applyBorder="1"/>
    <xf numFmtId="4" fontId="0" fillId="0" borderId="45" xfId="0" applyNumberFormat="1" applyFill="1" applyBorder="1"/>
    <xf numFmtId="1" fontId="2" fillId="0" borderId="11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6" fillId="0" borderId="12" xfId="0" applyFont="1" applyFill="1" applyBorder="1"/>
    <xf numFmtId="1" fontId="2" fillId="0" borderId="1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4" fontId="7" fillId="0" borderId="12" xfId="0" applyNumberFormat="1" applyFont="1" applyFill="1" applyBorder="1"/>
    <xf numFmtId="4" fontId="12" fillId="0" borderId="45" xfId="0" applyNumberFormat="1" applyFont="1" applyFill="1" applyBorder="1"/>
    <xf numFmtId="4" fontId="7" fillId="0" borderId="6" xfId="0" applyNumberFormat="1" applyFont="1" applyFill="1" applyBorder="1"/>
    <xf numFmtId="4" fontId="7" fillId="0" borderId="14" xfId="0" applyNumberFormat="1" applyFont="1" applyFill="1" applyBorder="1"/>
    <xf numFmtId="4" fontId="1" fillId="0" borderId="53" xfId="0" applyNumberFormat="1" applyFont="1" applyFill="1" applyBorder="1"/>
    <xf numFmtId="4" fontId="1" fillId="0" borderId="0" xfId="0" applyNumberFormat="1" applyFont="1" applyFill="1" applyAlignment="1">
      <alignment horizontal="right"/>
    </xf>
    <xf numFmtId="0" fontId="9" fillId="0" borderId="0" xfId="0" applyFont="1" applyFill="1" applyAlignment="1"/>
    <xf numFmtId="0" fontId="2" fillId="0" borderId="6" xfId="0" applyFont="1" applyFill="1" applyBorder="1"/>
    <xf numFmtId="4" fontId="0" fillId="0" borderId="62" xfId="0" applyNumberFormat="1" applyFill="1" applyBorder="1"/>
    <xf numFmtId="0" fontId="6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2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vertical="top"/>
    </xf>
    <xf numFmtId="4" fontId="23" fillId="0" borderId="0" xfId="0" applyNumberFormat="1" applyFont="1" applyFill="1" applyBorder="1" applyAlignment="1">
      <alignment horizontal="center"/>
    </xf>
    <xf numFmtId="164" fontId="1" fillId="0" borderId="2" xfId="0" applyNumberFormat="1" applyFont="1" applyFill="1" applyBorder="1"/>
    <xf numFmtId="164" fontId="7" fillId="0" borderId="2" xfId="0" applyNumberFormat="1" applyFont="1" applyFill="1" applyBorder="1"/>
    <xf numFmtId="0" fontId="5" fillId="0" borderId="45" xfId="0" applyFont="1" applyFill="1" applyBorder="1" applyAlignment="1">
      <alignment horizontal="center" vertical="center"/>
    </xf>
    <xf numFmtId="4" fontId="7" fillId="0" borderId="2" xfId="0" applyNumberFormat="1" applyFont="1" applyBorder="1"/>
    <xf numFmtId="4" fontId="1" fillId="0" borderId="60" xfId="0" applyNumberFormat="1" applyFont="1" applyBorder="1"/>
    <xf numFmtId="4" fontId="1" fillId="0" borderId="60" xfId="0" applyNumberFormat="1" applyFont="1" applyBorder="1" applyAlignment="1"/>
    <xf numFmtId="4" fontId="1" fillId="0" borderId="61" xfId="0" applyNumberFormat="1" applyFont="1" applyBorder="1"/>
    <xf numFmtId="0" fontId="25" fillId="0" borderId="0" xfId="0" applyFont="1" applyFill="1" applyBorder="1" applyAlignment="1">
      <alignment horizontal="left"/>
    </xf>
    <xf numFmtId="0" fontId="13" fillId="0" borderId="0" xfId="0" applyFont="1" applyFill="1" applyAlignment="1"/>
    <xf numFmtId="0" fontId="6" fillId="4" borderId="2" xfId="0" applyFont="1" applyFill="1" applyBorder="1" applyAlignment="1">
      <alignment horizontal="left" vertical="center"/>
    </xf>
    <xf numFmtId="0" fontId="13" fillId="0" borderId="0" xfId="0" applyFont="1" applyFill="1"/>
    <xf numFmtId="4" fontId="1" fillId="0" borderId="5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45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left"/>
    </xf>
    <xf numFmtId="0" fontId="17" fillId="0" borderId="0" xfId="0" applyFont="1" applyBorder="1"/>
    <xf numFmtId="0" fontId="9" fillId="0" borderId="0" xfId="0" applyFont="1" applyBorder="1"/>
    <xf numFmtId="0" fontId="26" fillId="0" borderId="0" xfId="0" applyFont="1" applyBorder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0" xfId="0" applyFont="1"/>
    <xf numFmtId="0" fontId="17" fillId="0" borderId="0" xfId="0" applyFont="1" applyFill="1" applyBorder="1"/>
    <xf numFmtId="0" fontId="26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49" fontId="17" fillId="0" borderId="2" xfId="0" applyNumberFormat="1" applyFont="1" applyFill="1" applyBorder="1" applyAlignment="1">
      <alignment wrapText="1"/>
    </xf>
    <xf numFmtId="0" fontId="17" fillId="0" borderId="2" xfId="0" applyFont="1" applyFill="1" applyBorder="1" applyAlignment="1">
      <alignment horizontal="center"/>
    </xf>
    <xf numFmtId="4" fontId="17" fillId="5" borderId="2" xfId="0" applyNumberFormat="1" applyFont="1" applyFill="1" applyBorder="1"/>
    <xf numFmtId="0" fontId="17" fillId="5" borderId="2" xfId="0" applyFont="1" applyFill="1" applyBorder="1"/>
    <xf numFmtId="0" fontId="26" fillId="0" borderId="2" xfId="0" applyFont="1" applyFill="1" applyBorder="1" applyAlignment="1">
      <alignment wrapText="1"/>
    </xf>
    <xf numFmtId="3" fontId="17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wrapText="1"/>
    </xf>
    <xf numFmtId="0" fontId="29" fillId="0" borderId="0" xfId="0" applyFont="1" applyFill="1"/>
    <xf numFmtId="0" fontId="29" fillId="0" borderId="0" xfId="0" applyFont="1" applyFill="1" applyBorder="1"/>
    <xf numFmtId="14" fontId="17" fillId="0" borderId="0" xfId="0" applyNumberFormat="1" applyFont="1" applyAlignment="1">
      <alignment horizontal="left"/>
    </xf>
    <xf numFmtId="0" fontId="30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horizontal="center"/>
    </xf>
    <xf numFmtId="4" fontId="17" fillId="2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wrapText="1"/>
    </xf>
    <xf numFmtId="49" fontId="17" fillId="5" borderId="2" xfId="0" applyNumberFormat="1" applyFont="1" applyFill="1" applyBorder="1" applyAlignment="1">
      <alignment wrapText="1"/>
    </xf>
    <xf numFmtId="0" fontId="17" fillId="5" borderId="2" xfId="0" applyFont="1" applyFill="1" applyBorder="1" applyAlignment="1">
      <alignment horizontal="center"/>
    </xf>
    <xf numFmtId="0" fontId="17" fillId="0" borderId="2" xfId="0" applyFont="1" applyBorder="1" applyAlignment="1">
      <alignment wrapText="1"/>
    </xf>
    <xf numFmtId="49" fontId="17" fillId="2" borderId="2" xfId="0" applyNumberFormat="1" applyFont="1" applyFill="1" applyBorder="1" applyAlignment="1">
      <alignment wrapText="1"/>
    </xf>
    <xf numFmtId="4" fontId="9" fillId="2" borderId="2" xfId="0" applyNumberFormat="1" applyFont="1" applyFill="1" applyBorder="1" applyAlignment="1">
      <alignment horizontal="center"/>
    </xf>
    <xf numFmtId="0" fontId="26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/>
    </xf>
    <xf numFmtId="4" fontId="17" fillId="6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wrapText="1"/>
    </xf>
    <xf numFmtId="0" fontId="26" fillId="6" borderId="2" xfId="0" applyFont="1" applyFill="1" applyBorder="1"/>
    <xf numFmtId="4" fontId="9" fillId="6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49" fontId="28" fillId="0" borderId="2" xfId="0" applyNumberFormat="1" applyFont="1" applyFill="1" applyBorder="1" applyAlignment="1">
      <alignment horizontal="center"/>
    </xf>
    <xf numFmtId="49" fontId="27" fillId="0" borderId="2" xfId="0" applyNumberFormat="1" applyFont="1" applyFill="1" applyBorder="1" applyAlignment="1">
      <alignment horizontal="center"/>
    </xf>
    <xf numFmtId="4" fontId="17" fillId="0" borderId="0" xfId="0" applyNumberFormat="1" applyFont="1"/>
    <xf numFmtId="0" fontId="7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1" fillId="0" borderId="4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45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" fillId="0" borderId="45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4" fontId="1" fillId="0" borderId="5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4" fontId="12" fillId="0" borderId="64" xfId="0" applyNumberFormat="1" applyFont="1" applyBorder="1" applyAlignment="1"/>
    <xf numFmtId="4" fontId="12" fillId="0" borderId="65" xfId="0" applyNumberFormat="1" applyFont="1" applyBorder="1" applyAlignment="1"/>
    <xf numFmtId="4" fontId="9" fillId="0" borderId="0" xfId="0" applyNumberFormat="1" applyFont="1" applyAlignment="1">
      <alignment horizontal="left"/>
    </xf>
    <xf numFmtId="0" fontId="2" fillId="0" borderId="4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textRotation="60"/>
    </xf>
    <xf numFmtId="0" fontId="1" fillId="0" borderId="45" xfId="0" applyFont="1" applyFill="1" applyBorder="1" applyAlignment="1">
      <alignment horizontal="center" textRotation="60"/>
    </xf>
    <xf numFmtId="0" fontId="6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4" fontId="2" fillId="0" borderId="42" xfId="0" applyNumberFormat="1" applyFont="1" applyFill="1" applyBorder="1" applyAlignment="1">
      <alignment horizontal="center" wrapText="1"/>
    </xf>
    <xf numFmtId="4" fontId="2" fillId="0" borderId="18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 wrapText="1"/>
    </xf>
    <xf numFmtId="0" fontId="10" fillId="0" borderId="47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 wrapText="1"/>
    </xf>
    <xf numFmtId="0" fontId="6" fillId="0" borderId="50" xfId="0" applyFont="1" applyFill="1" applyBorder="1" applyAlignment="1">
      <alignment horizontal="center" textRotation="67"/>
    </xf>
    <xf numFmtId="0" fontId="1" fillId="0" borderId="10" xfId="0" applyFont="1" applyFill="1" applyBorder="1" applyAlignment="1">
      <alignment horizontal="center" textRotation="67"/>
    </xf>
    <xf numFmtId="0" fontId="6" fillId="0" borderId="51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wrapText="1"/>
    </xf>
    <xf numFmtId="0" fontId="1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27" xfId="0" applyFont="1" applyFill="1" applyBorder="1" applyAlignment="1"/>
    <xf numFmtId="0" fontId="29" fillId="0" borderId="0" xfId="0" applyFont="1" applyFill="1" applyBorder="1" applyAlignment="1"/>
    <xf numFmtId="0" fontId="17" fillId="0" borderId="0" xfId="0" applyFont="1" applyBorder="1" applyAlignment="1"/>
    <xf numFmtId="0" fontId="27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  <color rgb="FF0000CC"/>
      <color rgb="FF990099"/>
      <color rgb="FFFFFFCC"/>
      <color rgb="FFFFFF99"/>
      <color rgb="FFCCFFCC"/>
      <color rgb="FFFFC9C9"/>
      <color rgb="FF30AC04"/>
      <color rgb="FFCC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zoomScaleNormal="100" workbookViewId="0">
      <selection activeCell="E75" sqref="E75"/>
    </sheetView>
  </sheetViews>
  <sheetFormatPr defaultColWidth="9.140625" defaultRowHeight="12.75" x14ac:dyDescent="0.2"/>
  <cols>
    <col min="1" max="1" width="4" style="2" customWidth="1"/>
    <col min="2" max="2" width="7" style="2" customWidth="1"/>
    <col min="3" max="3" width="31.42578125" style="2" customWidth="1"/>
    <col min="4" max="4" width="13.7109375" style="2" customWidth="1"/>
    <col min="5" max="5" width="12.140625" style="2" customWidth="1"/>
    <col min="6" max="6" width="13.5703125" style="2" customWidth="1"/>
    <col min="7" max="7" width="12.42578125" style="2" customWidth="1"/>
    <col min="8" max="8" width="13.28515625" style="18" customWidth="1"/>
    <col min="9" max="16384" width="9.140625" style="2"/>
  </cols>
  <sheetData>
    <row r="1" spans="1:9" x14ac:dyDescent="0.2">
      <c r="A1" s="2" t="s">
        <v>147</v>
      </c>
    </row>
    <row r="2" spans="1:9" ht="15" customHeight="1" x14ac:dyDescent="0.25">
      <c r="A2" s="210" t="s">
        <v>225</v>
      </c>
      <c r="B2" s="44"/>
      <c r="D2" s="44"/>
      <c r="E2" s="44"/>
      <c r="F2" s="44"/>
      <c r="H2" s="2"/>
      <c r="I2" s="25" t="s">
        <v>0</v>
      </c>
    </row>
    <row r="3" spans="1:9" x14ac:dyDescent="0.2">
      <c r="A3" s="1"/>
      <c r="D3" s="3"/>
      <c r="E3" s="3"/>
      <c r="F3" s="3"/>
      <c r="H3" s="9" t="s">
        <v>1</v>
      </c>
    </row>
    <row r="4" spans="1:9" x14ac:dyDescent="0.2">
      <c r="A4" s="277" t="s">
        <v>128</v>
      </c>
      <c r="B4" s="279" t="s">
        <v>2</v>
      </c>
      <c r="C4" s="281" t="s">
        <v>3</v>
      </c>
      <c r="D4" s="283" t="s">
        <v>226</v>
      </c>
      <c r="E4" s="284"/>
      <c r="F4" s="285"/>
      <c r="G4" s="273" t="s">
        <v>4</v>
      </c>
      <c r="H4" s="275" t="s">
        <v>167</v>
      </c>
      <c r="I4" s="271" t="s">
        <v>257</v>
      </c>
    </row>
    <row r="5" spans="1:9" ht="22.5" x14ac:dyDescent="0.2">
      <c r="A5" s="278"/>
      <c r="B5" s="280"/>
      <c r="C5" s="282"/>
      <c r="D5" s="212" t="s">
        <v>5</v>
      </c>
      <c r="E5" s="212" t="s">
        <v>165</v>
      </c>
      <c r="F5" s="212" t="s">
        <v>6</v>
      </c>
      <c r="G5" s="274"/>
      <c r="H5" s="276"/>
      <c r="I5" s="272"/>
    </row>
    <row r="6" spans="1:9" x14ac:dyDescent="0.2">
      <c r="A6" s="5">
        <v>1</v>
      </c>
      <c r="B6" s="6" t="s">
        <v>7</v>
      </c>
      <c r="C6" s="35" t="s">
        <v>8</v>
      </c>
      <c r="D6" s="39">
        <v>942.47</v>
      </c>
      <c r="E6" s="39">
        <v>31377</v>
      </c>
      <c r="F6" s="39">
        <f>D6+E6</f>
        <v>32319.47</v>
      </c>
      <c r="G6" s="39">
        <v>0</v>
      </c>
      <c r="H6" s="22">
        <f>F6-G6</f>
        <v>32319.47</v>
      </c>
      <c r="I6" s="216">
        <f>H6*100/25318188.2</f>
        <v>0.12765317069568194</v>
      </c>
    </row>
    <row r="7" spans="1:9" x14ac:dyDescent="0.2">
      <c r="A7" s="5">
        <f>A6+1</f>
        <v>2</v>
      </c>
      <c r="B7" s="6" t="s">
        <v>9</v>
      </c>
      <c r="C7" s="35" t="s">
        <v>10</v>
      </c>
      <c r="D7" s="39">
        <v>2178.92</v>
      </c>
      <c r="E7" s="39">
        <v>35374.050000000003</v>
      </c>
      <c r="F7" s="39">
        <f t="shared" ref="F7:F68" si="0">D7+E7</f>
        <v>37552.97</v>
      </c>
      <c r="G7" s="39">
        <v>0</v>
      </c>
      <c r="H7" s="22">
        <f t="shared" ref="H7:H68" si="1">F7-G7</f>
        <v>37552.97</v>
      </c>
      <c r="I7" s="216">
        <f t="shared" ref="I7:I68" si="2">H7*100/25318188.2</f>
        <v>0.14832408110466611</v>
      </c>
    </row>
    <row r="8" spans="1:9" x14ac:dyDescent="0.2">
      <c r="A8" s="5">
        <f t="shared" ref="A8:A68" si="3">A7+1</f>
        <v>3</v>
      </c>
      <c r="B8" s="6" t="s">
        <v>11</v>
      </c>
      <c r="C8" s="35" t="s">
        <v>12</v>
      </c>
      <c r="D8" s="39">
        <v>48039.02</v>
      </c>
      <c r="E8" s="39">
        <v>69433</v>
      </c>
      <c r="F8" s="39">
        <f t="shared" si="0"/>
        <v>117472.01999999999</v>
      </c>
      <c r="G8" s="39">
        <v>3.3</v>
      </c>
      <c r="H8" s="22">
        <f t="shared" si="1"/>
        <v>117468.71999999999</v>
      </c>
      <c r="I8" s="216">
        <f t="shared" si="2"/>
        <v>0.46396969274444366</v>
      </c>
    </row>
    <row r="9" spans="1:9" x14ac:dyDescent="0.2">
      <c r="A9" s="5">
        <f t="shared" si="3"/>
        <v>4</v>
      </c>
      <c r="B9" s="6" t="s">
        <v>13</v>
      </c>
      <c r="C9" s="35" t="s">
        <v>14</v>
      </c>
      <c r="D9" s="39">
        <v>448515.87</v>
      </c>
      <c r="E9" s="39">
        <v>101060.1</v>
      </c>
      <c r="F9" s="39">
        <f t="shared" si="0"/>
        <v>549575.97</v>
      </c>
      <c r="G9" s="39">
        <v>8.8000000000000007</v>
      </c>
      <c r="H9" s="22">
        <f t="shared" si="1"/>
        <v>549567.16999999993</v>
      </c>
      <c r="I9" s="216">
        <f t="shared" si="2"/>
        <v>2.1706417760177641</v>
      </c>
    </row>
    <row r="10" spans="1:9" x14ac:dyDescent="0.2">
      <c r="A10" s="5">
        <f t="shared" si="3"/>
        <v>5</v>
      </c>
      <c r="B10" s="6" t="s">
        <v>15</v>
      </c>
      <c r="C10" s="35" t="s">
        <v>16</v>
      </c>
      <c r="D10" s="39">
        <v>141268.62</v>
      </c>
      <c r="E10" s="39">
        <v>157673.82999999999</v>
      </c>
      <c r="F10" s="39">
        <f t="shared" si="0"/>
        <v>298942.44999999995</v>
      </c>
      <c r="G10" s="39">
        <v>0</v>
      </c>
      <c r="H10" s="22">
        <f t="shared" si="1"/>
        <v>298942.44999999995</v>
      </c>
      <c r="I10" s="216">
        <f t="shared" si="2"/>
        <v>1.1807418747286189</v>
      </c>
    </row>
    <row r="11" spans="1:9" x14ac:dyDescent="0.2">
      <c r="A11" s="5">
        <f t="shared" si="3"/>
        <v>6</v>
      </c>
      <c r="B11" s="6" t="s">
        <v>17</v>
      </c>
      <c r="C11" s="35" t="s">
        <v>18</v>
      </c>
      <c r="D11" s="38">
        <v>-38586.870000000003</v>
      </c>
      <c r="E11" s="39">
        <v>61350.92</v>
      </c>
      <c r="F11" s="39">
        <f t="shared" si="0"/>
        <v>22764.049999999996</v>
      </c>
      <c r="G11" s="39">
        <v>0</v>
      </c>
      <c r="H11" s="22">
        <f t="shared" si="1"/>
        <v>22764.049999999996</v>
      </c>
      <c r="I11" s="216">
        <f t="shared" si="2"/>
        <v>8.9911844481825903E-2</v>
      </c>
    </row>
    <row r="12" spans="1:9" x14ac:dyDescent="0.2">
      <c r="A12" s="5">
        <f t="shared" si="3"/>
        <v>7</v>
      </c>
      <c r="B12" s="6" t="s">
        <v>19</v>
      </c>
      <c r="C12" s="35" t="s">
        <v>20</v>
      </c>
      <c r="D12" s="39">
        <v>4.97</v>
      </c>
      <c r="E12" s="39">
        <v>229090.98</v>
      </c>
      <c r="F12" s="39">
        <f t="shared" si="0"/>
        <v>229095.95</v>
      </c>
      <c r="G12" s="39">
        <v>64530</v>
      </c>
      <c r="H12" s="22">
        <f t="shared" si="1"/>
        <v>164565.95000000001</v>
      </c>
      <c r="I12" s="216">
        <f t="shared" si="2"/>
        <v>0.64999102107946261</v>
      </c>
    </row>
    <row r="13" spans="1:9" x14ac:dyDescent="0.2">
      <c r="A13" s="5">
        <f t="shared" si="3"/>
        <v>8</v>
      </c>
      <c r="B13" s="6" t="s">
        <v>21</v>
      </c>
      <c r="C13" s="35" t="s">
        <v>22</v>
      </c>
      <c r="D13" s="39">
        <v>343856.42</v>
      </c>
      <c r="E13" s="39">
        <v>128469.71</v>
      </c>
      <c r="F13" s="39">
        <f t="shared" si="0"/>
        <v>472326.13</v>
      </c>
      <c r="G13" s="39">
        <v>0</v>
      </c>
      <c r="H13" s="22">
        <f t="shared" si="1"/>
        <v>472326.13</v>
      </c>
      <c r="I13" s="216">
        <f t="shared" si="2"/>
        <v>1.8655605459161568</v>
      </c>
    </row>
    <row r="14" spans="1:9" x14ac:dyDescent="0.2">
      <c r="A14" s="5">
        <f t="shared" si="3"/>
        <v>9</v>
      </c>
      <c r="B14" s="6" t="s">
        <v>23</v>
      </c>
      <c r="C14" s="35" t="s">
        <v>253</v>
      </c>
      <c r="D14" s="39">
        <v>36458.57</v>
      </c>
      <c r="E14" s="39">
        <v>235172.91</v>
      </c>
      <c r="F14" s="39">
        <f t="shared" si="0"/>
        <v>271631.48</v>
      </c>
      <c r="G14" s="39">
        <v>0</v>
      </c>
      <c r="H14" s="22">
        <f t="shared" si="1"/>
        <v>271631.48</v>
      </c>
      <c r="I14" s="216">
        <f t="shared" si="2"/>
        <v>1.0728709252583879</v>
      </c>
    </row>
    <row r="15" spans="1:9" x14ac:dyDescent="0.2">
      <c r="A15" s="5">
        <f t="shared" si="3"/>
        <v>10</v>
      </c>
      <c r="B15" s="6" t="s">
        <v>24</v>
      </c>
      <c r="C15" s="35" t="s">
        <v>25</v>
      </c>
      <c r="D15" s="39">
        <v>48809.43</v>
      </c>
      <c r="E15" s="39">
        <v>181268.2</v>
      </c>
      <c r="F15" s="39">
        <f t="shared" si="0"/>
        <v>230077.63</v>
      </c>
      <c r="G15" s="39">
        <v>0</v>
      </c>
      <c r="H15" s="22">
        <f t="shared" si="1"/>
        <v>230077.63</v>
      </c>
      <c r="I15" s="216">
        <f t="shared" si="2"/>
        <v>0.90874444957321243</v>
      </c>
    </row>
    <row r="16" spans="1:9" x14ac:dyDescent="0.2">
      <c r="A16" s="5">
        <f t="shared" si="3"/>
        <v>11</v>
      </c>
      <c r="B16" s="6" t="s">
        <v>26</v>
      </c>
      <c r="C16" s="35" t="s">
        <v>27</v>
      </c>
      <c r="D16" s="39">
        <v>263328.88</v>
      </c>
      <c r="E16" s="39">
        <v>272925.76</v>
      </c>
      <c r="F16" s="39">
        <f t="shared" si="0"/>
        <v>536254.64</v>
      </c>
      <c r="G16" s="39">
        <v>6270</v>
      </c>
      <c r="H16" s="22">
        <f t="shared" si="1"/>
        <v>529984.64</v>
      </c>
      <c r="I16" s="216">
        <f t="shared" si="2"/>
        <v>2.0932960755856929</v>
      </c>
    </row>
    <row r="17" spans="1:9" x14ac:dyDescent="0.2">
      <c r="A17" s="5">
        <f t="shared" si="3"/>
        <v>12</v>
      </c>
      <c r="B17" s="6" t="s">
        <v>28</v>
      </c>
      <c r="C17" s="35" t="s">
        <v>29</v>
      </c>
      <c r="D17" s="39">
        <v>1450.15</v>
      </c>
      <c r="E17" s="39">
        <v>30897.25</v>
      </c>
      <c r="F17" s="39">
        <f t="shared" si="0"/>
        <v>32347.4</v>
      </c>
      <c r="G17" s="39">
        <v>0</v>
      </c>
      <c r="H17" s="22">
        <f t="shared" si="1"/>
        <v>32347.4</v>
      </c>
      <c r="I17" s="216">
        <f t="shared" si="2"/>
        <v>0.12776348664633119</v>
      </c>
    </row>
    <row r="18" spans="1:9" x14ac:dyDescent="0.2">
      <c r="A18" s="5">
        <f t="shared" si="3"/>
        <v>13</v>
      </c>
      <c r="B18" s="6" t="s">
        <v>30</v>
      </c>
      <c r="C18" s="35" t="s">
        <v>127</v>
      </c>
      <c r="D18" s="39">
        <v>170451.37</v>
      </c>
      <c r="E18" s="39">
        <v>18219.78</v>
      </c>
      <c r="F18" s="39">
        <f t="shared" si="0"/>
        <v>188671.15</v>
      </c>
      <c r="G18" s="39">
        <v>0</v>
      </c>
      <c r="H18" s="22">
        <f t="shared" si="1"/>
        <v>188671.15</v>
      </c>
      <c r="I18" s="216">
        <f t="shared" si="2"/>
        <v>0.74520004555460251</v>
      </c>
    </row>
    <row r="19" spans="1:9" x14ac:dyDescent="0.2">
      <c r="A19" s="5">
        <f t="shared" si="3"/>
        <v>14</v>
      </c>
      <c r="B19" s="6" t="s">
        <v>31</v>
      </c>
      <c r="C19" s="35" t="s">
        <v>32</v>
      </c>
      <c r="D19" s="39">
        <v>35283.39</v>
      </c>
      <c r="E19" s="39">
        <v>306346.01</v>
      </c>
      <c r="F19" s="39">
        <f t="shared" si="0"/>
        <v>341629.4</v>
      </c>
      <c r="G19" s="39">
        <v>81.44</v>
      </c>
      <c r="H19" s="22">
        <f t="shared" si="1"/>
        <v>341547.96</v>
      </c>
      <c r="I19" s="216">
        <f t="shared" si="2"/>
        <v>1.3490221231549262</v>
      </c>
    </row>
    <row r="20" spans="1:9" x14ac:dyDescent="0.2">
      <c r="A20" s="5">
        <f t="shared" si="3"/>
        <v>15</v>
      </c>
      <c r="B20" s="6" t="s">
        <v>33</v>
      </c>
      <c r="C20" s="35" t="s">
        <v>34</v>
      </c>
      <c r="D20" s="39">
        <v>52074.77</v>
      </c>
      <c r="E20" s="39">
        <v>51355.5</v>
      </c>
      <c r="F20" s="39">
        <f t="shared" si="0"/>
        <v>103430.26999999999</v>
      </c>
      <c r="G20" s="39">
        <v>0</v>
      </c>
      <c r="H20" s="22">
        <f t="shared" si="1"/>
        <v>103430.26999999999</v>
      </c>
      <c r="I20" s="216">
        <f t="shared" si="2"/>
        <v>0.40852160977300889</v>
      </c>
    </row>
    <row r="21" spans="1:9" x14ac:dyDescent="0.2">
      <c r="A21" s="5">
        <f t="shared" si="3"/>
        <v>16</v>
      </c>
      <c r="B21" s="6" t="s">
        <v>35</v>
      </c>
      <c r="C21" s="35" t="s">
        <v>36</v>
      </c>
      <c r="D21" s="39">
        <v>427077.65</v>
      </c>
      <c r="E21" s="39">
        <v>122661.4</v>
      </c>
      <c r="F21" s="39">
        <f t="shared" si="0"/>
        <v>549739.05000000005</v>
      </c>
      <c r="G21" s="39">
        <v>0</v>
      </c>
      <c r="H21" s="22">
        <f t="shared" si="1"/>
        <v>549739.05000000005</v>
      </c>
      <c r="I21" s="216">
        <f t="shared" si="2"/>
        <v>2.17132065555939</v>
      </c>
    </row>
    <row r="22" spans="1:9" x14ac:dyDescent="0.2">
      <c r="A22" s="5">
        <f t="shared" si="3"/>
        <v>17</v>
      </c>
      <c r="B22" s="6" t="s">
        <v>37</v>
      </c>
      <c r="C22" s="35" t="s">
        <v>38</v>
      </c>
      <c r="D22" s="39">
        <v>42612.03</v>
      </c>
      <c r="E22" s="39">
        <v>385751.8</v>
      </c>
      <c r="F22" s="39">
        <f t="shared" si="0"/>
        <v>428363.82999999996</v>
      </c>
      <c r="G22" s="39">
        <v>49279</v>
      </c>
      <c r="H22" s="22">
        <f t="shared" si="1"/>
        <v>379084.82999999996</v>
      </c>
      <c r="I22" s="216">
        <f t="shared" si="2"/>
        <v>1.4972826136113482</v>
      </c>
    </row>
    <row r="23" spans="1:9" x14ac:dyDescent="0.2">
      <c r="A23" s="5">
        <f t="shared" si="3"/>
        <v>18</v>
      </c>
      <c r="B23" s="6" t="s">
        <v>39</v>
      </c>
      <c r="C23" s="35" t="s">
        <v>40</v>
      </c>
      <c r="D23" s="38">
        <v>-93249.93</v>
      </c>
      <c r="E23" s="39">
        <v>469040.15</v>
      </c>
      <c r="F23" s="39">
        <f t="shared" si="0"/>
        <v>375790.22000000003</v>
      </c>
      <c r="G23" s="39">
        <v>41230</v>
      </c>
      <c r="H23" s="22">
        <f t="shared" si="1"/>
        <v>334560.22000000003</v>
      </c>
      <c r="I23" s="216">
        <f t="shared" si="2"/>
        <v>1.3214224389089582</v>
      </c>
    </row>
    <row r="24" spans="1:9" x14ac:dyDescent="0.2">
      <c r="A24" s="5">
        <f t="shared" si="3"/>
        <v>19</v>
      </c>
      <c r="B24" s="6" t="s">
        <v>41</v>
      </c>
      <c r="C24" s="35" t="s">
        <v>42</v>
      </c>
      <c r="D24" s="39">
        <v>55835.11</v>
      </c>
      <c r="E24" s="39">
        <v>1034800.19</v>
      </c>
      <c r="F24" s="39">
        <f t="shared" si="0"/>
        <v>1090635.3</v>
      </c>
      <c r="G24" s="39">
        <v>131169</v>
      </c>
      <c r="H24" s="22">
        <f t="shared" si="1"/>
        <v>959466.3</v>
      </c>
      <c r="I24" s="216">
        <f t="shared" si="2"/>
        <v>3.7896325456653335</v>
      </c>
    </row>
    <row r="25" spans="1:9" x14ac:dyDescent="0.2">
      <c r="A25" s="5">
        <f t="shared" si="3"/>
        <v>20</v>
      </c>
      <c r="B25" s="6" t="s">
        <v>43</v>
      </c>
      <c r="C25" s="35" t="s">
        <v>44</v>
      </c>
      <c r="D25" s="39">
        <v>164659.5</v>
      </c>
      <c r="E25" s="39">
        <v>3379.3</v>
      </c>
      <c r="F25" s="39">
        <f t="shared" si="0"/>
        <v>168038.8</v>
      </c>
      <c r="G25" s="39">
        <v>0</v>
      </c>
      <c r="H25" s="22">
        <f t="shared" si="1"/>
        <v>168038.8</v>
      </c>
      <c r="I25" s="216">
        <f t="shared" si="2"/>
        <v>0.66370783988405613</v>
      </c>
    </row>
    <row r="26" spans="1:9" x14ac:dyDescent="0.2">
      <c r="A26" s="5">
        <f t="shared" si="3"/>
        <v>21</v>
      </c>
      <c r="B26" s="6" t="s">
        <v>45</v>
      </c>
      <c r="C26" s="35" t="s">
        <v>46</v>
      </c>
      <c r="D26" s="39">
        <v>421394.51</v>
      </c>
      <c r="E26" s="39">
        <v>224355.14</v>
      </c>
      <c r="F26" s="39">
        <f t="shared" si="0"/>
        <v>645749.65</v>
      </c>
      <c r="G26" s="39">
        <v>0</v>
      </c>
      <c r="H26" s="22">
        <f t="shared" si="1"/>
        <v>645749.65</v>
      </c>
      <c r="I26" s="216">
        <f t="shared" si="2"/>
        <v>2.5505365743351258</v>
      </c>
    </row>
    <row r="27" spans="1:9" x14ac:dyDescent="0.2">
      <c r="A27" s="5">
        <f t="shared" si="3"/>
        <v>22</v>
      </c>
      <c r="B27" s="6" t="s">
        <v>47</v>
      </c>
      <c r="C27" s="35" t="s">
        <v>48</v>
      </c>
      <c r="D27" s="39">
        <v>13188.25</v>
      </c>
      <c r="E27" s="39">
        <v>452823.11</v>
      </c>
      <c r="F27" s="39">
        <f t="shared" si="0"/>
        <v>466011.36</v>
      </c>
      <c r="G27" s="39">
        <v>0</v>
      </c>
      <c r="H27" s="22">
        <f t="shared" si="1"/>
        <v>466011.36</v>
      </c>
      <c r="I27" s="216">
        <f t="shared" si="2"/>
        <v>1.8406189112694882</v>
      </c>
    </row>
    <row r="28" spans="1:9" x14ac:dyDescent="0.2">
      <c r="A28" s="5">
        <f t="shared" si="3"/>
        <v>23</v>
      </c>
      <c r="B28" s="6" t="s">
        <v>49</v>
      </c>
      <c r="C28" s="35" t="s">
        <v>50</v>
      </c>
      <c r="D28" s="39">
        <v>213730.17</v>
      </c>
      <c r="E28" s="39">
        <v>111681.79</v>
      </c>
      <c r="F28" s="39">
        <f t="shared" si="0"/>
        <v>325411.96000000002</v>
      </c>
      <c r="G28" s="39">
        <v>3230</v>
      </c>
      <c r="H28" s="22">
        <f t="shared" si="1"/>
        <v>322181.96000000002</v>
      </c>
      <c r="I28" s="216">
        <f t="shared" si="2"/>
        <v>1.2725316576957906</v>
      </c>
    </row>
    <row r="29" spans="1:9" x14ac:dyDescent="0.2">
      <c r="A29" s="5">
        <f t="shared" si="3"/>
        <v>24</v>
      </c>
      <c r="B29" s="6" t="s">
        <v>51</v>
      </c>
      <c r="C29" s="35" t="s">
        <v>52</v>
      </c>
      <c r="D29" s="39">
        <v>308566.59999999998</v>
      </c>
      <c r="E29" s="39">
        <v>101795</v>
      </c>
      <c r="F29" s="39">
        <f t="shared" si="0"/>
        <v>410361.59999999998</v>
      </c>
      <c r="G29" s="39">
        <v>0</v>
      </c>
      <c r="H29" s="22">
        <f t="shared" si="1"/>
        <v>410361.59999999998</v>
      </c>
      <c r="I29" s="216">
        <f t="shared" si="2"/>
        <v>1.6208174011440519</v>
      </c>
    </row>
    <row r="30" spans="1:9" x14ac:dyDescent="0.2">
      <c r="A30" s="5">
        <f t="shared" si="3"/>
        <v>25</v>
      </c>
      <c r="B30" s="6" t="s">
        <v>53</v>
      </c>
      <c r="C30" s="35" t="s">
        <v>54</v>
      </c>
      <c r="D30" s="39">
        <v>0</v>
      </c>
      <c r="E30" s="39">
        <v>222477.01</v>
      </c>
      <c r="F30" s="39">
        <f t="shared" si="0"/>
        <v>222477.01</v>
      </c>
      <c r="G30" s="39">
        <v>0</v>
      </c>
      <c r="H30" s="22">
        <f t="shared" si="1"/>
        <v>222477.01</v>
      </c>
      <c r="I30" s="216">
        <f t="shared" si="2"/>
        <v>0.87872405498589357</v>
      </c>
    </row>
    <row r="31" spans="1:9" x14ac:dyDescent="0.2">
      <c r="A31" s="5">
        <f t="shared" si="3"/>
        <v>26</v>
      </c>
      <c r="B31" s="6" t="s">
        <v>55</v>
      </c>
      <c r="C31" s="35" t="s">
        <v>254</v>
      </c>
      <c r="D31" s="39">
        <v>194477.51</v>
      </c>
      <c r="E31" s="39">
        <v>70899.63</v>
      </c>
      <c r="F31" s="39">
        <f t="shared" si="0"/>
        <v>265377.14</v>
      </c>
      <c r="G31" s="39">
        <v>0</v>
      </c>
      <c r="H31" s="22">
        <f t="shared" si="1"/>
        <v>265377.14</v>
      </c>
      <c r="I31" s="216">
        <f t="shared" si="2"/>
        <v>1.0481679727777677</v>
      </c>
    </row>
    <row r="32" spans="1:9" x14ac:dyDescent="0.2">
      <c r="A32" s="5">
        <f t="shared" si="3"/>
        <v>27</v>
      </c>
      <c r="B32" s="6" t="s">
        <v>56</v>
      </c>
      <c r="C32" s="35" t="s">
        <v>57</v>
      </c>
      <c r="D32" s="39">
        <v>824316.13</v>
      </c>
      <c r="E32" s="39">
        <v>329679.7</v>
      </c>
      <c r="F32" s="39">
        <f t="shared" si="0"/>
        <v>1153995.83</v>
      </c>
      <c r="G32" s="39">
        <v>0</v>
      </c>
      <c r="H32" s="22">
        <f t="shared" si="1"/>
        <v>1153995.83</v>
      </c>
      <c r="I32" s="216">
        <f t="shared" si="2"/>
        <v>4.5579716087267261</v>
      </c>
    </row>
    <row r="33" spans="1:9" x14ac:dyDescent="0.2">
      <c r="A33" s="5">
        <f t="shared" si="3"/>
        <v>28</v>
      </c>
      <c r="B33" s="6" t="s">
        <v>58</v>
      </c>
      <c r="C33" s="35" t="s">
        <v>59</v>
      </c>
      <c r="D33" s="39">
        <v>751037.82</v>
      </c>
      <c r="E33" s="38">
        <v>-40690.699999999997</v>
      </c>
      <c r="F33" s="39">
        <f t="shared" si="0"/>
        <v>710347.12</v>
      </c>
      <c r="G33" s="39">
        <v>66620</v>
      </c>
      <c r="H33" s="22">
        <f t="shared" si="1"/>
        <v>643727.12</v>
      </c>
      <c r="I33" s="216">
        <f t="shared" si="2"/>
        <v>2.5425481275156967</v>
      </c>
    </row>
    <row r="34" spans="1:9" x14ac:dyDescent="0.2">
      <c r="A34" s="5">
        <f t="shared" si="3"/>
        <v>29</v>
      </c>
      <c r="B34" s="6" t="s">
        <v>60</v>
      </c>
      <c r="C34" s="35" t="s">
        <v>61</v>
      </c>
      <c r="D34" s="39">
        <v>503451.16</v>
      </c>
      <c r="E34" s="39">
        <v>893982.23</v>
      </c>
      <c r="F34" s="39">
        <f t="shared" si="0"/>
        <v>1397433.39</v>
      </c>
      <c r="G34" s="39">
        <v>168530</v>
      </c>
      <c r="H34" s="22">
        <f t="shared" si="1"/>
        <v>1228903.3899999999</v>
      </c>
      <c r="I34" s="216">
        <f t="shared" si="2"/>
        <v>4.8538362235572601</v>
      </c>
    </row>
    <row r="35" spans="1:9" x14ac:dyDescent="0.2">
      <c r="A35" s="5">
        <f t="shared" si="3"/>
        <v>30</v>
      </c>
      <c r="B35" s="6" t="s">
        <v>62</v>
      </c>
      <c r="C35" s="35" t="s">
        <v>63</v>
      </c>
      <c r="D35" s="39">
        <v>892019.54</v>
      </c>
      <c r="E35" s="39">
        <v>324178.21000000002</v>
      </c>
      <c r="F35" s="39">
        <f t="shared" si="0"/>
        <v>1216197.75</v>
      </c>
      <c r="G35" s="39">
        <v>0</v>
      </c>
      <c r="H35" s="22">
        <f t="shared" si="1"/>
        <v>1216197.75</v>
      </c>
      <c r="I35" s="216">
        <f t="shared" si="2"/>
        <v>4.8036523798334034</v>
      </c>
    </row>
    <row r="36" spans="1:9" x14ac:dyDescent="0.2">
      <c r="A36" s="5">
        <f t="shared" si="3"/>
        <v>31</v>
      </c>
      <c r="B36" s="6" t="s">
        <v>64</v>
      </c>
      <c r="C36" s="35" t="s">
        <v>65</v>
      </c>
      <c r="D36" s="39">
        <v>1456001.74</v>
      </c>
      <c r="E36" s="39">
        <v>297620.23</v>
      </c>
      <c r="F36" s="39">
        <f t="shared" si="0"/>
        <v>1753621.97</v>
      </c>
      <c r="G36" s="39">
        <v>0</v>
      </c>
      <c r="H36" s="22">
        <f t="shared" si="1"/>
        <v>1753621.97</v>
      </c>
      <c r="I36" s="216">
        <f t="shared" si="2"/>
        <v>6.9263327855347878</v>
      </c>
    </row>
    <row r="37" spans="1:9" x14ac:dyDescent="0.2">
      <c r="A37" s="5">
        <f t="shared" si="3"/>
        <v>32</v>
      </c>
      <c r="B37" s="6" t="s">
        <v>66</v>
      </c>
      <c r="C37" s="35" t="s">
        <v>67</v>
      </c>
      <c r="D37" s="39">
        <v>1080769.7</v>
      </c>
      <c r="E37" s="39">
        <v>529491.96</v>
      </c>
      <c r="F37" s="39">
        <f t="shared" si="0"/>
        <v>1610261.66</v>
      </c>
      <c r="G37" s="39">
        <v>134840</v>
      </c>
      <c r="H37" s="22">
        <f t="shared" si="1"/>
        <v>1475421.66</v>
      </c>
      <c r="I37" s="216">
        <f t="shared" si="2"/>
        <v>5.827516757300983</v>
      </c>
    </row>
    <row r="38" spans="1:9" x14ac:dyDescent="0.2">
      <c r="A38" s="5">
        <f t="shared" si="3"/>
        <v>33</v>
      </c>
      <c r="B38" s="6" t="s">
        <v>68</v>
      </c>
      <c r="C38" s="35" t="s">
        <v>69</v>
      </c>
      <c r="D38" s="39">
        <v>1573259.39</v>
      </c>
      <c r="E38" s="39">
        <v>92255.45</v>
      </c>
      <c r="F38" s="39">
        <f t="shared" si="0"/>
        <v>1665514.8399999999</v>
      </c>
      <c r="G38" s="39">
        <v>166310</v>
      </c>
      <c r="H38" s="22">
        <f t="shared" si="1"/>
        <v>1499204.8399999999</v>
      </c>
      <c r="I38" s="216">
        <f t="shared" si="2"/>
        <v>5.9214538898166502</v>
      </c>
    </row>
    <row r="39" spans="1:9" x14ac:dyDescent="0.2">
      <c r="A39" s="5">
        <f t="shared" si="3"/>
        <v>34</v>
      </c>
      <c r="B39" s="6" t="s">
        <v>70</v>
      </c>
      <c r="C39" s="35" t="s">
        <v>71</v>
      </c>
      <c r="D39" s="39">
        <v>117709.57</v>
      </c>
      <c r="E39" s="39">
        <v>117465.85</v>
      </c>
      <c r="F39" s="39">
        <f t="shared" si="0"/>
        <v>235175.42</v>
      </c>
      <c r="G39" s="39">
        <v>0</v>
      </c>
      <c r="H39" s="22">
        <f t="shared" si="1"/>
        <v>235175.42</v>
      </c>
      <c r="I39" s="216">
        <f t="shared" si="2"/>
        <v>0.92887934216398627</v>
      </c>
    </row>
    <row r="40" spans="1:9" x14ac:dyDescent="0.2">
      <c r="A40" s="5">
        <f t="shared" si="3"/>
        <v>35</v>
      </c>
      <c r="B40" s="6" t="s">
        <v>72</v>
      </c>
      <c r="C40" s="35" t="s">
        <v>73</v>
      </c>
      <c r="D40" s="39">
        <v>525415.04</v>
      </c>
      <c r="E40" s="39">
        <v>1078925.1299999999</v>
      </c>
      <c r="F40" s="39">
        <f t="shared" si="0"/>
        <v>1604340.17</v>
      </c>
      <c r="G40" s="39">
        <v>331930</v>
      </c>
      <c r="H40" s="22">
        <f t="shared" si="1"/>
        <v>1272410.17</v>
      </c>
      <c r="I40" s="216">
        <f t="shared" si="2"/>
        <v>5.0256762448744263</v>
      </c>
    </row>
    <row r="41" spans="1:9" x14ac:dyDescent="0.2">
      <c r="A41" s="5">
        <f t="shared" si="3"/>
        <v>36</v>
      </c>
      <c r="B41" s="6" t="s">
        <v>74</v>
      </c>
      <c r="C41" s="35" t="s">
        <v>75</v>
      </c>
      <c r="D41" s="39">
        <v>1245783.95</v>
      </c>
      <c r="E41" s="39">
        <v>108905.31</v>
      </c>
      <c r="F41" s="39">
        <f t="shared" si="0"/>
        <v>1354689.26</v>
      </c>
      <c r="G41" s="39">
        <v>168740</v>
      </c>
      <c r="H41" s="22">
        <f t="shared" si="1"/>
        <v>1185949.26</v>
      </c>
      <c r="I41" s="216">
        <f t="shared" si="2"/>
        <v>4.6841790203613387</v>
      </c>
    </row>
    <row r="42" spans="1:9" x14ac:dyDescent="0.2">
      <c r="A42" s="5">
        <f t="shared" si="3"/>
        <v>37</v>
      </c>
      <c r="B42" s="6" t="s">
        <v>76</v>
      </c>
      <c r="C42" s="35" t="s">
        <v>77</v>
      </c>
      <c r="D42" s="39">
        <v>118910.5</v>
      </c>
      <c r="E42" s="39">
        <v>791859.17</v>
      </c>
      <c r="F42" s="39">
        <f t="shared" si="0"/>
        <v>910769.67</v>
      </c>
      <c r="G42" s="39">
        <v>72878.710000000006</v>
      </c>
      <c r="H42" s="22">
        <f t="shared" si="1"/>
        <v>837890.96000000008</v>
      </c>
      <c r="I42" s="216">
        <f t="shared" si="2"/>
        <v>3.3094428139214171</v>
      </c>
    </row>
    <row r="43" spans="1:9" x14ac:dyDescent="0.2">
      <c r="A43" s="5">
        <f t="shared" si="3"/>
        <v>38</v>
      </c>
      <c r="B43" s="6" t="s">
        <v>78</v>
      </c>
      <c r="C43" s="58" t="s">
        <v>172</v>
      </c>
      <c r="D43" s="39">
        <v>0</v>
      </c>
      <c r="E43" s="39">
        <v>87714</v>
      </c>
      <c r="F43" s="39">
        <f t="shared" si="0"/>
        <v>87714</v>
      </c>
      <c r="G43" s="39">
        <v>0</v>
      </c>
      <c r="H43" s="22">
        <f t="shared" si="1"/>
        <v>87714</v>
      </c>
      <c r="I43" s="216">
        <f t="shared" si="2"/>
        <v>0.34644659130861505</v>
      </c>
    </row>
    <row r="44" spans="1:9" x14ac:dyDescent="0.2">
      <c r="A44" s="5">
        <f t="shared" si="3"/>
        <v>39</v>
      </c>
      <c r="B44" s="6" t="s">
        <v>79</v>
      </c>
      <c r="C44" s="35" t="s">
        <v>80</v>
      </c>
      <c r="D44" s="39">
        <v>15602.62</v>
      </c>
      <c r="E44" s="39">
        <v>139659.20000000001</v>
      </c>
      <c r="F44" s="39">
        <f t="shared" si="0"/>
        <v>155261.82</v>
      </c>
      <c r="G44" s="39">
        <v>0</v>
      </c>
      <c r="H44" s="22">
        <f t="shared" si="1"/>
        <v>155261.82</v>
      </c>
      <c r="I44" s="216">
        <f t="shared" si="2"/>
        <v>0.61324222244307358</v>
      </c>
    </row>
    <row r="45" spans="1:9" x14ac:dyDescent="0.2">
      <c r="A45" s="5">
        <f t="shared" si="3"/>
        <v>40</v>
      </c>
      <c r="B45" s="6" t="s">
        <v>81</v>
      </c>
      <c r="C45" s="35" t="s">
        <v>82</v>
      </c>
      <c r="D45" s="39">
        <v>242231.46</v>
      </c>
      <c r="E45" s="39">
        <v>0</v>
      </c>
      <c r="F45" s="39">
        <f t="shared" si="0"/>
        <v>242231.46</v>
      </c>
      <c r="G45" s="39">
        <v>0</v>
      </c>
      <c r="H45" s="22">
        <f t="shared" si="1"/>
        <v>242231.46</v>
      </c>
      <c r="I45" s="216">
        <f t="shared" si="2"/>
        <v>0.95674879294877824</v>
      </c>
    </row>
    <row r="46" spans="1:9" x14ac:dyDescent="0.2">
      <c r="A46" s="5">
        <f t="shared" si="3"/>
        <v>41</v>
      </c>
      <c r="B46" s="6" t="s">
        <v>83</v>
      </c>
      <c r="C46" s="35" t="s">
        <v>84</v>
      </c>
      <c r="D46" s="39">
        <v>33721.730000000003</v>
      </c>
      <c r="E46" s="39">
        <v>0</v>
      </c>
      <c r="F46" s="39">
        <f t="shared" si="0"/>
        <v>33721.730000000003</v>
      </c>
      <c r="G46" s="39">
        <v>0</v>
      </c>
      <c r="H46" s="22">
        <f t="shared" si="1"/>
        <v>33721.730000000003</v>
      </c>
      <c r="I46" s="216">
        <f t="shared" si="2"/>
        <v>0.13319171867124366</v>
      </c>
    </row>
    <row r="47" spans="1:9" x14ac:dyDescent="0.2">
      <c r="A47" s="5">
        <f t="shared" si="3"/>
        <v>42</v>
      </c>
      <c r="B47" s="6" t="s">
        <v>85</v>
      </c>
      <c r="C47" s="35" t="s">
        <v>86</v>
      </c>
      <c r="D47" s="39">
        <v>379092.22</v>
      </c>
      <c r="E47" s="39">
        <v>0</v>
      </c>
      <c r="F47" s="39">
        <f t="shared" si="0"/>
        <v>379092.22</v>
      </c>
      <c r="G47" s="39">
        <v>0.12</v>
      </c>
      <c r="H47" s="22">
        <f t="shared" si="1"/>
        <v>379092.1</v>
      </c>
      <c r="I47" s="216">
        <f t="shared" si="2"/>
        <v>1.4973113281463009</v>
      </c>
    </row>
    <row r="48" spans="1:9" x14ac:dyDescent="0.2">
      <c r="A48" s="5">
        <f t="shared" si="3"/>
        <v>43</v>
      </c>
      <c r="B48" s="6" t="s">
        <v>87</v>
      </c>
      <c r="C48" s="35" t="s">
        <v>88</v>
      </c>
      <c r="D48" s="39">
        <v>0</v>
      </c>
      <c r="E48" s="39">
        <v>2769.04</v>
      </c>
      <c r="F48" s="39">
        <f t="shared" si="0"/>
        <v>2769.04</v>
      </c>
      <c r="G48" s="39">
        <v>380</v>
      </c>
      <c r="H48" s="22">
        <f t="shared" si="1"/>
        <v>2389.04</v>
      </c>
      <c r="I48" s="216">
        <f t="shared" si="2"/>
        <v>9.4360622534593527E-3</v>
      </c>
    </row>
    <row r="49" spans="1:9" x14ac:dyDescent="0.2">
      <c r="A49" s="5">
        <f t="shared" si="3"/>
        <v>44</v>
      </c>
      <c r="B49" s="6" t="s">
        <v>89</v>
      </c>
      <c r="C49" s="35" t="s">
        <v>90</v>
      </c>
      <c r="D49" s="39">
        <v>72507.58</v>
      </c>
      <c r="E49" s="39">
        <v>2000</v>
      </c>
      <c r="F49" s="39">
        <f t="shared" si="0"/>
        <v>74507.58</v>
      </c>
      <c r="G49" s="39">
        <v>0</v>
      </c>
      <c r="H49" s="22">
        <f t="shared" si="1"/>
        <v>74507.58</v>
      </c>
      <c r="I49" s="216">
        <f t="shared" si="2"/>
        <v>0.29428480194329232</v>
      </c>
    </row>
    <row r="50" spans="1:9" x14ac:dyDescent="0.2">
      <c r="A50" s="5">
        <f t="shared" si="3"/>
        <v>45</v>
      </c>
      <c r="B50" s="6" t="s">
        <v>91</v>
      </c>
      <c r="C50" s="35" t="s">
        <v>92</v>
      </c>
      <c r="D50" s="39">
        <v>204620.61</v>
      </c>
      <c r="E50" s="39">
        <v>0</v>
      </c>
      <c r="F50" s="39">
        <f t="shared" si="0"/>
        <v>204620.61</v>
      </c>
      <c r="G50" s="39">
        <v>0</v>
      </c>
      <c r="H50" s="22">
        <f t="shared" si="1"/>
        <v>204620.61</v>
      </c>
      <c r="I50" s="216">
        <f t="shared" si="2"/>
        <v>0.80819610148881038</v>
      </c>
    </row>
    <row r="51" spans="1:9" x14ac:dyDescent="0.2">
      <c r="A51" s="5">
        <f t="shared" si="3"/>
        <v>46</v>
      </c>
      <c r="B51" s="6" t="s">
        <v>93</v>
      </c>
      <c r="C51" s="35" t="s">
        <v>94</v>
      </c>
      <c r="D51" s="39">
        <v>38.57</v>
      </c>
      <c r="E51" s="39">
        <v>0</v>
      </c>
      <c r="F51" s="39">
        <f t="shared" si="0"/>
        <v>38.57</v>
      </c>
      <c r="G51" s="39">
        <v>0</v>
      </c>
      <c r="H51" s="22">
        <f t="shared" si="1"/>
        <v>38.57</v>
      </c>
      <c r="I51" s="216">
        <f t="shared" si="2"/>
        <v>1.5234107470612766E-4</v>
      </c>
    </row>
    <row r="52" spans="1:9" x14ac:dyDescent="0.2">
      <c r="A52" s="5">
        <f t="shared" si="3"/>
        <v>47</v>
      </c>
      <c r="B52" s="6" t="s">
        <v>95</v>
      </c>
      <c r="C52" s="35" t="s">
        <v>96</v>
      </c>
      <c r="D52" s="39">
        <v>58899.24</v>
      </c>
      <c r="E52" s="39">
        <v>17495</v>
      </c>
      <c r="F52" s="39">
        <f t="shared" si="0"/>
        <v>76394.239999999991</v>
      </c>
      <c r="G52" s="39">
        <v>0</v>
      </c>
      <c r="H52" s="22">
        <f t="shared" si="1"/>
        <v>76394.239999999991</v>
      </c>
      <c r="I52" s="216">
        <f t="shared" si="2"/>
        <v>0.30173659898775851</v>
      </c>
    </row>
    <row r="53" spans="1:9" x14ac:dyDescent="0.2">
      <c r="A53" s="5">
        <f t="shared" si="3"/>
        <v>48</v>
      </c>
      <c r="B53" s="6" t="s">
        <v>97</v>
      </c>
      <c r="C53" s="35" t="s">
        <v>98</v>
      </c>
      <c r="D53" s="39">
        <v>174.31</v>
      </c>
      <c r="E53" s="39">
        <v>0</v>
      </c>
      <c r="F53" s="39">
        <f t="shared" si="0"/>
        <v>174.31</v>
      </c>
      <c r="G53" s="39">
        <v>0</v>
      </c>
      <c r="H53" s="22">
        <f t="shared" si="1"/>
        <v>174.31</v>
      </c>
      <c r="I53" s="216">
        <f t="shared" si="2"/>
        <v>6.8847738480749582E-4</v>
      </c>
    </row>
    <row r="54" spans="1:9" x14ac:dyDescent="0.2">
      <c r="A54" s="5">
        <f t="shared" si="3"/>
        <v>49</v>
      </c>
      <c r="B54" s="6" t="s">
        <v>99</v>
      </c>
      <c r="C54" s="35" t="s">
        <v>100</v>
      </c>
      <c r="D54" s="38">
        <v>-167794.56</v>
      </c>
      <c r="E54" s="39">
        <v>177469.68</v>
      </c>
      <c r="F54" s="39">
        <f t="shared" si="0"/>
        <v>9675.1199999999953</v>
      </c>
      <c r="G54" s="39">
        <v>0</v>
      </c>
      <c r="H54" s="22">
        <f t="shared" si="1"/>
        <v>9675.1199999999953</v>
      </c>
      <c r="I54" s="216">
        <f t="shared" si="2"/>
        <v>3.82141088594957E-2</v>
      </c>
    </row>
    <row r="55" spans="1:9" x14ac:dyDescent="0.2">
      <c r="A55" s="5">
        <f t="shared" si="3"/>
        <v>50</v>
      </c>
      <c r="B55" s="6" t="s">
        <v>101</v>
      </c>
      <c r="C55" s="35" t="s">
        <v>102</v>
      </c>
      <c r="D55" s="39">
        <v>671062.51</v>
      </c>
      <c r="E55" s="39">
        <v>0</v>
      </c>
      <c r="F55" s="39">
        <f t="shared" si="0"/>
        <v>671062.51</v>
      </c>
      <c r="G55" s="39">
        <v>0</v>
      </c>
      <c r="H55" s="22">
        <f t="shared" si="1"/>
        <v>671062.51</v>
      </c>
      <c r="I55" s="216">
        <f t="shared" si="2"/>
        <v>2.6505155293853138</v>
      </c>
    </row>
    <row r="56" spans="1:9" x14ac:dyDescent="0.2">
      <c r="A56" s="5">
        <f t="shared" si="3"/>
        <v>51</v>
      </c>
      <c r="B56" s="6" t="s">
        <v>103</v>
      </c>
      <c r="C56" s="35" t="s">
        <v>104</v>
      </c>
      <c r="D56" s="39">
        <v>150183.54999999999</v>
      </c>
      <c r="E56" s="39">
        <v>109879.97</v>
      </c>
      <c r="F56" s="39">
        <f t="shared" si="0"/>
        <v>260063.52</v>
      </c>
      <c r="G56" s="39">
        <v>0</v>
      </c>
      <c r="H56" s="22">
        <f t="shared" si="1"/>
        <v>260063.52</v>
      </c>
      <c r="I56" s="216">
        <f t="shared" si="2"/>
        <v>1.0271806100248517</v>
      </c>
    </row>
    <row r="57" spans="1:9" x14ac:dyDescent="0.2">
      <c r="A57" s="5">
        <f t="shared" si="3"/>
        <v>52</v>
      </c>
      <c r="B57" s="6" t="s">
        <v>105</v>
      </c>
      <c r="C57" s="35" t="s">
        <v>106</v>
      </c>
      <c r="D57" s="39">
        <v>182273.82</v>
      </c>
      <c r="E57" s="39">
        <v>0</v>
      </c>
      <c r="F57" s="39">
        <f t="shared" si="0"/>
        <v>182273.82</v>
      </c>
      <c r="G57" s="39">
        <v>0</v>
      </c>
      <c r="H57" s="22">
        <f t="shared" si="1"/>
        <v>182273.82</v>
      </c>
      <c r="I57" s="216">
        <f t="shared" si="2"/>
        <v>0.71993232122352269</v>
      </c>
    </row>
    <row r="58" spans="1:9" x14ac:dyDescent="0.2">
      <c r="A58" s="5">
        <f t="shared" si="3"/>
        <v>53</v>
      </c>
      <c r="B58" s="6" t="s">
        <v>107</v>
      </c>
      <c r="C58" s="35" t="s">
        <v>108</v>
      </c>
      <c r="D58" s="39">
        <v>95083.26</v>
      </c>
      <c r="E58" s="39">
        <v>0</v>
      </c>
      <c r="F58" s="39">
        <f t="shared" si="0"/>
        <v>95083.26</v>
      </c>
      <c r="G58" s="39">
        <v>0</v>
      </c>
      <c r="H58" s="22">
        <f t="shared" si="1"/>
        <v>95083.26</v>
      </c>
      <c r="I58" s="216">
        <f t="shared" si="2"/>
        <v>0.3755531764314794</v>
      </c>
    </row>
    <row r="59" spans="1:9" x14ac:dyDescent="0.2">
      <c r="A59" s="5">
        <f t="shared" si="3"/>
        <v>54</v>
      </c>
      <c r="B59" s="6" t="s">
        <v>109</v>
      </c>
      <c r="C59" s="35" t="s">
        <v>110</v>
      </c>
      <c r="D59" s="39">
        <v>438438.22</v>
      </c>
      <c r="E59" s="39">
        <v>0</v>
      </c>
      <c r="F59" s="39">
        <f t="shared" si="0"/>
        <v>438438.22</v>
      </c>
      <c r="G59" s="39">
        <v>0</v>
      </c>
      <c r="H59" s="22">
        <f t="shared" si="1"/>
        <v>438438.22</v>
      </c>
      <c r="I59" s="216">
        <f t="shared" si="2"/>
        <v>1.731712461162604</v>
      </c>
    </row>
    <row r="60" spans="1:9" x14ac:dyDescent="0.2">
      <c r="A60" s="5">
        <f t="shared" si="3"/>
        <v>55</v>
      </c>
      <c r="B60" s="6" t="s">
        <v>111</v>
      </c>
      <c r="C60" s="35" t="s">
        <v>112</v>
      </c>
      <c r="D60" s="39">
        <v>172.93</v>
      </c>
      <c r="E60" s="39">
        <v>0</v>
      </c>
      <c r="F60" s="39">
        <f t="shared" si="0"/>
        <v>172.93</v>
      </c>
      <c r="G60" s="39">
        <v>0</v>
      </c>
      <c r="H60" s="22">
        <f t="shared" si="1"/>
        <v>172.93</v>
      </c>
      <c r="I60" s="216">
        <f t="shared" si="2"/>
        <v>6.8302675781515838E-4</v>
      </c>
    </row>
    <row r="61" spans="1:9" x14ac:dyDescent="0.2">
      <c r="A61" s="5">
        <f t="shared" si="3"/>
        <v>56</v>
      </c>
      <c r="B61" s="6" t="s">
        <v>113</v>
      </c>
      <c r="C61" s="35" t="s">
        <v>114</v>
      </c>
      <c r="D61" s="39">
        <v>95283.839999999997</v>
      </c>
      <c r="E61" s="39">
        <v>104.55</v>
      </c>
      <c r="F61" s="39">
        <f t="shared" si="0"/>
        <v>95388.39</v>
      </c>
      <c r="G61" s="39">
        <v>0</v>
      </c>
      <c r="H61" s="22">
        <f t="shared" si="1"/>
        <v>95388.39</v>
      </c>
      <c r="I61" s="216">
        <f t="shared" si="2"/>
        <v>0.3767583574562417</v>
      </c>
    </row>
    <row r="62" spans="1:9" x14ac:dyDescent="0.2">
      <c r="A62" s="5">
        <f t="shared" si="3"/>
        <v>57</v>
      </c>
      <c r="B62" s="6" t="s">
        <v>115</v>
      </c>
      <c r="C62" s="214" t="s">
        <v>255</v>
      </c>
      <c r="D62" s="39">
        <v>596200.56999999995</v>
      </c>
      <c r="E62" s="39">
        <v>263035.31</v>
      </c>
      <c r="F62" s="39">
        <f t="shared" si="0"/>
        <v>859235.87999999989</v>
      </c>
      <c r="G62" s="39">
        <v>0</v>
      </c>
      <c r="H62" s="22">
        <f t="shared" si="1"/>
        <v>859235.87999999989</v>
      </c>
      <c r="I62" s="216">
        <f t="shared" si="2"/>
        <v>3.3937494784875635</v>
      </c>
    </row>
    <row r="63" spans="1:9" x14ac:dyDescent="0.2">
      <c r="A63" s="5">
        <f t="shared" si="3"/>
        <v>58</v>
      </c>
      <c r="B63" s="6" t="s">
        <v>116</v>
      </c>
      <c r="C63" s="35" t="s">
        <v>117</v>
      </c>
      <c r="D63" s="39">
        <v>175133.13</v>
      </c>
      <c r="E63" s="39">
        <v>89906.8</v>
      </c>
      <c r="F63" s="39">
        <f t="shared" si="0"/>
        <v>265039.93</v>
      </c>
      <c r="G63" s="39">
        <v>0</v>
      </c>
      <c r="H63" s="22">
        <f t="shared" si="1"/>
        <v>265039.93</v>
      </c>
      <c r="I63" s="216">
        <f t="shared" si="2"/>
        <v>1.0468360844240823</v>
      </c>
    </row>
    <row r="64" spans="1:9" x14ac:dyDescent="0.2">
      <c r="A64" s="5">
        <f t="shared" si="3"/>
        <v>59</v>
      </c>
      <c r="B64" s="6" t="s">
        <v>118</v>
      </c>
      <c r="C64" s="35" t="s">
        <v>119</v>
      </c>
      <c r="D64" s="39">
        <v>44615.78</v>
      </c>
      <c r="E64" s="39">
        <v>7751</v>
      </c>
      <c r="F64" s="39">
        <f t="shared" si="0"/>
        <v>52366.78</v>
      </c>
      <c r="G64" s="39">
        <v>0</v>
      </c>
      <c r="H64" s="22">
        <f t="shared" si="1"/>
        <v>52366.78</v>
      </c>
      <c r="I64" s="216">
        <f t="shared" si="2"/>
        <v>0.20683462649985357</v>
      </c>
    </row>
    <row r="65" spans="1:9" x14ac:dyDescent="0.2">
      <c r="A65" s="5">
        <f t="shared" si="3"/>
        <v>60</v>
      </c>
      <c r="B65" s="6" t="s">
        <v>120</v>
      </c>
      <c r="C65" s="35" t="s">
        <v>121</v>
      </c>
      <c r="D65" s="38">
        <v>-6802.45</v>
      </c>
      <c r="E65" s="39">
        <v>31654</v>
      </c>
      <c r="F65" s="39">
        <f t="shared" si="0"/>
        <v>24851.55</v>
      </c>
      <c r="G65" s="39">
        <v>0</v>
      </c>
      <c r="H65" s="22">
        <f t="shared" si="1"/>
        <v>24851.55</v>
      </c>
      <c r="I65" s="216">
        <f t="shared" si="2"/>
        <v>9.815690524016249E-2</v>
      </c>
    </row>
    <row r="66" spans="1:9" x14ac:dyDescent="0.2">
      <c r="A66" s="5">
        <f t="shared" si="3"/>
        <v>61</v>
      </c>
      <c r="B66" s="6" t="s">
        <v>122</v>
      </c>
      <c r="C66" s="35" t="s">
        <v>123</v>
      </c>
      <c r="D66" s="39">
        <v>252593.88</v>
      </c>
      <c r="E66" s="39">
        <v>0</v>
      </c>
      <c r="F66" s="39">
        <f t="shared" si="0"/>
        <v>252593.88</v>
      </c>
      <c r="G66" s="39">
        <v>0</v>
      </c>
      <c r="H66" s="22">
        <f t="shared" si="1"/>
        <v>252593.88</v>
      </c>
      <c r="I66" s="216">
        <f t="shared" si="2"/>
        <v>0.99767755103424027</v>
      </c>
    </row>
    <row r="67" spans="1:9" x14ac:dyDescent="0.2">
      <c r="A67" s="5">
        <f t="shared" si="3"/>
        <v>62</v>
      </c>
      <c r="B67" s="6" t="s">
        <v>124</v>
      </c>
      <c r="C67" s="35" t="s">
        <v>125</v>
      </c>
      <c r="D67" s="39">
        <v>117329.15</v>
      </c>
      <c r="E67" s="39">
        <v>0</v>
      </c>
      <c r="F67" s="39">
        <f t="shared" si="0"/>
        <v>117329.15</v>
      </c>
      <c r="G67" s="39">
        <v>0</v>
      </c>
      <c r="H67" s="22">
        <f t="shared" si="1"/>
        <v>117329.15</v>
      </c>
      <c r="I67" s="216">
        <f t="shared" si="2"/>
        <v>0.46341842896957375</v>
      </c>
    </row>
    <row r="68" spans="1:9" x14ac:dyDescent="0.2">
      <c r="A68" s="5">
        <f t="shared" si="3"/>
        <v>63</v>
      </c>
      <c r="B68" s="6" t="s">
        <v>126</v>
      </c>
      <c r="C68" s="58" t="s">
        <v>173</v>
      </c>
      <c r="D68" s="39">
        <v>0</v>
      </c>
      <c r="E68" s="39">
        <v>120864.07</v>
      </c>
      <c r="F68" s="39">
        <f t="shared" si="0"/>
        <v>120864.07</v>
      </c>
      <c r="G68" s="39">
        <v>1140</v>
      </c>
      <c r="H68" s="22">
        <f t="shared" si="1"/>
        <v>119724.07</v>
      </c>
      <c r="I68" s="216">
        <f t="shared" si="2"/>
        <v>0.47287771563369613</v>
      </c>
    </row>
    <row r="69" spans="1:9" s="18" customFormat="1" ht="18" customHeight="1" x14ac:dyDescent="0.2">
      <c r="C69" s="8" t="s">
        <v>129</v>
      </c>
      <c r="D69" s="22">
        <f t="shared" ref="D69:I69" si="4">SUM(D6:D68)</f>
        <v>16041703.890000006</v>
      </c>
      <c r="E69" s="22">
        <f t="shared" si="4"/>
        <v>10683654.68</v>
      </c>
      <c r="F69" s="22">
        <f t="shared" si="4"/>
        <v>26725358.570000004</v>
      </c>
      <c r="G69" s="22">
        <f t="shared" si="4"/>
        <v>1407170.37</v>
      </c>
      <c r="H69" s="22">
        <f t="shared" si="4"/>
        <v>25318188.199999999</v>
      </c>
      <c r="I69" s="217">
        <f t="shared" si="4"/>
        <v>100.00000000000001</v>
      </c>
    </row>
    <row r="70" spans="1:9" x14ac:dyDescent="0.2">
      <c r="B70" s="3" t="s">
        <v>256</v>
      </c>
      <c r="F70" s="21"/>
      <c r="H70" s="23"/>
    </row>
    <row r="71" spans="1:9" x14ac:dyDescent="0.2">
      <c r="B71" s="10" t="s">
        <v>163</v>
      </c>
      <c r="C71" s="11">
        <v>42116</v>
      </c>
      <c r="D71" s="24"/>
      <c r="E71" s="24"/>
    </row>
    <row r="72" spans="1:9" x14ac:dyDescent="0.2">
      <c r="B72" s="12" t="s">
        <v>130</v>
      </c>
      <c r="C72" s="12" t="s">
        <v>168</v>
      </c>
      <c r="D72" s="124"/>
      <c r="E72" s="62"/>
      <c r="F72" s="54"/>
      <c r="G72" s="62"/>
      <c r="H72" s="62"/>
    </row>
    <row r="73" spans="1:9" x14ac:dyDescent="0.2">
      <c r="D73" s="124"/>
      <c r="E73" s="125"/>
      <c r="F73" s="125"/>
      <c r="G73" s="125"/>
      <c r="H73" s="43"/>
    </row>
    <row r="75" spans="1:9" x14ac:dyDescent="0.2">
      <c r="D75" s="21"/>
      <c r="F75" s="21"/>
      <c r="H75" s="23"/>
    </row>
    <row r="76" spans="1:9" x14ac:dyDescent="0.2">
      <c r="D76" s="21"/>
    </row>
    <row r="77" spans="1:9" x14ac:dyDescent="0.2">
      <c r="G77" s="21"/>
      <c r="H77" s="21"/>
    </row>
    <row r="78" spans="1:9" x14ac:dyDescent="0.2">
      <c r="F78" s="21"/>
      <c r="H78" s="2"/>
    </row>
    <row r="79" spans="1:9" x14ac:dyDescent="0.2">
      <c r="H79" s="2"/>
    </row>
    <row r="80" spans="1:9" x14ac:dyDescent="0.2">
      <c r="H80" s="23"/>
    </row>
  </sheetData>
  <mergeCells count="7">
    <mergeCell ref="I4:I5"/>
    <mergeCell ref="G4:G5"/>
    <mergeCell ref="H4:H5"/>
    <mergeCell ref="A4:A5"/>
    <mergeCell ref="B4:B5"/>
    <mergeCell ref="C4:C5"/>
    <mergeCell ref="D4:F4"/>
  </mergeCells>
  <phoneticPr fontId="2" type="noConversion"/>
  <pageMargins left="0.35433070866141736" right="0.27559055118110237" top="0.35433070866141736" bottom="0.27559055118110237" header="0.23622047244094491" footer="0.19685039370078741"/>
  <pageSetup paperSize="9" scale="8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zoomScaleNormal="100" workbookViewId="0">
      <selection activeCell="L31" sqref="L31"/>
    </sheetView>
  </sheetViews>
  <sheetFormatPr defaultColWidth="9.140625" defaultRowHeight="12.75" x14ac:dyDescent="0.2"/>
  <cols>
    <col min="1" max="1" width="3.5703125" style="2" customWidth="1"/>
    <col min="2" max="2" width="6.42578125" style="2" customWidth="1"/>
    <col min="3" max="3" width="59.42578125" style="14" customWidth="1"/>
    <col min="4" max="5" width="14.42578125" style="14" customWidth="1"/>
    <col min="6" max="6" width="16.7109375" style="14" customWidth="1"/>
    <col min="7" max="8" width="13.42578125" style="20" customWidth="1"/>
    <col min="9" max="9" width="10.7109375" style="20" customWidth="1"/>
    <col min="10" max="10" width="15.28515625" style="14" customWidth="1"/>
    <col min="11" max="16384" width="9.140625" style="14"/>
  </cols>
  <sheetData>
    <row r="1" spans="1:10" x14ac:dyDescent="0.2">
      <c r="A1" s="2" t="s">
        <v>147</v>
      </c>
      <c r="I1" s="31"/>
      <c r="J1" s="25" t="s">
        <v>252</v>
      </c>
    </row>
    <row r="2" spans="1:10" ht="15" x14ac:dyDescent="0.25">
      <c r="A2" s="205" t="s">
        <v>258</v>
      </c>
      <c r="B2" s="129"/>
      <c r="C2" s="129"/>
      <c r="D2" s="129"/>
      <c r="E2" s="129"/>
      <c r="I2" s="31"/>
      <c r="J2" s="129"/>
    </row>
    <row r="3" spans="1:10" x14ac:dyDescent="0.2">
      <c r="A3" s="13"/>
      <c r="B3" s="3"/>
      <c r="C3" s="2"/>
      <c r="D3" s="3"/>
      <c r="E3" s="3"/>
      <c r="I3" s="207"/>
      <c r="J3" s="4" t="s">
        <v>1</v>
      </c>
    </row>
    <row r="4" spans="1:10" x14ac:dyDescent="0.2">
      <c r="A4" s="277" t="s">
        <v>128</v>
      </c>
      <c r="B4" s="279" t="s">
        <v>2</v>
      </c>
      <c r="C4" s="273" t="s">
        <v>3</v>
      </c>
      <c r="D4" s="288" t="s">
        <v>131</v>
      </c>
      <c r="E4" s="289"/>
      <c r="F4" s="290" t="s">
        <v>246</v>
      </c>
      <c r="G4" s="286" t="s">
        <v>247</v>
      </c>
      <c r="H4" s="286" t="s">
        <v>248</v>
      </c>
      <c r="I4" s="286" t="s">
        <v>249</v>
      </c>
      <c r="J4" s="206"/>
    </row>
    <row r="5" spans="1:10" ht="24.95" customHeight="1" x14ac:dyDescent="0.2">
      <c r="A5" s="278"/>
      <c r="B5" s="280"/>
      <c r="C5" s="287"/>
      <c r="D5" s="212" t="s">
        <v>133</v>
      </c>
      <c r="E5" s="209" t="s">
        <v>132</v>
      </c>
      <c r="F5" s="291"/>
      <c r="G5" s="286"/>
      <c r="H5" s="286"/>
      <c r="I5" s="286"/>
      <c r="J5" s="218" t="s">
        <v>259</v>
      </c>
    </row>
    <row r="6" spans="1:10" x14ac:dyDescent="0.2">
      <c r="A6" s="5">
        <v>1</v>
      </c>
      <c r="B6" s="6" t="s">
        <v>7</v>
      </c>
      <c r="C6" s="7" t="s">
        <v>8</v>
      </c>
      <c r="D6" s="30">
        <v>26319.47</v>
      </c>
      <c r="E6" s="30">
        <v>6000</v>
      </c>
      <c r="F6" s="22">
        <f>D6+E6</f>
        <v>32319.47</v>
      </c>
      <c r="G6" s="192"/>
      <c r="H6" s="192"/>
      <c r="I6" s="30"/>
      <c r="J6" s="22">
        <f t="shared" ref="J6:J26" si="0">F6+G6+H6</f>
        <v>32319.47</v>
      </c>
    </row>
    <row r="7" spans="1:10" x14ac:dyDescent="0.2">
      <c r="A7" s="5">
        <f>A6+1</f>
        <v>2</v>
      </c>
      <c r="B7" s="6" t="s">
        <v>9</v>
      </c>
      <c r="C7" s="7" t="s">
        <v>10</v>
      </c>
      <c r="D7" s="30">
        <v>37552.97</v>
      </c>
      <c r="E7" s="30">
        <v>0</v>
      </c>
      <c r="F7" s="22">
        <f t="shared" ref="F7:F68" si="1">D7+E7</f>
        <v>37552.97</v>
      </c>
      <c r="G7" s="30"/>
      <c r="H7" s="30"/>
      <c r="I7" s="30"/>
      <c r="J7" s="22">
        <f t="shared" si="0"/>
        <v>37552.97</v>
      </c>
    </row>
    <row r="8" spans="1:10" x14ac:dyDescent="0.2">
      <c r="A8" s="5">
        <f t="shared" ref="A8:A68" si="2">A7+1</f>
        <v>3</v>
      </c>
      <c r="B8" s="6" t="s">
        <v>11</v>
      </c>
      <c r="C8" s="7" t="s">
        <v>12</v>
      </c>
      <c r="D8" s="30">
        <v>97468.72</v>
      </c>
      <c r="E8" s="30">
        <v>20000</v>
      </c>
      <c r="F8" s="22">
        <f t="shared" si="1"/>
        <v>117468.72</v>
      </c>
      <c r="G8" s="30"/>
      <c r="H8" s="30"/>
      <c r="I8" s="30"/>
      <c r="J8" s="22">
        <f t="shared" si="0"/>
        <v>117468.72</v>
      </c>
    </row>
    <row r="9" spans="1:10" x14ac:dyDescent="0.2">
      <c r="A9" s="5">
        <f t="shared" si="2"/>
        <v>4</v>
      </c>
      <c r="B9" s="6" t="s">
        <v>13</v>
      </c>
      <c r="C9" s="7" t="s">
        <v>14</v>
      </c>
      <c r="D9" s="30">
        <v>92886.83</v>
      </c>
      <c r="E9" s="30">
        <v>22000</v>
      </c>
      <c r="F9" s="22">
        <f t="shared" si="1"/>
        <v>114886.83</v>
      </c>
      <c r="G9" s="30"/>
      <c r="H9" s="30">
        <v>434680.34</v>
      </c>
      <c r="I9" s="30"/>
      <c r="J9" s="22">
        <f t="shared" si="0"/>
        <v>549567.17000000004</v>
      </c>
    </row>
    <row r="10" spans="1:10" x14ac:dyDescent="0.2">
      <c r="A10" s="5">
        <f t="shared" si="2"/>
        <v>5</v>
      </c>
      <c r="B10" s="6" t="s">
        <v>15</v>
      </c>
      <c r="C10" s="7" t="s">
        <v>16</v>
      </c>
      <c r="D10" s="30">
        <v>239602.37</v>
      </c>
      <c r="E10" s="30">
        <v>59340.08</v>
      </c>
      <c r="F10" s="22">
        <f t="shared" si="1"/>
        <v>298942.45</v>
      </c>
      <c r="G10" s="30"/>
      <c r="H10" s="30"/>
      <c r="I10" s="30"/>
      <c r="J10" s="22">
        <f t="shared" si="0"/>
        <v>298942.45</v>
      </c>
    </row>
    <row r="11" spans="1:10" x14ac:dyDescent="0.2">
      <c r="A11" s="5">
        <f t="shared" si="2"/>
        <v>6</v>
      </c>
      <c r="B11" s="6" t="s">
        <v>17</v>
      </c>
      <c r="C11" s="7" t="s">
        <v>18</v>
      </c>
      <c r="D11" s="30">
        <v>22764.05</v>
      </c>
      <c r="E11" s="30">
        <v>0</v>
      </c>
      <c r="F11" s="22">
        <f t="shared" si="1"/>
        <v>22764.05</v>
      </c>
      <c r="G11" s="30"/>
      <c r="H11" s="30"/>
      <c r="I11" s="30"/>
      <c r="J11" s="22">
        <f t="shared" si="0"/>
        <v>22764.05</v>
      </c>
    </row>
    <row r="12" spans="1:10" x14ac:dyDescent="0.2">
      <c r="A12" s="5">
        <f t="shared" si="2"/>
        <v>7</v>
      </c>
      <c r="B12" s="6" t="s">
        <v>19</v>
      </c>
      <c r="C12" s="7" t="s">
        <v>20</v>
      </c>
      <c r="D12" s="30">
        <v>131652.76</v>
      </c>
      <c r="E12" s="30">
        <v>32913.19</v>
      </c>
      <c r="F12" s="22">
        <f t="shared" si="1"/>
        <v>164565.95000000001</v>
      </c>
      <c r="G12" s="30"/>
      <c r="H12" s="30"/>
      <c r="I12" s="30"/>
      <c r="J12" s="22">
        <f t="shared" si="0"/>
        <v>164565.95000000001</v>
      </c>
    </row>
    <row r="13" spans="1:10" x14ac:dyDescent="0.2">
      <c r="A13" s="5">
        <f t="shared" si="2"/>
        <v>8</v>
      </c>
      <c r="B13" s="6" t="s">
        <v>21</v>
      </c>
      <c r="C13" s="7" t="s">
        <v>22</v>
      </c>
      <c r="D13" s="30">
        <v>382326.13</v>
      </c>
      <c r="E13" s="30">
        <v>90000</v>
      </c>
      <c r="F13" s="22">
        <f t="shared" si="1"/>
        <v>472326.13</v>
      </c>
      <c r="G13" s="30"/>
      <c r="H13" s="30"/>
      <c r="I13" s="30"/>
      <c r="J13" s="22">
        <f t="shared" si="0"/>
        <v>472326.13</v>
      </c>
    </row>
    <row r="14" spans="1:10" x14ac:dyDescent="0.2">
      <c r="A14" s="5">
        <f t="shared" si="2"/>
        <v>9</v>
      </c>
      <c r="B14" s="6" t="s">
        <v>23</v>
      </c>
      <c r="C14" s="208" t="s">
        <v>253</v>
      </c>
      <c r="D14" s="30">
        <v>217331.48</v>
      </c>
      <c r="E14" s="30">
        <v>54300</v>
      </c>
      <c r="F14" s="22">
        <f t="shared" si="1"/>
        <v>271631.48</v>
      </c>
      <c r="G14" s="30"/>
      <c r="H14" s="30"/>
      <c r="I14" s="30"/>
      <c r="J14" s="22">
        <f t="shared" si="0"/>
        <v>271631.48</v>
      </c>
    </row>
    <row r="15" spans="1:10" x14ac:dyDescent="0.2">
      <c r="A15" s="5">
        <f t="shared" si="2"/>
        <v>10</v>
      </c>
      <c r="B15" s="6" t="s">
        <v>24</v>
      </c>
      <c r="C15" s="7" t="s">
        <v>25</v>
      </c>
      <c r="D15" s="30">
        <v>184062.1</v>
      </c>
      <c r="E15" s="30">
        <v>46015.53</v>
      </c>
      <c r="F15" s="22">
        <f t="shared" si="1"/>
        <v>230077.63</v>
      </c>
      <c r="G15" s="30"/>
      <c r="H15" s="30"/>
      <c r="I15" s="30"/>
      <c r="J15" s="22">
        <f t="shared" si="0"/>
        <v>230077.63</v>
      </c>
    </row>
    <row r="16" spans="1:10" x14ac:dyDescent="0.2">
      <c r="A16" s="5">
        <f t="shared" si="2"/>
        <v>11</v>
      </c>
      <c r="B16" s="6" t="s">
        <v>26</v>
      </c>
      <c r="C16" s="7" t="s">
        <v>27</v>
      </c>
      <c r="D16" s="30">
        <v>231666.66</v>
      </c>
      <c r="E16" s="30">
        <v>52000</v>
      </c>
      <c r="F16" s="22">
        <f t="shared" si="1"/>
        <v>283666.66000000003</v>
      </c>
      <c r="G16" s="30"/>
      <c r="H16" s="30">
        <v>246317.98</v>
      </c>
      <c r="I16" s="30"/>
      <c r="J16" s="22">
        <f t="shared" si="0"/>
        <v>529984.64</v>
      </c>
    </row>
    <row r="17" spans="1:10" x14ac:dyDescent="0.2">
      <c r="A17" s="5">
        <f t="shared" si="2"/>
        <v>12</v>
      </c>
      <c r="B17" s="6" t="s">
        <v>28</v>
      </c>
      <c r="C17" s="7" t="s">
        <v>29</v>
      </c>
      <c r="D17" s="30">
        <v>32347.4</v>
      </c>
      <c r="E17" s="30">
        <v>0</v>
      </c>
      <c r="F17" s="22">
        <f t="shared" si="1"/>
        <v>32347.4</v>
      </c>
      <c r="G17" s="30"/>
      <c r="H17" s="30"/>
      <c r="I17" s="30"/>
      <c r="J17" s="22">
        <f t="shared" si="0"/>
        <v>32347.4</v>
      </c>
    </row>
    <row r="18" spans="1:10" x14ac:dyDescent="0.2">
      <c r="A18" s="5">
        <f t="shared" si="2"/>
        <v>13</v>
      </c>
      <c r="B18" s="6" t="s">
        <v>30</v>
      </c>
      <c r="C18" s="7" t="s">
        <v>127</v>
      </c>
      <c r="D18" s="30">
        <v>125771.16</v>
      </c>
      <c r="E18" s="30">
        <v>18219.78</v>
      </c>
      <c r="F18" s="22">
        <f t="shared" si="1"/>
        <v>143990.94</v>
      </c>
      <c r="G18" s="30">
        <v>44680.21</v>
      </c>
      <c r="H18" s="30"/>
      <c r="I18" s="30"/>
      <c r="J18" s="22">
        <f t="shared" si="0"/>
        <v>188671.15</v>
      </c>
    </row>
    <row r="19" spans="1:10" x14ac:dyDescent="0.2">
      <c r="A19" s="5">
        <f t="shared" si="2"/>
        <v>14</v>
      </c>
      <c r="B19" s="6" t="s">
        <v>31</v>
      </c>
      <c r="C19" s="7" t="s">
        <v>32</v>
      </c>
      <c r="D19" s="30">
        <v>273238.96000000002</v>
      </c>
      <c r="E19" s="30">
        <v>68309</v>
      </c>
      <c r="F19" s="22">
        <f t="shared" si="1"/>
        <v>341547.96</v>
      </c>
      <c r="G19" s="30"/>
      <c r="H19" s="30"/>
      <c r="I19" s="30"/>
      <c r="J19" s="22">
        <f t="shared" si="0"/>
        <v>341547.96</v>
      </c>
    </row>
    <row r="20" spans="1:10" x14ac:dyDescent="0.2">
      <c r="A20" s="5">
        <f t="shared" si="2"/>
        <v>15</v>
      </c>
      <c r="B20" s="6" t="s">
        <v>33</v>
      </c>
      <c r="C20" s="7" t="s">
        <v>34</v>
      </c>
      <c r="D20" s="30">
        <v>103430.27</v>
      </c>
      <c r="E20" s="30">
        <v>0</v>
      </c>
      <c r="F20" s="22">
        <f t="shared" si="1"/>
        <v>103430.27</v>
      </c>
      <c r="G20" s="30"/>
      <c r="H20" s="30"/>
      <c r="I20" s="30"/>
      <c r="J20" s="22">
        <f t="shared" si="0"/>
        <v>103430.27</v>
      </c>
    </row>
    <row r="21" spans="1:10" x14ac:dyDescent="0.2">
      <c r="A21" s="5">
        <f t="shared" si="2"/>
        <v>16</v>
      </c>
      <c r="B21" s="6" t="s">
        <v>35</v>
      </c>
      <c r="C21" s="7" t="s">
        <v>36</v>
      </c>
      <c r="D21" s="30">
        <v>549739.05000000005</v>
      </c>
      <c r="E21" s="30">
        <v>0</v>
      </c>
      <c r="F21" s="22">
        <f t="shared" si="1"/>
        <v>549739.05000000005</v>
      </c>
      <c r="G21" s="30"/>
      <c r="H21" s="30"/>
      <c r="I21" s="30"/>
      <c r="J21" s="22">
        <f t="shared" si="0"/>
        <v>549739.05000000005</v>
      </c>
    </row>
    <row r="22" spans="1:10" x14ac:dyDescent="0.2">
      <c r="A22" s="5">
        <f t="shared" si="2"/>
        <v>17</v>
      </c>
      <c r="B22" s="6" t="s">
        <v>37</v>
      </c>
      <c r="C22" s="7" t="s">
        <v>38</v>
      </c>
      <c r="D22" s="30">
        <v>379084.82999999996</v>
      </c>
      <c r="E22" s="30">
        <v>0</v>
      </c>
      <c r="F22" s="22">
        <f t="shared" si="1"/>
        <v>379084.82999999996</v>
      </c>
      <c r="G22" s="30"/>
      <c r="H22" s="30"/>
      <c r="I22" s="30"/>
      <c r="J22" s="22">
        <f t="shared" si="0"/>
        <v>379084.82999999996</v>
      </c>
    </row>
    <row r="23" spans="1:10" x14ac:dyDescent="0.2">
      <c r="A23" s="5">
        <f t="shared" si="2"/>
        <v>18</v>
      </c>
      <c r="B23" s="6" t="s">
        <v>39</v>
      </c>
      <c r="C23" s="7" t="s">
        <v>40</v>
      </c>
      <c r="D23" s="30">
        <v>334560.21999999997</v>
      </c>
      <c r="E23" s="30">
        <v>0</v>
      </c>
      <c r="F23" s="22">
        <f t="shared" si="1"/>
        <v>334560.21999999997</v>
      </c>
      <c r="G23" s="30"/>
      <c r="H23" s="30"/>
      <c r="I23" s="30"/>
      <c r="J23" s="22">
        <f t="shared" si="0"/>
        <v>334560.21999999997</v>
      </c>
    </row>
    <row r="24" spans="1:10" x14ac:dyDescent="0.2">
      <c r="A24" s="5">
        <f t="shared" si="2"/>
        <v>19</v>
      </c>
      <c r="B24" s="6" t="s">
        <v>41</v>
      </c>
      <c r="C24" s="7" t="s">
        <v>42</v>
      </c>
      <c r="D24" s="30">
        <v>767573.04</v>
      </c>
      <c r="E24" s="30">
        <v>191893.26</v>
      </c>
      <c r="F24" s="22">
        <f t="shared" si="1"/>
        <v>959466.3</v>
      </c>
      <c r="G24" s="30"/>
      <c r="H24" s="30"/>
      <c r="I24" s="30"/>
      <c r="J24" s="22">
        <f t="shared" si="0"/>
        <v>959466.3</v>
      </c>
    </row>
    <row r="25" spans="1:10" s="2" customFormat="1" x14ac:dyDescent="0.2">
      <c r="A25" s="5">
        <f t="shared" si="2"/>
        <v>20</v>
      </c>
      <c r="B25" s="6" t="s">
        <v>43</v>
      </c>
      <c r="C25" s="7" t="s">
        <v>44</v>
      </c>
      <c r="D25" s="39">
        <v>0</v>
      </c>
      <c r="E25" s="39">
        <v>0</v>
      </c>
      <c r="F25" s="22">
        <f t="shared" si="1"/>
        <v>0</v>
      </c>
      <c r="G25" s="39">
        <v>168038.8</v>
      </c>
      <c r="H25" s="39"/>
      <c r="I25" s="39"/>
      <c r="J25" s="22">
        <f t="shared" si="0"/>
        <v>168038.8</v>
      </c>
    </row>
    <row r="26" spans="1:10" x14ac:dyDescent="0.2">
      <c r="A26" s="5">
        <f t="shared" si="2"/>
        <v>21</v>
      </c>
      <c r="B26" s="6" t="s">
        <v>45</v>
      </c>
      <c r="C26" s="7" t="s">
        <v>46</v>
      </c>
      <c r="D26" s="30">
        <v>71907.66</v>
      </c>
      <c r="E26" s="30">
        <v>0</v>
      </c>
      <c r="F26" s="22">
        <f t="shared" si="1"/>
        <v>71907.66</v>
      </c>
      <c r="G26" s="30"/>
      <c r="H26" s="30">
        <v>573841.99</v>
      </c>
      <c r="I26" s="30"/>
      <c r="J26" s="22">
        <f t="shared" si="0"/>
        <v>645749.65</v>
      </c>
    </row>
    <row r="27" spans="1:10" x14ac:dyDescent="0.2">
      <c r="A27" s="5">
        <f t="shared" si="2"/>
        <v>22</v>
      </c>
      <c r="B27" s="6" t="s">
        <v>47</v>
      </c>
      <c r="C27" s="7" t="s">
        <v>48</v>
      </c>
      <c r="D27" s="30">
        <v>419410.36</v>
      </c>
      <c r="E27" s="30">
        <v>46601</v>
      </c>
      <c r="F27" s="22">
        <f t="shared" si="1"/>
        <v>466011.36</v>
      </c>
      <c r="G27" s="30"/>
      <c r="H27" s="30"/>
      <c r="I27" s="30"/>
      <c r="J27" s="22">
        <f>F27+G27+H27+I27</f>
        <v>466011.36</v>
      </c>
    </row>
    <row r="28" spans="1:10" x14ac:dyDescent="0.2">
      <c r="A28" s="5">
        <f t="shared" si="2"/>
        <v>23</v>
      </c>
      <c r="B28" s="6" t="s">
        <v>49</v>
      </c>
      <c r="C28" s="7" t="s">
        <v>50</v>
      </c>
      <c r="D28" s="30">
        <v>312181.96000000002</v>
      </c>
      <c r="E28" s="30">
        <v>10000</v>
      </c>
      <c r="F28" s="22">
        <f t="shared" si="1"/>
        <v>322181.96000000002</v>
      </c>
      <c r="G28" s="30"/>
      <c r="H28" s="30"/>
      <c r="I28" s="30"/>
      <c r="J28" s="22">
        <f t="shared" ref="J28:J68" si="3">F28+G28+H28+I28</f>
        <v>322181.96000000002</v>
      </c>
    </row>
    <row r="29" spans="1:10" x14ac:dyDescent="0.2">
      <c r="A29" s="5">
        <f t="shared" si="2"/>
        <v>24</v>
      </c>
      <c r="B29" s="6" t="s">
        <v>51</v>
      </c>
      <c r="C29" s="7" t="s">
        <v>52</v>
      </c>
      <c r="D29" s="30">
        <v>315743.59999999998</v>
      </c>
      <c r="E29" s="30">
        <v>78935</v>
      </c>
      <c r="F29" s="22">
        <f t="shared" si="1"/>
        <v>394678.6</v>
      </c>
      <c r="G29" s="30">
        <v>15683</v>
      </c>
      <c r="H29" s="30"/>
      <c r="I29" s="30"/>
      <c r="J29" s="22">
        <f t="shared" si="3"/>
        <v>410361.59999999998</v>
      </c>
    </row>
    <row r="30" spans="1:10" x14ac:dyDescent="0.2">
      <c r="A30" s="5">
        <f t="shared" si="2"/>
        <v>25</v>
      </c>
      <c r="B30" s="6" t="s">
        <v>53</v>
      </c>
      <c r="C30" s="7" t="s">
        <v>54</v>
      </c>
      <c r="D30" s="30">
        <v>222477.01</v>
      </c>
      <c r="E30" s="30">
        <v>0</v>
      </c>
      <c r="F30" s="22">
        <f t="shared" si="1"/>
        <v>222477.01</v>
      </c>
      <c r="G30" s="30"/>
      <c r="H30" s="30"/>
      <c r="I30" s="30"/>
      <c r="J30" s="22">
        <f t="shared" si="3"/>
        <v>222477.01</v>
      </c>
    </row>
    <row r="31" spans="1:10" x14ac:dyDescent="0.2">
      <c r="A31" s="5">
        <f t="shared" si="2"/>
        <v>26</v>
      </c>
      <c r="B31" s="6" t="s">
        <v>55</v>
      </c>
      <c r="C31" s="7" t="s">
        <v>254</v>
      </c>
      <c r="D31" s="30">
        <v>265377.14</v>
      </c>
      <c r="E31" s="30">
        <v>0</v>
      </c>
      <c r="F31" s="22">
        <f t="shared" si="1"/>
        <v>265377.14</v>
      </c>
      <c r="G31" s="30"/>
      <c r="H31" s="30"/>
      <c r="I31" s="30"/>
      <c r="J31" s="22">
        <f t="shared" si="3"/>
        <v>265377.14</v>
      </c>
    </row>
    <row r="32" spans="1:10" x14ac:dyDescent="0.2">
      <c r="A32" s="5">
        <f t="shared" si="2"/>
        <v>27</v>
      </c>
      <c r="B32" s="6" t="s">
        <v>56</v>
      </c>
      <c r="C32" s="7" t="s">
        <v>57</v>
      </c>
      <c r="D32" s="30">
        <v>906852.26</v>
      </c>
      <c r="E32" s="30">
        <v>226713</v>
      </c>
      <c r="F32" s="22">
        <f t="shared" si="1"/>
        <v>1133565.26</v>
      </c>
      <c r="G32" s="30">
        <v>20430.57</v>
      </c>
      <c r="H32" s="30"/>
      <c r="I32" s="30"/>
      <c r="J32" s="22">
        <f t="shared" si="3"/>
        <v>1153995.83</v>
      </c>
    </row>
    <row r="33" spans="1:10" x14ac:dyDescent="0.2">
      <c r="A33" s="5">
        <f t="shared" si="2"/>
        <v>28</v>
      </c>
      <c r="B33" s="6" t="s">
        <v>58</v>
      </c>
      <c r="C33" s="7" t="s">
        <v>59</v>
      </c>
      <c r="D33" s="30">
        <v>643727.12</v>
      </c>
      <c r="E33" s="30">
        <v>0</v>
      </c>
      <c r="F33" s="22">
        <f t="shared" si="1"/>
        <v>643727.12</v>
      </c>
      <c r="G33" s="30"/>
      <c r="H33" s="30"/>
      <c r="I33" s="30"/>
      <c r="J33" s="22">
        <f t="shared" si="3"/>
        <v>643727.12</v>
      </c>
    </row>
    <row r="34" spans="1:10" x14ac:dyDescent="0.2">
      <c r="A34" s="5">
        <f t="shared" si="2"/>
        <v>29</v>
      </c>
      <c r="B34" s="6" t="s">
        <v>60</v>
      </c>
      <c r="C34" s="7" t="s">
        <v>61</v>
      </c>
      <c r="D34" s="30">
        <v>1106013.051</v>
      </c>
      <c r="E34" s="30">
        <v>122890.33899999998</v>
      </c>
      <c r="F34" s="22">
        <f t="shared" si="1"/>
        <v>1228903.3899999999</v>
      </c>
      <c r="G34" s="30"/>
      <c r="H34" s="30"/>
      <c r="I34" s="30"/>
      <c r="J34" s="22">
        <f t="shared" si="3"/>
        <v>1228903.3899999999</v>
      </c>
    </row>
    <row r="35" spans="1:10" x14ac:dyDescent="0.2">
      <c r="A35" s="5">
        <f t="shared" si="2"/>
        <v>30</v>
      </c>
      <c r="B35" s="6" t="s">
        <v>62</v>
      </c>
      <c r="C35" s="7" t="s">
        <v>63</v>
      </c>
      <c r="D35" s="30">
        <v>972958.3</v>
      </c>
      <c r="E35" s="30">
        <v>243239.45</v>
      </c>
      <c r="F35" s="22">
        <f t="shared" si="1"/>
        <v>1216197.75</v>
      </c>
      <c r="G35" s="30"/>
      <c r="H35" s="30"/>
      <c r="I35" s="30"/>
      <c r="J35" s="22">
        <f t="shared" si="3"/>
        <v>1216197.75</v>
      </c>
    </row>
    <row r="36" spans="1:10" x14ac:dyDescent="0.2">
      <c r="A36" s="5">
        <f t="shared" si="2"/>
        <v>31</v>
      </c>
      <c r="B36" s="6" t="s">
        <v>64</v>
      </c>
      <c r="C36" s="7" t="s">
        <v>65</v>
      </c>
      <c r="D36" s="30">
        <v>824164.61</v>
      </c>
      <c r="E36" s="30">
        <v>150000</v>
      </c>
      <c r="F36" s="22">
        <f t="shared" si="1"/>
        <v>974164.61</v>
      </c>
      <c r="G36" s="30"/>
      <c r="H36" s="30">
        <v>779457.36</v>
      </c>
      <c r="I36" s="30"/>
      <c r="J36" s="22">
        <f t="shared" si="3"/>
        <v>1753621.97</v>
      </c>
    </row>
    <row r="37" spans="1:10" x14ac:dyDescent="0.2">
      <c r="A37" s="5">
        <f t="shared" si="2"/>
        <v>32</v>
      </c>
      <c r="B37" s="6" t="s">
        <v>66</v>
      </c>
      <c r="C37" s="7" t="s">
        <v>67</v>
      </c>
      <c r="D37" s="30">
        <v>0</v>
      </c>
      <c r="E37" s="30">
        <v>0</v>
      </c>
      <c r="F37" s="22">
        <f t="shared" si="1"/>
        <v>0</v>
      </c>
      <c r="G37" s="30">
        <v>792538.76</v>
      </c>
      <c r="H37" s="30">
        <v>682882.9</v>
      </c>
      <c r="I37" s="30"/>
      <c r="J37" s="22">
        <f t="shared" si="3"/>
        <v>1475421.6600000001</v>
      </c>
    </row>
    <row r="38" spans="1:10" x14ac:dyDescent="0.2">
      <c r="A38" s="5">
        <f t="shared" si="2"/>
        <v>33</v>
      </c>
      <c r="B38" s="6" t="s">
        <v>68</v>
      </c>
      <c r="C38" s="7" t="s">
        <v>69</v>
      </c>
      <c r="D38" s="30">
        <v>1406949.84</v>
      </c>
      <c r="E38" s="30">
        <v>92255</v>
      </c>
      <c r="F38" s="22">
        <f t="shared" si="1"/>
        <v>1499204.84</v>
      </c>
      <c r="G38" s="30"/>
      <c r="H38" s="30"/>
      <c r="I38" s="30"/>
      <c r="J38" s="22">
        <f t="shared" si="3"/>
        <v>1499204.84</v>
      </c>
    </row>
    <row r="39" spans="1:10" x14ac:dyDescent="0.2">
      <c r="A39" s="5">
        <f t="shared" si="2"/>
        <v>34</v>
      </c>
      <c r="B39" s="6" t="s">
        <v>70</v>
      </c>
      <c r="C39" s="7" t="s">
        <v>71</v>
      </c>
      <c r="D39" s="30">
        <v>188140.42</v>
      </c>
      <c r="E39" s="30">
        <v>47035</v>
      </c>
      <c r="F39" s="22">
        <f t="shared" si="1"/>
        <v>235175.42</v>
      </c>
      <c r="G39" s="30"/>
      <c r="H39" s="30"/>
      <c r="I39" s="30"/>
      <c r="J39" s="22">
        <f t="shared" si="3"/>
        <v>235175.42</v>
      </c>
    </row>
    <row r="40" spans="1:10" x14ac:dyDescent="0.2">
      <c r="A40" s="5">
        <f t="shared" si="2"/>
        <v>35</v>
      </c>
      <c r="B40" s="6" t="s">
        <v>72</v>
      </c>
      <c r="C40" s="7" t="s">
        <v>73</v>
      </c>
      <c r="D40" s="30">
        <v>1272410.17</v>
      </c>
      <c r="E40" s="30">
        <v>0</v>
      </c>
      <c r="F40" s="22">
        <f t="shared" si="1"/>
        <v>1272410.17</v>
      </c>
      <c r="G40" s="30"/>
      <c r="H40" s="30"/>
      <c r="I40" s="30"/>
      <c r="J40" s="22">
        <f t="shared" si="3"/>
        <v>1272410.17</v>
      </c>
    </row>
    <row r="41" spans="1:10" s="2" customFormat="1" x14ac:dyDescent="0.2">
      <c r="A41" s="5">
        <f t="shared" si="2"/>
        <v>36</v>
      </c>
      <c r="B41" s="6" t="s">
        <v>74</v>
      </c>
      <c r="C41" s="7" t="s">
        <v>75</v>
      </c>
      <c r="D41" s="39">
        <v>1077044.26</v>
      </c>
      <c r="E41" s="39">
        <v>108905</v>
      </c>
      <c r="F41" s="22">
        <f t="shared" si="1"/>
        <v>1185949.26</v>
      </c>
      <c r="G41" s="39"/>
      <c r="H41" s="39"/>
      <c r="I41" s="39"/>
      <c r="J41" s="22">
        <f t="shared" si="3"/>
        <v>1185949.26</v>
      </c>
    </row>
    <row r="42" spans="1:10" x14ac:dyDescent="0.2">
      <c r="A42" s="5">
        <f t="shared" si="2"/>
        <v>37</v>
      </c>
      <c r="B42" s="6" t="s">
        <v>76</v>
      </c>
      <c r="C42" s="7" t="s">
        <v>77</v>
      </c>
      <c r="D42" s="30">
        <v>837890.96</v>
      </c>
      <c r="E42" s="30">
        <v>0</v>
      </c>
      <c r="F42" s="22">
        <f t="shared" si="1"/>
        <v>837890.96</v>
      </c>
      <c r="G42" s="30"/>
      <c r="H42" s="30"/>
      <c r="I42" s="30"/>
      <c r="J42" s="22">
        <f t="shared" si="3"/>
        <v>837890.96</v>
      </c>
    </row>
    <row r="43" spans="1:10" x14ac:dyDescent="0.2">
      <c r="A43" s="5">
        <f t="shared" si="2"/>
        <v>38</v>
      </c>
      <c r="B43" s="6" t="s">
        <v>78</v>
      </c>
      <c r="C43" s="58" t="s">
        <v>172</v>
      </c>
      <c r="D43" s="30">
        <v>87714</v>
      </c>
      <c r="E43" s="30">
        <v>0</v>
      </c>
      <c r="F43" s="22">
        <f t="shared" si="1"/>
        <v>87714</v>
      </c>
      <c r="G43" s="30"/>
      <c r="H43" s="30"/>
      <c r="I43" s="30"/>
      <c r="J43" s="22">
        <f t="shared" si="3"/>
        <v>87714</v>
      </c>
    </row>
    <row r="44" spans="1:10" x14ac:dyDescent="0.2">
      <c r="A44" s="5">
        <f t="shared" si="2"/>
        <v>39</v>
      </c>
      <c r="B44" s="6" t="s">
        <v>79</v>
      </c>
      <c r="C44" s="7" t="s">
        <v>80</v>
      </c>
      <c r="D44" s="30">
        <v>155261.82</v>
      </c>
      <c r="E44" s="30">
        <v>0</v>
      </c>
      <c r="F44" s="22">
        <f t="shared" si="1"/>
        <v>155261.82</v>
      </c>
      <c r="G44" s="30"/>
      <c r="H44" s="30"/>
      <c r="I44" s="30"/>
      <c r="J44" s="22">
        <f t="shared" si="3"/>
        <v>155261.82</v>
      </c>
    </row>
    <row r="45" spans="1:10" x14ac:dyDescent="0.2">
      <c r="A45" s="5">
        <f t="shared" si="2"/>
        <v>40</v>
      </c>
      <c r="B45" s="6" t="s">
        <v>81</v>
      </c>
      <c r="C45" s="7" t="s">
        <v>82</v>
      </c>
      <c r="D45" s="30">
        <v>242231.46</v>
      </c>
      <c r="E45" s="30">
        <v>0</v>
      </c>
      <c r="F45" s="22">
        <f t="shared" si="1"/>
        <v>242231.46</v>
      </c>
      <c r="G45" s="30"/>
      <c r="H45" s="30"/>
      <c r="I45" s="30"/>
      <c r="J45" s="22">
        <f t="shared" si="3"/>
        <v>242231.46</v>
      </c>
    </row>
    <row r="46" spans="1:10" x14ac:dyDescent="0.2">
      <c r="A46" s="5">
        <f t="shared" si="2"/>
        <v>41</v>
      </c>
      <c r="B46" s="6" t="s">
        <v>83</v>
      </c>
      <c r="C46" s="7" t="s">
        <v>84</v>
      </c>
      <c r="D46" s="30">
        <v>26977.73</v>
      </c>
      <c r="E46" s="30">
        <v>6744</v>
      </c>
      <c r="F46" s="22">
        <f t="shared" si="1"/>
        <v>33721.729999999996</v>
      </c>
      <c r="G46" s="30"/>
      <c r="H46" s="30"/>
      <c r="I46" s="30"/>
      <c r="J46" s="22">
        <f t="shared" si="3"/>
        <v>33721.729999999996</v>
      </c>
    </row>
    <row r="47" spans="1:10" x14ac:dyDescent="0.2">
      <c r="A47" s="5">
        <f t="shared" si="2"/>
        <v>42</v>
      </c>
      <c r="B47" s="6" t="s">
        <v>85</v>
      </c>
      <c r="C47" s="7" t="s">
        <v>86</v>
      </c>
      <c r="D47" s="30">
        <v>379092.1</v>
      </c>
      <c r="E47" s="30">
        <v>0</v>
      </c>
      <c r="F47" s="22">
        <f t="shared" si="1"/>
        <v>379092.1</v>
      </c>
      <c r="G47" s="30"/>
      <c r="H47" s="30"/>
      <c r="I47" s="30"/>
      <c r="J47" s="22">
        <f t="shared" si="3"/>
        <v>379092.1</v>
      </c>
    </row>
    <row r="48" spans="1:10" x14ac:dyDescent="0.2">
      <c r="A48" s="5">
        <f t="shared" si="2"/>
        <v>43</v>
      </c>
      <c r="B48" s="6" t="s">
        <v>87</v>
      </c>
      <c r="C48" s="7" t="s">
        <v>88</v>
      </c>
      <c r="D48" s="30">
        <v>0</v>
      </c>
      <c r="E48" s="30">
        <v>0</v>
      </c>
      <c r="F48" s="22">
        <f t="shared" si="1"/>
        <v>0</v>
      </c>
      <c r="G48" s="30"/>
      <c r="H48" s="30"/>
      <c r="I48" s="30">
        <v>2389.04</v>
      </c>
      <c r="J48" s="22">
        <f t="shared" si="3"/>
        <v>2389.04</v>
      </c>
    </row>
    <row r="49" spans="1:10" x14ac:dyDescent="0.2">
      <c r="A49" s="5">
        <f t="shared" si="2"/>
        <v>44</v>
      </c>
      <c r="B49" s="6" t="s">
        <v>89</v>
      </c>
      <c r="C49" s="7" t="s">
        <v>90</v>
      </c>
      <c r="D49" s="30">
        <v>72507.58</v>
      </c>
      <c r="E49" s="30">
        <v>2000</v>
      </c>
      <c r="F49" s="22">
        <f t="shared" si="1"/>
        <v>74507.58</v>
      </c>
      <c r="G49" s="30"/>
      <c r="H49" s="30"/>
      <c r="I49" s="30"/>
      <c r="J49" s="22">
        <f t="shared" si="3"/>
        <v>74507.58</v>
      </c>
    </row>
    <row r="50" spans="1:10" x14ac:dyDescent="0.2">
      <c r="A50" s="5">
        <f t="shared" si="2"/>
        <v>45</v>
      </c>
      <c r="B50" s="6" t="s">
        <v>91</v>
      </c>
      <c r="C50" s="7" t="s">
        <v>92</v>
      </c>
      <c r="D50" s="30">
        <v>204620.61</v>
      </c>
      <c r="E50" s="30">
        <v>0</v>
      </c>
      <c r="F50" s="22">
        <f t="shared" si="1"/>
        <v>204620.61</v>
      </c>
      <c r="G50" s="30"/>
      <c r="H50" s="30"/>
      <c r="I50" s="30"/>
      <c r="J50" s="22">
        <f t="shared" si="3"/>
        <v>204620.61</v>
      </c>
    </row>
    <row r="51" spans="1:10" x14ac:dyDescent="0.2">
      <c r="A51" s="5">
        <f t="shared" si="2"/>
        <v>46</v>
      </c>
      <c r="B51" s="6" t="s">
        <v>93</v>
      </c>
      <c r="C51" s="7" t="s">
        <v>94</v>
      </c>
      <c r="D51" s="30">
        <v>38.57</v>
      </c>
      <c r="E51" s="30">
        <v>0</v>
      </c>
      <c r="F51" s="22">
        <f t="shared" si="1"/>
        <v>38.57</v>
      </c>
      <c r="G51" s="30"/>
      <c r="H51" s="30"/>
      <c r="I51" s="30"/>
      <c r="J51" s="22">
        <f t="shared" si="3"/>
        <v>38.57</v>
      </c>
    </row>
    <row r="52" spans="1:10" x14ac:dyDescent="0.2">
      <c r="A52" s="5">
        <f t="shared" si="2"/>
        <v>47</v>
      </c>
      <c r="B52" s="6" t="s">
        <v>95</v>
      </c>
      <c r="C52" s="7" t="s">
        <v>96</v>
      </c>
      <c r="D52" s="30">
        <v>76394.240000000005</v>
      </c>
      <c r="E52" s="30">
        <v>0</v>
      </c>
      <c r="F52" s="22">
        <f t="shared" si="1"/>
        <v>76394.240000000005</v>
      </c>
      <c r="G52" s="30"/>
      <c r="H52" s="30"/>
      <c r="I52" s="30"/>
      <c r="J52" s="22">
        <f t="shared" si="3"/>
        <v>76394.240000000005</v>
      </c>
    </row>
    <row r="53" spans="1:10" x14ac:dyDescent="0.2">
      <c r="A53" s="5">
        <f t="shared" si="2"/>
        <v>48</v>
      </c>
      <c r="B53" s="6" t="s">
        <v>97</v>
      </c>
      <c r="C53" s="7" t="s">
        <v>98</v>
      </c>
      <c r="D53" s="30">
        <v>174.31</v>
      </c>
      <c r="E53" s="30">
        <v>0</v>
      </c>
      <c r="F53" s="22">
        <f t="shared" si="1"/>
        <v>174.31</v>
      </c>
      <c r="G53" s="30"/>
      <c r="H53" s="30"/>
      <c r="I53" s="30"/>
      <c r="J53" s="22">
        <f t="shared" si="3"/>
        <v>174.31</v>
      </c>
    </row>
    <row r="54" spans="1:10" x14ac:dyDescent="0.2">
      <c r="A54" s="5">
        <f t="shared" si="2"/>
        <v>49</v>
      </c>
      <c r="B54" s="6" t="s">
        <v>99</v>
      </c>
      <c r="C54" s="7" t="s">
        <v>100</v>
      </c>
      <c r="D54" s="30">
        <v>7775.12</v>
      </c>
      <c r="E54" s="30">
        <v>1900</v>
      </c>
      <c r="F54" s="22">
        <f t="shared" si="1"/>
        <v>9675.119999999999</v>
      </c>
      <c r="G54" s="30"/>
      <c r="H54" s="30"/>
      <c r="I54" s="30"/>
      <c r="J54" s="22">
        <f t="shared" si="3"/>
        <v>9675.119999999999</v>
      </c>
    </row>
    <row r="55" spans="1:10" x14ac:dyDescent="0.2">
      <c r="A55" s="5">
        <f t="shared" si="2"/>
        <v>50</v>
      </c>
      <c r="B55" s="6" t="s">
        <v>101</v>
      </c>
      <c r="C55" s="7" t="s">
        <v>102</v>
      </c>
      <c r="D55" s="30">
        <v>536850.01</v>
      </c>
      <c r="E55" s="30">
        <v>134212.5</v>
      </c>
      <c r="F55" s="22">
        <f t="shared" si="1"/>
        <v>671062.51</v>
      </c>
      <c r="G55" s="30"/>
      <c r="H55" s="30"/>
      <c r="I55" s="30"/>
      <c r="J55" s="22">
        <f t="shared" si="3"/>
        <v>671062.51</v>
      </c>
    </row>
    <row r="56" spans="1:10" x14ac:dyDescent="0.2">
      <c r="A56" s="5">
        <f t="shared" si="2"/>
        <v>51</v>
      </c>
      <c r="B56" s="6" t="s">
        <v>103</v>
      </c>
      <c r="C56" s="7" t="s">
        <v>104</v>
      </c>
      <c r="D56" s="30">
        <v>208063.52</v>
      </c>
      <c r="E56" s="30">
        <v>52000</v>
      </c>
      <c r="F56" s="22">
        <f t="shared" si="1"/>
        <v>260063.52</v>
      </c>
      <c r="G56" s="30"/>
      <c r="H56" s="30"/>
      <c r="I56" s="30"/>
      <c r="J56" s="22">
        <f t="shared" si="3"/>
        <v>260063.52</v>
      </c>
    </row>
    <row r="57" spans="1:10" x14ac:dyDescent="0.2">
      <c r="A57" s="5">
        <f t="shared" si="2"/>
        <v>52</v>
      </c>
      <c r="B57" s="6" t="s">
        <v>105</v>
      </c>
      <c r="C57" s="7" t="s">
        <v>106</v>
      </c>
      <c r="D57" s="30">
        <v>145819.82</v>
      </c>
      <c r="E57" s="30">
        <v>36454</v>
      </c>
      <c r="F57" s="22">
        <f t="shared" si="1"/>
        <v>182273.82</v>
      </c>
      <c r="G57" s="30"/>
      <c r="H57" s="30"/>
      <c r="I57" s="30"/>
      <c r="J57" s="22">
        <f t="shared" si="3"/>
        <v>182273.82</v>
      </c>
    </row>
    <row r="58" spans="1:10" x14ac:dyDescent="0.2">
      <c r="A58" s="5">
        <f t="shared" si="2"/>
        <v>53</v>
      </c>
      <c r="B58" s="6" t="s">
        <v>107</v>
      </c>
      <c r="C58" s="7" t="s">
        <v>108</v>
      </c>
      <c r="D58" s="30">
        <v>95083.26</v>
      </c>
      <c r="E58" s="30">
        <v>0</v>
      </c>
      <c r="F58" s="22">
        <f t="shared" si="1"/>
        <v>95083.26</v>
      </c>
      <c r="G58" s="30"/>
      <c r="H58" s="30"/>
      <c r="I58" s="30"/>
      <c r="J58" s="22">
        <f t="shared" si="3"/>
        <v>95083.26</v>
      </c>
    </row>
    <row r="59" spans="1:10" x14ac:dyDescent="0.2">
      <c r="A59" s="5">
        <f t="shared" si="2"/>
        <v>54</v>
      </c>
      <c r="B59" s="6" t="s">
        <v>109</v>
      </c>
      <c r="C59" s="7" t="s">
        <v>110</v>
      </c>
      <c r="D59" s="30">
        <v>350838.22</v>
      </c>
      <c r="E59" s="30">
        <v>87600</v>
      </c>
      <c r="F59" s="22">
        <f t="shared" si="1"/>
        <v>438438.22</v>
      </c>
      <c r="G59" s="30"/>
      <c r="H59" s="30"/>
      <c r="I59" s="30"/>
      <c r="J59" s="22">
        <f t="shared" si="3"/>
        <v>438438.22</v>
      </c>
    </row>
    <row r="60" spans="1:10" x14ac:dyDescent="0.2">
      <c r="A60" s="5">
        <f t="shared" si="2"/>
        <v>55</v>
      </c>
      <c r="B60" s="6" t="s">
        <v>111</v>
      </c>
      <c r="C60" s="7" t="s">
        <v>112</v>
      </c>
      <c r="D60" s="30">
        <v>172.93</v>
      </c>
      <c r="E60" s="30">
        <v>0</v>
      </c>
      <c r="F60" s="22">
        <f t="shared" si="1"/>
        <v>172.93</v>
      </c>
      <c r="G60" s="30"/>
      <c r="H60" s="30"/>
      <c r="I60" s="30"/>
      <c r="J60" s="22">
        <f t="shared" si="3"/>
        <v>172.93</v>
      </c>
    </row>
    <row r="61" spans="1:10" x14ac:dyDescent="0.2">
      <c r="A61" s="5">
        <f t="shared" si="2"/>
        <v>56</v>
      </c>
      <c r="B61" s="6" t="s">
        <v>113</v>
      </c>
      <c r="C61" s="7" t="s">
        <v>114</v>
      </c>
      <c r="D61" s="30">
        <v>76388.39</v>
      </c>
      <c r="E61" s="30">
        <v>19000</v>
      </c>
      <c r="F61" s="22">
        <f t="shared" si="1"/>
        <v>95388.39</v>
      </c>
      <c r="G61" s="30"/>
      <c r="H61" s="30"/>
      <c r="I61" s="30"/>
      <c r="J61" s="22">
        <f t="shared" si="3"/>
        <v>95388.39</v>
      </c>
    </row>
    <row r="62" spans="1:10" x14ac:dyDescent="0.2">
      <c r="A62" s="5">
        <f t="shared" si="2"/>
        <v>57</v>
      </c>
      <c r="B62" s="6" t="s">
        <v>115</v>
      </c>
      <c r="C62" s="214" t="s">
        <v>255</v>
      </c>
      <c r="D62" s="30">
        <v>687388.7</v>
      </c>
      <c r="E62" s="30">
        <v>171847.18</v>
      </c>
      <c r="F62" s="22">
        <f t="shared" si="1"/>
        <v>859235.87999999989</v>
      </c>
      <c r="G62" s="30"/>
      <c r="H62" s="30"/>
      <c r="I62" s="30"/>
      <c r="J62" s="22">
        <f t="shared" si="3"/>
        <v>859235.87999999989</v>
      </c>
    </row>
    <row r="63" spans="1:10" x14ac:dyDescent="0.2">
      <c r="A63" s="5">
        <f t="shared" si="2"/>
        <v>58</v>
      </c>
      <c r="B63" s="6" t="s">
        <v>116</v>
      </c>
      <c r="C63" s="7" t="s">
        <v>117</v>
      </c>
      <c r="D63" s="30">
        <v>212031.94</v>
      </c>
      <c r="E63" s="30">
        <v>53007.99</v>
      </c>
      <c r="F63" s="22">
        <f t="shared" si="1"/>
        <v>265039.93</v>
      </c>
      <c r="G63" s="30"/>
      <c r="H63" s="30"/>
      <c r="I63" s="30"/>
      <c r="J63" s="22">
        <f t="shared" si="3"/>
        <v>265039.93</v>
      </c>
    </row>
    <row r="64" spans="1:10" x14ac:dyDescent="0.2">
      <c r="A64" s="5">
        <f t="shared" si="2"/>
        <v>59</v>
      </c>
      <c r="B64" s="6" t="s">
        <v>118</v>
      </c>
      <c r="C64" s="7" t="s">
        <v>119</v>
      </c>
      <c r="D64" s="30">
        <v>52366.78</v>
      </c>
      <c r="E64" s="30">
        <v>0</v>
      </c>
      <c r="F64" s="22">
        <f t="shared" si="1"/>
        <v>52366.78</v>
      </c>
      <c r="G64" s="30"/>
      <c r="H64" s="30"/>
      <c r="I64" s="30"/>
      <c r="J64" s="22">
        <f t="shared" si="3"/>
        <v>52366.78</v>
      </c>
    </row>
    <row r="65" spans="1:10" x14ac:dyDescent="0.2">
      <c r="A65" s="5">
        <f t="shared" si="2"/>
        <v>60</v>
      </c>
      <c r="B65" s="6" t="s">
        <v>120</v>
      </c>
      <c r="C65" s="7" t="s">
        <v>121</v>
      </c>
      <c r="D65" s="30">
        <v>19881.55</v>
      </c>
      <c r="E65" s="30">
        <v>4970</v>
      </c>
      <c r="F65" s="22">
        <f t="shared" si="1"/>
        <v>24851.55</v>
      </c>
      <c r="G65" s="30"/>
      <c r="H65" s="30"/>
      <c r="I65" s="30"/>
      <c r="J65" s="22">
        <f t="shared" si="3"/>
        <v>24851.55</v>
      </c>
    </row>
    <row r="66" spans="1:10" x14ac:dyDescent="0.2">
      <c r="A66" s="5">
        <f t="shared" si="2"/>
        <v>61</v>
      </c>
      <c r="B66" s="6" t="s">
        <v>122</v>
      </c>
      <c r="C66" s="7" t="s">
        <v>123</v>
      </c>
      <c r="D66" s="30">
        <v>252593.88</v>
      </c>
      <c r="E66" s="30">
        <v>0</v>
      </c>
      <c r="F66" s="22">
        <f t="shared" si="1"/>
        <v>252593.88</v>
      </c>
      <c r="G66" s="30"/>
      <c r="H66" s="30"/>
      <c r="I66" s="30"/>
      <c r="J66" s="22">
        <f t="shared" si="3"/>
        <v>252593.88</v>
      </c>
    </row>
    <row r="67" spans="1:10" x14ac:dyDescent="0.2">
      <c r="A67" s="5">
        <f t="shared" si="2"/>
        <v>62</v>
      </c>
      <c r="B67" s="6" t="s">
        <v>124</v>
      </c>
      <c r="C67" s="7" t="s">
        <v>125</v>
      </c>
      <c r="D67" s="30">
        <v>117329.15</v>
      </c>
      <c r="E67" s="30">
        <v>0</v>
      </c>
      <c r="F67" s="22">
        <f t="shared" si="1"/>
        <v>117329.15</v>
      </c>
      <c r="G67" s="30"/>
      <c r="H67" s="30"/>
      <c r="I67" s="30"/>
      <c r="J67" s="22">
        <f t="shared" si="3"/>
        <v>117329.15</v>
      </c>
    </row>
    <row r="68" spans="1:10" x14ac:dyDescent="0.2">
      <c r="A68" s="5">
        <f t="shared" si="2"/>
        <v>63</v>
      </c>
      <c r="B68" s="6" t="s">
        <v>126</v>
      </c>
      <c r="C68" s="58" t="s">
        <v>173</v>
      </c>
      <c r="D68" s="30">
        <v>95780.07</v>
      </c>
      <c r="E68" s="30">
        <v>23944</v>
      </c>
      <c r="F68" s="22">
        <f t="shared" si="1"/>
        <v>119724.07</v>
      </c>
      <c r="G68" s="30"/>
      <c r="H68" s="30"/>
      <c r="I68" s="30"/>
      <c r="J68" s="22">
        <f t="shared" si="3"/>
        <v>119724.07</v>
      </c>
    </row>
    <row r="69" spans="1:10" s="18" customFormat="1" ht="16.5" customHeight="1" x14ac:dyDescent="0.2">
      <c r="C69" s="8" t="s">
        <v>129</v>
      </c>
      <c r="D69" s="22">
        <f t="shared" ref="D69:J69" si="4">SUM(D6:D68)</f>
        <v>19176002.951000001</v>
      </c>
      <c r="E69" s="22">
        <f t="shared" si="4"/>
        <v>2381244.2990000001</v>
      </c>
      <c r="F69" s="22">
        <f t="shared" si="4"/>
        <v>21557247.249999996</v>
      </c>
      <c r="G69" s="22">
        <f t="shared" si="4"/>
        <v>1041371.34</v>
      </c>
      <c r="H69" s="22">
        <f t="shared" si="4"/>
        <v>2717180.57</v>
      </c>
      <c r="I69" s="22">
        <f t="shared" si="4"/>
        <v>2389.04</v>
      </c>
      <c r="J69" s="22">
        <f t="shared" si="4"/>
        <v>25318188.200000007</v>
      </c>
    </row>
    <row r="70" spans="1:10" s="18" customFormat="1" ht="16.5" customHeight="1" x14ac:dyDescent="0.2">
      <c r="C70" s="270"/>
      <c r="D70" s="37"/>
      <c r="E70" s="37"/>
      <c r="F70" s="37"/>
      <c r="G70" s="37"/>
      <c r="H70" s="37"/>
      <c r="I70" s="37"/>
      <c r="J70" s="37"/>
    </row>
    <row r="71" spans="1:10" x14ac:dyDescent="0.2">
      <c r="B71" s="3" t="s">
        <v>256</v>
      </c>
      <c r="C71" s="2"/>
      <c r="D71" s="62"/>
      <c r="E71" s="62"/>
      <c r="F71" s="215"/>
      <c r="G71" s="21"/>
      <c r="J71" s="20"/>
    </row>
    <row r="72" spans="1:10" x14ac:dyDescent="0.2">
      <c r="B72" s="10" t="s">
        <v>163</v>
      </c>
      <c r="C72" s="11">
        <v>42116</v>
      </c>
      <c r="D72" s="63"/>
      <c r="E72" s="63"/>
      <c r="F72" s="63"/>
    </row>
    <row r="73" spans="1:10" s="29" customFormat="1" x14ac:dyDescent="0.2">
      <c r="A73" s="42"/>
      <c r="B73" s="12" t="s">
        <v>130</v>
      </c>
      <c r="C73" s="12" t="s">
        <v>168</v>
      </c>
      <c r="D73" s="64"/>
      <c r="E73" s="64"/>
      <c r="F73" s="64"/>
      <c r="G73" s="20"/>
      <c r="H73" s="20"/>
      <c r="I73" s="20"/>
    </row>
    <row r="74" spans="1:10" x14ac:dyDescent="0.2">
      <c r="D74" s="55"/>
      <c r="E74" s="61"/>
      <c r="F74" s="55"/>
    </row>
    <row r="75" spans="1:10" ht="15" x14ac:dyDescent="0.25">
      <c r="D75" s="37"/>
      <c r="E75" s="54"/>
      <c r="F75" s="57"/>
    </row>
    <row r="76" spans="1:10" ht="15" x14ac:dyDescent="0.25">
      <c r="D76" s="37"/>
      <c r="E76" s="54"/>
      <c r="F76" s="57"/>
    </row>
    <row r="77" spans="1:10" ht="15" x14ac:dyDescent="0.25">
      <c r="D77" s="37"/>
      <c r="E77" s="54"/>
      <c r="F77" s="57"/>
    </row>
    <row r="78" spans="1:10" x14ac:dyDescent="0.2">
      <c r="D78" s="65"/>
      <c r="E78" s="56"/>
      <c r="F78" s="55"/>
    </row>
    <row r="79" spans="1:10" x14ac:dyDescent="0.2">
      <c r="D79" s="66"/>
      <c r="E79" s="67"/>
      <c r="F79" s="55"/>
    </row>
    <row r="80" spans="1:10" x14ac:dyDescent="0.2">
      <c r="D80" s="68"/>
      <c r="E80" s="69"/>
      <c r="F80" s="55"/>
    </row>
    <row r="81" spans="4:6" x14ac:dyDescent="0.2">
      <c r="D81" s="47"/>
      <c r="E81" s="36"/>
      <c r="F81" s="55"/>
    </row>
    <row r="82" spans="4:6" x14ac:dyDescent="0.2">
      <c r="D82" s="55"/>
      <c r="E82" s="55"/>
      <c r="F82" s="55"/>
    </row>
    <row r="83" spans="4:6" x14ac:dyDescent="0.2">
      <c r="D83" s="55"/>
      <c r="E83" s="55"/>
      <c r="F83" s="55"/>
    </row>
  </sheetData>
  <mergeCells count="8">
    <mergeCell ref="G4:G5"/>
    <mergeCell ref="H4:H5"/>
    <mergeCell ref="I4:I5"/>
    <mergeCell ref="A4:A5"/>
    <mergeCell ref="B4:B5"/>
    <mergeCell ref="C4:C5"/>
    <mergeCell ref="D4:E4"/>
    <mergeCell ref="F4:F5"/>
  </mergeCells>
  <phoneticPr fontId="2" type="noConversion"/>
  <pageMargins left="0.32" right="0.33" top="0.27" bottom="0.25" header="0.25" footer="0.2"/>
  <pageSetup paperSize="9" scale="8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selection activeCell="C27" sqref="C27"/>
    </sheetView>
  </sheetViews>
  <sheetFormatPr defaultColWidth="9.140625" defaultRowHeight="15" x14ac:dyDescent="0.25"/>
  <cols>
    <col min="1" max="1" width="44.42578125" style="51" customWidth="1"/>
    <col min="2" max="2" width="15.140625" style="50" customWidth="1"/>
    <col min="3" max="3" width="15.28515625" style="50" customWidth="1"/>
    <col min="4" max="4" width="17.5703125" style="50" customWidth="1"/>
    <col min="5" max="5" width="19.5703125" style="50" customWidth="1"/>
    <col min="6" max="16384" width="9.140625" style="50"/>
  </cols>
  <sheetData>
    <row r="1" spans="1:6" ht="16.5" customHeight="1" x14ac:dyDescent="0.2">
      <c r="A1" s="50" t="s">
        <v>147</v>
      </c>
      <c r="E1" s="70" t="s">
        <v>261</v>
      </c>
    </row>
    <row r="3" spans="1:6" ht="21" customHeight="1" x14ac:dyDescent="0.25">
      <c r="A3" s="51" t="s">
        <v>228</v>
      </c>
    </row>
    <row r="4" spans="1:6" ht="20.100000000000001" customHeight="1" x14ac:dyDescent="0.25"/>
    <row r="5" spans="1:6" ht="20.100000000000001" customHeight="1" x14ac:dyDescent="0.25">
      <c r="A5" s="295" t="s">
        <v>137</v>
      </c>
      <c r="B5" s="295"/>
      <c r="C5" s="16"/>
      <c r="D5" s="16"/>
      <c r="E5" s="16"/>
    </row>
    <row r="6" spans="1:6" ht="20.100000000000001" customHeight="1" x14ac:dyDescent="0.2">
      <c r="A6" s="16"/>
      <c r="B6" s="60"/>
      <c r="C6" s="60"/>
      <c r="D6" s="60"/>
      <c r="E6" s="60"/>
    </row>
    <row r="7" spans="1:6" ht="11.25" customHeight="1" x14ac:dyDescent="0.2">
      <c r="A7" s="116"/>
      <c r="B7" s="116"/>
      <c r="C7" s="84"/>
      <c r="D7" s="84"/>
      <c r="E7" s="85"/>
    </row>
    <row r="8" spans="1:6" ht="20.100000000000001" customHeight="1" x14ac:dyDescent="0.2">
      <c r="A8" s="111" t="s">
        <v>138</v>
      </c>
      <c r="B8" s="112" t="s">
        <v>139</v>
      </c>
      <c r="C8" s="84"/>
      <c r="D8" s="84"/>
      <c r="E8" s="85"/>
    </row>
    <row r="9" spans="1:6" ht="2.65" customHeight="1" x14ac:dyDescent="0.25">
      <c r="A9" s="111"/>
      <c r="B9" s="40"/>
      <c r="C9" s="96"/>
      <c r="D9" s="97"/>
      <c r="E9" s="71"/>
      <c r="F9" s="52"/>
    </row>
    <row r="10" spans="1:6" ht="20.100000000000001" customHeight="1" x14ac:dyDescent="0.2">
      <c r="A10" s="113" t="s">
        <v>140</v>
      </c>
      <c r="B10" s="113">
        <v>16041703.890000006</v>
      </c>
      <c r="C10" s="71"/>
      <c r="D10" s="71"/>
      <c r="E10" s="71"/>
    </row>
    <row r="11" spans="1:6" ht="20.100000000000001" customHeight="1" x14ac:dyDescent="0.2">
      <c r="A11" s="113" t="s">
        <v>141</v>
      </c>
      <c r="B11" s="113">
        <v>10683654.68</v>
      </c>
      <c r="C11" s="98"/>
      <c r="D11" s="71"/>
      <c r="E11" s="71"/>
    </row>
    <row r="12" spans="1:6" ht="20.100000000000001" customHeight="1" x14ac:dyDescent="0.2">
      <c r="A12" s="114" t="s">
        <v>229</v>
      </c>
      <c r="B12" s="115">
        <v>26725358.570000004</v>
      </c>
      <c r="C12" s="99"/>
      <c r="D12" s="71"/>
      <c r="E12" s="100"/>
    </row>
    <row r="13" spans="1:6" ht="20.100000000000001" customHeight="1" x14ac:dyDescent="0.2">
      <c r="A13" s="113" t="s">
        <v>142</v>
      </c>
      <c r="B13" s="113">
        <v>1407170.37</v>
      </c>
      <c r="C13" s="86"/>
      <c r="D13" s="86"/>
      <c r="E13" s="86"/>
    </row>
    <row r="14" spans="1:6" ht="20.100000000000001" customHeight="1" x14ac:dyDescent="0.2">
      <c r="A14" s="114" t="s">
        <v>171</v>
      </c>
      <c r="B14" s="115">
        <v>25318188.199999999</v>
      </c>
      <c r="C14" s="99"/>
      <c r="D14" s="71"/>
      <c r="E14" s="71"/>
    </row>
    <row r="15" spans="1:6" ht="20.100000000000001" customHeight="1" x14ac:dyDescent="0.2">
      <c r="A15" s="41"/>
      <c r="B15" s="41"/>
      <c r="C15" s="41"/>
      <c r="D15" s="41"/>
      <c r="E15" s="41"/>
    </row>
    <row r="16" spans="1:6" ht="20.100000000000001" customHeight="1" x14ac:dyDescent="0.2">
      <c r="A16" s="41"/>
      <c r="B16" s="41"/>
      <c r="C16" s="41"/>
      <c r="D16" s="41"/>
      <c r="E16" s="41"/>
    </row>
    <row r="17" spans="1:5" ht="20.100000000000001" customHeight="1" x14ac:dyDescent="0.2">
      <c r="A17" s="296" t="s">
        <v>217</v>
      </c>
      <c r="B17" s="296"/>
      <c r="C17" s="41"/>
      <c r="D17" s="41"/>
      <c r="E17" s="41"/>
    </row>
    <row r="18" spans="1:5" ht="20.100000000000001" customHeight="1" x14ac:dyDescent="0.2">
      <c r="A18" s="41"/>
      <c r="B18" s="41"/>
      <c r="C18" s="41"/>
      <c r="D18" s="41"/>
      <c r="E18" s="41"/>
    </row>
    <row r="19" spans="1:5" ht="20.100000000000001" customHeight="1" x14ac:dyDescent="0.2">
      <c r="A19" s="101" t="s">
        <v>230</v>
      </c>
      <c r="B19" s="219">
        <f>B21+B22+B23+B24</f>
        <v>0</v>
      </c>
      <c r="C19" s="72"/>
      <c r="D19" s="41"/>
      <c r="E19" s="41"/>
    </row>
    <row r="20" spans="1:5" ht="14.45" customHeight="1" x14ac:dyDescent="0.2">
      <c r="A20" s="297" t="s">
        <v>223</v>
      </c>
      <c r="B20" s="298"/>
      <c r="C20" s="41"/>
      <c r="D20" s="41"/>
      <c r="E20" s="41"/>
    </row>
    <row r="21" spans="1:5" ht="20.100000000000001" customHeight="1" x14ac:dyDescent="0.2">
      <c r="A21" s="102" t="s">
        <v>222</v>
      </c>
      <c r="B21" s="220">
        <v>0</v>
      </c>
      <c r="C21" s="41"/>
      <c r="D21" s="41"/>
      <c r="E21" s="41"/>
    </row>
    <row r="22" spans="1:5" ht="20.100000000000001" customHeight="1" x14ac:dyDescent="0.2">
      <c r="A22" s="102" t="s">
        <v>221</v>
      </c>
      <c r="B22" s="220">
        <v>0</v>
      </c>
      <c r="C22" s="41"/>
      <c r="D22" s="41"/>
      <c r="E22" s="41"/>
    </row>
    <row r="23" spans="1:5" ht="20.100000000000001" customHeight="1" x14ac:dyDescent="0.2">
      <c r="A23" s="102" t="s">
        <v>219</v>
      </c>
      <c r="B23" s="221">
        <v>0</v>
      </c>
      <c r="C23" s="41"/>
      <c r="D23" s="41"/>
      <c r="E23" s="41"/>
    </row>
    <row r="24" spans="1:5" ht="20.100000000000001" customHeight="1" x14ac:dyDescent="0.2">
      <c r="A24" s="103" t="s">
        <v>220</v>
      </c>
      <c r="B24" s="222">
        <v>0</v>
      </c>
      <c r="C24" s="41"/>
      <c r="D24" s="41"/>
      <c r="E24" s="41"/>
    </row>
    <row r="25" spans="1:5" ht="20.100000000000001" customHeight="1" x14ac:dyDescent="0.2">
      <c r="A25" s="104"/>
      <c r="B25" s="105"/>
      <c r="C25" s="41"/>
      <c r="D25" s="41"/>
      <c r="E25" s="41"/>
    </row>
    <row r="26" spans="1:5" ht="20.100000000000001" customHeight="1" x14ac:dyDescent="0.2">
      <c r="A26" s="71"/>
      <c r="B26" s="71"/>
      <c r="C26" s="41"/>
      <c r="D26" s="41"/>
      <c r="E26" s="41"/>
    </row>
    <row r="27" spans="1:5" ht="20.100000000000001" customHeight="1" x14ac:dyDescent="0.2">
      <c r="A27" s="71"/>
      <c r="B27" s="71"/>
      <c r="C27" s="41"/>
      <c r="D27" s="41"/>
      <c r="E27" s="41"/>
    </row>
    <row r="28" spans="1:5" ht="20.100000000000001" customHeight="1" x14ac:dyDescent="0.25">
      <c r="A28" s="299" t="s">
        <v>218</v>
      </c>
      <c r="B28" s="299"/>
      <c r="C28" s="299"/>
      <c r="D28" s="299"/>
      <c r="E28" s="299"/>
    </row>
    <row r="29" spans="1:5" ht="20.100000000000001" customHeight="1" thickBot="1" x14ac:dyDescent="0.25">
      <c r="A29" s="41"/>
      <c r="B29" s="41"/>
      <c r="C29" s="41"/>
      <c r="D29" s="87"/>
      <c r="E29" s="41"/>
    </row>
    <row r="30" spans="1:5" s="51" customFormat="1" ht="20.100000000000001" customHeight="1" x14ac:dyDescent="0.25">
      <c r="A30" s="88"/>
      <c r="B30" s="89" t="s">
        <v>143</v>
      </c>
      <c r="C30" s="89" t="s">
        <v>143</v>
      </c>
      <c r="D30" s="292" t="s">
        <v>233</v>
      </c>
      <c r="E30" s="90" t="s">
        <v>143</v>
      </c>
    </row>
    <row r="31" spans="1:5" s="51" customFormat="1" ht="20.100000000000001" customHeight="1" x14ac:dyDescent="0.25">
      <c r="A31" s="91" t="s">
        <v>144</v>
      </c>
      <c r="B31" s="92" t="s">
        <v>231</v>
      </c>
      <c r="C31" s="92" t="s">
        <v>232</v>
      </c>
      <c r="D31" s="293"/>
      <c r="E31" s="93" t="s">
        <v>145</v>
      </c>
    </row>
    <row r="32" spans="1:5" s="51" customFormat="1" ht="20.100000000000001" customHeight="1" thickBot="1" x14ac:dyDescent="0.3">
      <c r="A32" s="91"/>
      <c r="B32" s="92"/>
      <c r="C32" s="92"/>
      <c r="D32" s="294"/>
      <c r="E32" s="122" t="s">
        <v>146</v>
      </c>
    </row>
    <row r="33" spans="1:5" ht="20.100000000000001" customHeight="1" thickBot="1" x14ac:dyDescent="0.25">
      <c r="A33" s="94"/>
      <c r="B33" s="73">
        <v>1</v>
      </c>
      <c r="C33" s="73">
        <v>2</v>
      </c>
      <c r="D33" s="73">
        <v>3</v>
      </c>
      <c r="E33" s="95">
        <v>4</v>
      </c>
    </row>
    <row r="34" spans="1:5" ht="20.100000000000001" customHeight="1" x14ac:dyDescent="0.2">
      <c r="A34" s="117" t="s">
        <v>262</v>
      </c>
      <c r="B34" s="227">
        <v>17455973.5</v>
      </c>
      <c r="C34" s="106">
        <v>14635335.24</v>
      </c>
      <c r="D34" s="107"/>
      <c r="E34" s="188">
        <v>14635335.24</v>
      </c>
    </row>
    <row r="35" spans="1:5" ht="20.100000000000001" customHeight="1" x14ac:dyDescent="0.2">
      <c r="A35" s="118" t="s">
        <v>263</v>
      </c>
      <c r="B35" s="228">
        <v>28186195.740000002</v>
      </c>
      <c r="C35" s="106">
        <v>31822826.120000001</v>
      </c>
      <c r="D35" s="106">
        <v>19176002.949999999</v>
      </c>
      <c r="E35" s="188">
        <f>C35+D35</f>
        <v>50998829.07</v>
      </c>
    </row>
    <row r="36" spans="1:5" ht="20.100000000000001" customHeight="1" x14ac:dyDescent="0.2">
      <c r="A36" s="118" t="s">
        <v>264</v>
      </c>
      <c r="B36" s="228">
        <v>99998294.98999998</v>
      </c>
      <c r="C36" s="106">
        <v>88591714.250000015</v>
      </c>
      <c r="D36" s="108"/>
      <c r="E36" s="188">
        <v>88591714.250000015</v>
      </c>
    </row>
    <row r="37" spans="1:5" ht="20.100000000000001" customHeight="1" x14ac:dyDescent="0.2">
      <c r="A37" s="119" t="s">
        <v>265</v>
      </c>
      <c r="B37" s="228">
        <v>10116132.900000004</v>
      </c>
      <c r="C37" s="106">
        <v>10924255.460000005</v>
      </c>
      <c r="D37" s="106">
        <v>2381244.2999999998</v>
      </c>
      <c r="E37" s="188">
        <f>C37+D37</f>
        <v>13305499.760000005</v>
      </c>
    </row>
    <row r="38" spans="1:5" ht="20.100000000000001" customHeight="1" thickBot="1" x14ac:dyDescent="0.25">
      <c r="A38" s="120" t="s">
        <v>266</v>
      </c>
      <c r="B38" s="229">
        <v>10707605.250000002</v>
      </c>
      <c r="C38" s="109">
        <v>9810283.8499999978</v>
      </c>
      <c r="D38" s="110"/>
      <c r="E38" s="189">
        <v>9810283.8499999978</v>
      </c>
    </row>
    <row r="39" spans="1:5" s="51" customFormat="1" ht="23.25" customHeight="1" thickBot="1" x14ac:dyDescent="0.3">
      <c r="A39" s="121" t="s">
        <v>129</v>
      </c>
      <c r="B39" s="190">
        <v>166464202.38000003</v>
      </c>
      <c r="C39" s="190">
        <v>155784414.92000011</v>
      </c>
      <c r="D39" s="190">
        <f>D35+D37</f>
        <v>21557247.25</v>
      </c>
      <c r="E39" s="191">
        <v>177341662.16999999</v>
      </c>
    </row>
    <row r="41" spans="1:5" ht="14.25" x14ac:dyDescent="0.2">
      <c r="A41" s="3" t="s">
        <v>256</v>
      </c>
      <c r="D41" s="96"/>
    </row>
    <row r="42" spans="1:5" ht="14.25" x14ac:dyDescent="0.2">
      <c r="A42" s="223" t="s">
        <v>267</v>
      </c>
    </row>
    <row r="43" spans="1:5" ht="14.25" x14ac:dyDescent="0.2">
      <c r="A43" s="224" t="s">
        <v>169</v>
      </c>
    </row>
    <row r="44" spans="1:5" ht="14.25" x14ac:dyDescent="0.2">
      <c r="A44" s="50"/>
    </row>
    <row r="48" spans="1:5" ht="14.25" x14ac:dyDescent="0.2">
      <c r="A48" s="50"/>
      <c r="B48" s="53"/>
    </row>
    <row r="49" spans="1:1" ht="14.25" x14ac:dyDescent="0.2">
      <c r="A49" s="50"/>
    </row>
  </sheetData>
  <mergeCells count="5">
    <mergeCell ref="D30:D32"/>
    <mergeCell ref="A5:B5"/>
    <mergeCell ref="A17:B17"/>
    <mergeCell ref="A20:B20"/>
    <mergeCell ref="A28:E28"/>
  </mergeCells>
  <phoneticPr fontId="2" type="noConversion"/>
  <pageMargins left="0.25" right="0.25" top="0.3" bottom="0.37" header="0.18" footer="0.25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5"/>
  <sheetViews>
    <sheetView zoomScaleNormal="100" workbookViewId="0">
      <selection activeCell="N75" sqref="N75"/>
    </sheetView>
  </sheetViews>
  <sheetFormatPr defaultColWidth="9.140625" defaultRowHeight="12.75" x14ac:dyDescent="0.2"/>
  <cols>
    <col min="1" max="1" width="3.42578125" style="24" customWidth="1"/>
    <col min="2" max="2" width="6.5703125" style="2" customWidth="1"/>
    <col min="3" max="3" width="6.42578125" style="2" customWidth="1"/>
    <col min="4" max="4" width="13.28515625" style="2" customWidth="1"/>
    <col min="5" max="6" width="13.42578125" style="2" customWidth="1"/>
    <col min="7" max="7" width="13.140625" style="2" customWidth="1"/>
    <col min="8" max="9" width="13" style="2" customWidth="1"/>
    <col min="10" max="10" width="13.5703125" style="2" customWidth="1"/>
    <col min="11" max="11" width="14" style="2" customWidth="1"/>
    <col min="12" max="13" width="14.28515625" style="2" customWidth="1"/>
    <col min="14" max="14" width="12.42578125" style="2" customWidth="1"/>
    <col min="15" max="15" width="12.5703125" style="2" customWidth="1"/>
    <col min="16" max="16" width="11.42578125" style="2" customWidth="1"/>
    <col min="17" max="17" width="13" style="2" customWidth="1"/>
    <col min="18" max="18" width="12.5703125" style="2" customWidth="1"/>
    <col min="19" max="19" width="0" style="2" hidden="1" customWidth="1"/>
    <col min="20" max="21" width="12.7109375" style="2" customWidth="1"/>
    <col min="22" max="22" width="12.42578125" style="2" customWidth="1"/>
    <col min="23" max="23" width="0" style="2" hidden="1" customWidth="1"/>
    <col min="24" max="25" width="14.5703125" style="2" customWidth="1"/>
    <col min="26" max="26" width="13" style="2" customWidth="1"/>
    <col min="27" max="28" width="14.42578125" style="2" customWidth="1"/>
    <col min="29" max="16384" width="9.140625" style="2"/>
  </cols>
  <sheetData>
    <row r="1" spans="1:28" x14ac:dyDescent="0.2">
      <c r="A1" s="2" t="s">
        <v>147</v>
      </c>
      <c r="B1" s="3"/>
      <c r="C1" s="3"/>
      <c r="D1" s="15"/>
      <c r="E1" s="15"/>
      <c r="F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B1" s="2" t="s">
        <v>134</v>
      </c>
    </row>
    <row r="2" spans="1:28" s="127" customFormat="1" ht="25.5" x14ac:dyDescent="0.35">
      <c r="A2" s="126" t="s">
        <v>260</v>
      </c>
      <c r="B2" s="211"/>
      <c r="C2" s="44"/>
      <c r="D2" s="44"/>
      <c r="E2" s="44"/>
      <c r="F2" s="44"/>
      <c r="G2" s="44"/>
      <c r="H2" s="44"/>
      <c r="I2" s="44"/>
      <c r="J2" s="44"/>
      <c r="K2" s="12" t="s">
        <v>166</v>
      </c>
      <c r="L2" s="12"/>
      <c r="M2" s="130"/>
      <c r="N2" s="12"/>
      <c r="O2" s="12"/>
      <c r="P2" s="12"/>
      <c r="Q2" s="12"/>
      <c r="R2" s="12"/>
      <c r="S2" s="12"/>
      <c r="T2" s="12"/>
      <c r="U2" s="12"/>
      <c r="W2" s="12"/>
      <c r="AB2" s="33"/>
    </row>
    <row r="3" spans="1:28" ht="13.5" thickBot="1" x14ac:dyDescent="0.25">
      <c r="A3" s="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AA3" s="25"/>
      <c r="AB3" s="4" t="s">
        <v>1</v>
      </c>
    </row>
    <row r="4" spans="1:28" x14ac:dyDescent="0.2">
      <c r="A4" s="306" t="s">
        <v>135</v>
      </c>
      <c r="B4" s="308" t="s">
        <v>2</v>
      </c>
      <c r="C4" s="309" t="s">
        <v>216</v>
      </c>
      <c r="D4" s="314" t="s">
        <v>162</v>
      </c>
      <c r="E4" s="315"/>
      <c r="F4" s="316"/>
      <c r="G4" s="316"/>
      <c r="H4" s="316"/>
      <c r="I4" s="316"/>
      <c r="J4" s="317"/>
      <c r="K4" s="311" t="s">
        <v>153</v>
      </c>
      <c r="L4" s="312"/>
      <c r="M4" s="313"/>
      <c r="N4" s="303" t="s">
        <v>149</v>
      </c>
      <c r="O4" s="304"/>
      <c r="P4" s="304"/>
      <c r="Q4" s="304"/>
      <c r="R4" s="305"/>
      <c r="S4" s="131" t="s">
        <v>148</v>
      </c>
      <c r="T4" s="311" t="s">
        <v>150</v>
      </c>
      <c r="U4" s="312"/>
      <c r="V4" s="313"/>
      <c r="W4" s="131" t="s">
        <v>148</v>
      </c>
      <c r="X4" s="300" t="s">
        <v>151</v>
      </c>
      <c r="Y4" s="301"/>
      <c r="Z4" s="301"/>
      <c r="AA4" s="301"/>
      <c r="AB4" s="302"/>
    </row>
    <row r="5" spans="1:28" ht="45.75" thickBot="1" x14ac:dyDescent="0.25">
      <c r="A5" s="307"/>
      <c r="B5" s="280"/>
      <c r="C5" s="310"/>
      <c r="D5" s="77" t="s">
        <v>234</v>
      </c>
      <c r="E5" s="78" t="s">
        <v>235</v>
      </c>
      <c r="F5" s="143" t="s">
        <v>236</v>
      </c>
      <c r="G5" s="144" t="s">
        <v>237</v>
      </c>
      <c r="H5" s="145" t="s">
        <v>238</v>
      </c>
      <c r="I5" s="146" t="s">
        <v>239</v>
      </c>
      <c r="J5" s="79" t="s">
        <v>240</v>
      </c>
      <c r="K5" s="74" t="s">
        <v>242</v>
      </c>
      <c r="L5" s="75" t="s">
        <v>241</v>
      </c>
      <c r="M5" s="76" t="s">
        <v>243</v>
      </c>
      <c r="N5" s="150" t="s">
        <v>242</v>
      </c>
      <c r="O5" s="49" t="s">
        <v>241</v>
      </c>
      <c r="P5" s="49" t="s">
        <v>244</v>
      </c>
      <c r="Q5" s="49" t="s">
        <v>152</v>
      </c>
      <c r="R5" s="142" t="s">
        <v>243</v>
      </c>
      <c r="S5" s="137"/>
      <c r="T5" s="74" t="s">
        <v>242</v>
      </c>
      <c r="U5" s="75" t="s">
        <v>241</v>
      </c>
      <c r="V5" s="76" t="s">
        <v>243</v>
      </c>
      <c r="W5" s="137"/>
      <c r="X5" s="26" t="s">
        <v>242</v>
      </c>
      <c r="Y5" s="27" t="s">
        <v>241</v>
      </c>
      <c r="Z5" s="27" t="s">
        <v>244</v>
      </c>
      <c r="AA5" s="27" t="s">
        <v>152</v>
      </c>
      <c r="AB5" s="28" t="s">
        <v>243</v>
      </c>
    </row>
    <row r="6" spans="1:28" ht="16.149999999999999" customHeight="1" x14ac:dyDescent="0.2">
      <c r="A6" s="5">
        <v>1</v>
      </c>
      <c r="B6" s="6" t="s">
        <v>7</v>
      </c>
      <c r="C6" s="132" t="s">
        <v>8</v>
      </c>
      <c r="D6" s="151">
        <v>44914.01</v>
      </c>
      <c r="E6" s="152">
        <v>44914.01</v>
      </c>
      <c r="F6" s="153">
        <v>296795.96000000002</v>
      </c>
      <c r="G6" s="154">
        <v>350260.85</v>
      </c>
      <c r="H6" s="154">
        <v>26319.47</v>
      </c>
      <c r="I6" s="155">
        <f>G6+H6</f>
        <v>376580.31999999995</v>
      </c>
      <c r="J6" s="152">
        <v>395174.86</v>
      </c>
      <c r="K6" s="156">
        <v>464361.2</v>
      </c>
      <c r="L6" s="157">
        <v>554161.19999999995</v>
      </c>
      <c r="M6" s="158">
        <v>554161.19999999995</v>
      </c>
      <c r="N6" s="159">
        <v>80646</v>
      </c>
      <c r="O6" s="160">
        <v>93646</v>
      </c>
      <c r="P6" s="160">
        <v>6000</v>
      </c>
      <c r="Q6" s="161">
        <f>O6+P6</f>
        <v>99646</v>
      </c>
      <c r="R6" s="162">
        <v>93646</v>
      </c>
      <c r="S6" s="163"/>
      <c r="T6" s="156">
        <v>234743.58</v>
      </c>
      <c r="U6" s="157">
        <v>253464.51</v>
      </c>
      <c r="V6" s="158">
        <v>253464.51</v>
      </c>
      <c r="W6" s="163"/>
      <c r="X6" s="164">
        <f t="shared" ref="X6:X37" si="0">D6+F6+K6+N6+T6</f>
        <v>1121460.75</v>
      </c>
      <c r="Y6" s="164">
        <f t="shared" ref="Y6:Y37" si="1">E6+G6+L6+O6+U6</f>
        <v>1296446.5699999998</v>
      </c>
      <c r="Z6" s="164">
        <f t="shared" ref="Z6:Z37" si="2">H6+P6</f>
        <v>32319.47</v>
      </c>
      <c r="AA6" s="164">
        <f>Y6+Z6</f>
        <v>1328766.0399999998</v>
      </c>
      <c r="AB6" s="165">
        <f t="shared" ref="AB6:AB37" si="3">J6+M6+R6+V6</f>
        <v>1296446.5699999998</v>
      </c>
    </row>
    <row r="7" spans="1:28" ht="16.149999999999999" customHeight="1" x14ac:dyDescent="0.2">
      <c r="A7" s="5">
        <f>A6+1</f>
        <v>2</v>
      </c>
      <c r="B7" s="6" t="s">
        <v>9</v>
      </c>
      <c r="C7" s="132" t="s">
        <v>10</v>
      </c>
      <c r="D7" s="166">
        <v>29517.83</v>
      </c>
      <c r="E7" s="152">
        <v>29517.83</v>
      </c>
      <c r="F7" s="167">
        <v>240539.72</v>
      </c>
      <c r="G7" s="154">
        <v>307742.11</v>
      </c>
      <c r="H7" s="154">
        <v>37552.97</v>
      </c>
      <c r="I7" s="168">
        <f t="shared" ref="I7:I68" si="4">G7+H7</f>
        <v>345295.07999999996</v>
      </c>
      <c r="J7" s="152">
        <v>337259.94</v>
      </c>
      <c r="K7" s="169">
        <v>47840.72</v>
      </c>
      <c r="L7" s="157">
        <v>117512.71999999997</v>
      </c>
      <c r="M7" s="170">
        <v>117512.71999999997</v>
      </c>
      <c r="N7" s="171">
        <v>6777.9</v>
      </c>
      <c r="O7" s="172">
        <v>6777.9</v>
      </c>
      <c r="P7" s="172">
        <v>0</v>
      </c>
      <c r="Q7" s="173">
        <f>O7+P7</f>
        <v>6777.9</v>
      </c>
      <c r="R7" s="152">
        <v>6777.9</v>
      </c>
      <c r="S7" s="174"/>
      <c r="T7" s="169">
        <v>11320.55</v>
      </c>
      <c r="U7" s="157">
        <v>15183.460000000006</v>
      </c>
      <c r="V7" s="170">
        <v>15183.460000000006</v>
      </c>
      <c r="W7" s="174"/>
      <c r="X7" s="175">
        <f t="shared" si="0"/>
        <v>335996.72000000003</v>
      </c>
      <c r="Y7" s="175">
        <f t="shared" si="1"/>
        <v>476734.02</v>
      </c>
      <c r="Z7" s="175">
        <f t="shared" si="2"/>
        <v>37552.97</v>
      </c>
      <c r="AA7" s="175">
        <f t="shared" ref="AA7:AA68" si="5">Y7+Z7</f>
        <v>514286.99</v>
      </c>
      <c r="AB7" s="175">
        <f t="shared" si="3"/>
        <v>476734.02</v>
      </c>
    </row>
    <row r="8" spans="1:28" ht="16.149999999999999" customHeight="1" x14ac:dyDescent="0.2">
      <c r="A8" s="5">
        <f t="shared" ref="A8:A68" si="6">A7+1</f>
        <v>3</v>
      </c>
      <c r="B8" s="6" t="s">
        <v>11</v>
      </c>
      <c r="C8" s="132" t="s">
        <v>12</v>
      </c>
      <c r="D8" s="166">
        <v>0</v>
      </c>
      <c r="E8" s="152">
        <v>12784</v>
      </c>
      <c r="F8" s="167">
        <v>0</v>
      </c>
      <c r="G8" s="154">
        <v>83892.11</v>
      </c>
      <c r="H8" s="154">
        <v>97468.72</v>
      </c>
      <c r="I8" s="168">
        <f t="shared" si="4"/>
        <v>181360.83000000002</v>
      </c>
      <c r="J8" s="152">
        <v>96676.11</v>
      </c>
      <c r="K8" s="169">
        <v>58059.34</v>
      </c>
      <c r="L8" s="157">
        <v>45298.34</v>
      </c>
      <c r="M8" s="170">
        <v>45298.34</v>
      </c>
      <c r="N8" s="171">
        <v>1300</v>
      </c>
      <c r="O8" s="172">
        <v>21300</v>
      </c>
      <c r="P8" s="172">
        <v>20000</v>
      </c>
      <c r="Q8" s="173">
        <f t="shared" ref="Q8:Q68" si="7">O8+P8</f>
        <v>41300</v>
      </c>
      <c r="R8" s="152">
        <v>21300</v>
      </c>
      <c r="S8" s="174"/>
      <c r="T8" s="169">
        <v>289883.46999999997</v>
      </c>
      <c r="U8" s="157">
        <v>280093.74</v>
      </c>
      <c r="V8" s="170">
        <v>263538.84999999998</v>
      </c>
      <c r="W8" s="174"/>
      <c r="X8" s="175">
        <f t="shared" si="0"/>
        <v>349242.80999999994</v>
      </c>
      <c r="Y8" s="175">
        <f t="shared" si="1"/>
        <v>443368.19</v>
      </c>
      <c r="Z8" s="175">
        <f t="shared" si="2"/>
        <v>117468.72</v>
      </c>
      <c r="AA8" s="175">
        <f t="shared" si="5"/>
        <v>560836.91</v>
      </c>
      <c r="AB8" s="175">
        <f t="shared" si="3"/>
        <v>426813.3</v>
      </c>
    </row>
    <row r="9" spans="1:28" ht="16.149999999999999" customHeight="1" x14ac:dyDescent="0.2">
      <c r="A9" s="5">
        <f t="shared" si="6"/>
        <v>4</v>
      </c>
      <c r="B9" s="6" t="s">
        <v>13</v>
      </c>
      <c r="C9" s="132" t="s">
        <v>14</v>
      </c>
      <c r="D9" s="166">
        <v>124571.89</v>
      </c>
      <c r="E9" s="152">
        <v>11905</v>
      </c>
      <c r="F9" s="167">
        <v>0</v>
      </c>
      <c r="G9" s="154">
        <v>0</v>
      </c>
      <c r="H9" s="154">
        <v>92886.83</v>
      </c>
      <c r="I9" s="168">
        <f t="shared" si="4"/>
        <v>92886.83</v>
      </c>
      <c r="J9" s="152">
        <v>11905</v>
      </c>
      <c r="K9" s="169">
        <v>336953.18</v>
      </c>
      <c r="L9" s="157">
        <v>368231.18</v>
      </c>
      <c r="M9" s="170">
        <v>368231.18</v>
      </c>
      <c r="N9" s="171">
        <v>0</v>
      </c>
      <c r="O9" s="172">
        <v>0</v>
      </c>
      <c r="P9" s="172">
        <v>22000</v>
      </c>
      <c r="Q9" s="173">
        <f t="shared" si="7"/>
        <v>22000</v>
      </c>
      <c r="R9" s="152">
        <v>0</v>
      </c>
      <c r="S9" s="174"/>
      <c r="T9" s="169">
        <v>140239.79999999999</v>
      </c>
      <c r="U9" s="157">
        <v>134724.35999999999</v>
      </c>
      <c r="V9" s="170">
        <v>134724.35999999999</v>
      </c>
      <c r="W9" s="174"/>
      <c r="X9" s="175">
        <f t="shared" si="0"/>
        <v>601764.87</v>
      </c>
      <c r="Y9" s="175">
        <f t="shared" si="1"/>
        <v>514860.54</v>
      </c>
      <c r="Z9" s="175">
        <f t="shared" si="2"/>
        <v>114886.83</v>
      </c>
      <c r="AA9" s="175">
        <f t="shared" si="5"/>
        <v>629747.37</v>
      </c>
      <c r="AB9" s="175">
        <f t="shared" si="3"/>
        <v>514860.54</v>
      </c>
    </row>
    <row r="10" spans="1:28" ht="16.149999999999999" customHeight="1" x14ac:dyDescent="0.2">
      <c r="A10" s="5">
        <f t="shared" si="6"/>
        <v>5</v>
      </c>
      <c r="B10" s="6" t="s">
        <v>15</v>
      </c>
      <c r="C10" s="132" t="s">
        <v>16</v>
      </c>
      <c r="D10" s="166">
        <v>521165.72</v>
      </c>
      <c r="E10" s="152">
        <v>503345.62</v>
      </c>
      <c r="F10" s="167">
        <v>133745.04</v>
      </c>
      <c r="G10" s="154">
        <v>320669.53000000003</v>
      </c>
      <c r="H10" s="154">
        <v>239602.37</v>
      </c>
      <c r="I10" s="168">
        <f t="shared" si="4"/>
        <v>560271.9</v>
      </c>
      <c r="J10" s="152">
        <v>433015.15</v>
      </c>
      <c r="K10" s="169">
        <v>594786.35</v>
      </c>
      <c r="L10" s="157">
        <v>549371.01</v>
      </c>
      <c r="M10" s="170">
        <v>549371.01</v>
      </c>
      <c r="N10" s="171">
        <v>107911</v>
      </c>
      <c r="O10" s="172">
        <v>158411</v>
      </c>
      <c r="P10" s="172">
        <v>59340.08</v>
      </c>
      <c r="Q10" s="173">
        <f t="shared" si="7"/>
        <v>217751.08000000002</v>
      </c>
      <c r="R10" s="152">
        <v>158411</v>
      </c>
      <c r="S10" s="174"/>
      <c r="T10" s="169">
        <v>344441.26</v>
      </c>
      <c r="U10" s="157">
        <v>395182.28</v>
      </c>
      <c r="V10" s="170">
        <v>365123.88</v>
      </c>
      <c r="W10" s="174"/>
      <c r="X10" s="175">
        <f t="shared" si="0"/>
        <v>1702049.3699999999</v>
      </c>
      <c r="Y10" s="175">
        <f t="shared" si="1"/>
        <v>1926979.4400000002</v>
      </c>
      <c r="Z10" s="175">
        <f t="shared" si="2"/>
        <v>298942.45</v>
      </c>
      <c r="AA10" s="175">
        <f t="shared" si="5"/>
        <v>2225921.89</v>
      </c>
      <c r="AB10" s="175">
        <f t="shared" si="3"/>
        <v>1505921.04</v>
      </c>
    </row>
    <row r="11" spans="1:28" ht="16.149999999999999" customHeight="1" x14ac:dyDescent="0.2">
      <c r="A11" s="5">
        <f t="shared" si="6"/>
        <v>6</v>
      </c>
      <c r="B11" s="6" t="s">
        <v>17</v>
      </c>
      <c r="C11" s="132" t="s">
        <v>18</v>
      </c>
      <c r="D11" s="166">
        <v>71117</v>
      </c>
      <c r="E11" s="152">
        <v>71117</v>
      </c>
      <c r="F11" s="167">
        <v>182741.39</v>
      </c>
      <c r="G11" s="154">
        <v>167452.87</v>
      </c>
      <c r="H11" s="154">
        <v>22764.05</v>
      </c>
      <c r="I11" s="168">
        <f t="shared" si="4"/>
        <v>190216.91999999998</v>
      </c>
      <c r="J11" s="152">
        <v>238569.8</v>
      </c>
      <c r="K11" s="169">
        <v>160066.51999999999</v>
      </c>
      <c r="L11" s="157">
        <v>56783.51999999999</v>
      </c>
      <c r="M11" s="170">
        <v>56783.51999999999</v>
      </c>
      <c r="N11" s="171">
        <v>0</v>
      </c>
      <c r="O11" s="172">
        <v>0</v>
      </c>
      <c r="P11" s="172">
        <v>0</v>
      </c>
      <c r="Q11" s="173">
        <f t="shared" si="7"/>
        <v>0</v>
      </c>
      <c r="R11" s="152">
        <v>0</v>
      </c>
      <c r="S11" s="174"/>
      <c r="T11" s="169">
        <v>309035.33999999997</v>
      </c>
      <c r="U11" s="157">
        <v>294905.79000000004</v>
      </c>
      <c r="V11" s="170">
        <v>294905.79000000004</v>
      </c>
      <c r="W11" s="174"/>
      <c r="X11" s="175">
        <f t="shared" si="0"/>
        <v>722960.25</v>
      </c>
      <c r="Y11" s="175">
        <f t="shared" si="1"/>
        <v>590259.18000000005</v>
      </c>
      <c r="Z11" s="175">
        <f t="shared" si="2"/>
        <v>22764.05</v>
      </c>
      <c r="AA11" s="175">
        <f t="shared" si="5"/>
        <v>613023.2300000001</v>
      </c>
      <c r="AB11" s="175">
        <f t="shared" si="3"/>
        <v>590259.11</v>
      </c>
    </row>
    <row r="12" spans="1:28" ht="16.149999999999999" customHeight="1" x14ac:dyDescent="0.2">
      <c r="A12" s="5">
        <f t="shared" si="6"/>
        <v>7</v>
      </c>
      <c r="B12" s="6" t="s">
        <v>19</v>
      </c>
      <c r="C12" s="132" t="s">
        <v>20</v>
      </c>
      <c r="D12" s="166">
        <v>0</v>
      </c>
      <c r="E12" s="152">
        <v>0</v>
      </c>
      <c r="F12" s="167">
        <v>1037956.71</v>
      </c>
      <c r="G12" s="154">
        <v>1088928.6000000001</v>
      </c>
      <c r="H12" s="154">
        <v>131652.76</v>
      </c>
      <c r="I12" s="168">
        <f t="shared" si="4"/>
        <v>1220581.3600000001</v>
      </c>
      <c r="J12" s="152">
        <v>1088928.6000000001</v>
      </c>
      <c r="K12" s="169">
        <v>1517705.01</v>
      </c>
      <c r="L12" s="157">
        <v>1056637.78</v>
      </c>
      <c r="M12" s="170">
        <v>1056637.78</v>
      </c>
      <c r="N12" s="171">
        <v>279866</v>
      </c>
      <c r="O12" s="172">
        <v>300250</v>
      </c>
      <c r="P12" s="172">
        <v>32913.19</v>
      </c>
      <c r="Q12" s="173">
        <f t="shared" si="7"/>
        <v>333163.19</v>
      </c>
      <c r="R12" s="152">
        <v>300250</v>
      </c>
      <c r="S12" s="174"/>
      <c r="T12" s="169">
        <v>109507.48</v>
      </c>
      <c r="U12" s="157">
        <v>137613.29999999999</v>
      </c>
      <c r="V12" s="170">
        <v>137613.29999999999</v>
      </c>
      <c r="W12" s="174"/>
      <c r="X12" s="175">
        <f t="shared" si="0"/>
        <v>2945035.1999999997</v>
      </c>
      <c r="Y12" s="175">
        <f t="shared" si="1"/>
        <v>2583429.6799999997</v>
      </c>
      <c r="Z12" s="175">
        <f t="shared" si="2"/>
        <v>164565.95000000001</v>
      </c>
      <c r="AA12" s="175">
        <f t="shared" si="5"/>
        <v>2747995.63</v>
      </c>
      <c r="AB12" s="175">
        <f t="shared" si="3"/>
        <v>2583429.6799999997</v>
      </c>
    </row>
    <row r="13" spans="1:28" ht="16.149999999999999" customHeight="1" x14ac:dyDescent="0.2">
      <c r="A13" s="5">
        <f t="shared" si="6"/>
        <v>8</v>
      </c>
      <c r="B13" s="6" t="s">
        <v>21</v>
      </c>
      <c r="C13" s="132" t="s">
        <v>22</v>
      </c>
      <c r="D13" s="166">
        <v>100000</v>
      </c>
      <c r="E13" s="152">
        <v>100000</v>
      </c>
      <c r="F13" s="167">
        <v>178078.36</v>
      </c>
      <c r="G13" s="154">
        <v>554079.39</v>
      </c>
      <c r="H13" s="154">
        <v>382326.13</v>
      </c>
      <c r="I13" s="168">
        <f t="shared" si="4"/>
        <v>936405.52</v>
      </c>
      <c r="J13" s="152">
        <v>654079.39</v>
      </c>
      <c r="K13" s="169">
        <v>27077.25</v>
      </c>
      <c r="L13" s="157">
        <v>106525.25</v>
      </c>
      <c r="M13" s="170">
        <v>106525.25</v>
      </c>
      <c r="N13" s="171">
        <v>100001</v>
      </c>
      <c r="O13" s="172">
        <v>190001</v>
      </c>
      <c r="P13" s="172">
        <v>90000</v>
      </c>
      <c r="Q13" s="173">
        <f t="shared" si="7"/>
        <v>280001</v>
      </c>
      <c r="R13" s="152">
        <v>190001</v>
      </c>
      <c r="S13" s="174"/>
      <c r="T13" s="169">
        <v>148741.22</v>
      </c>
      <c r="U13" s="157">
        <v>144999.16000000003</v>
      </c>
      <c r="V13" s="170">
        <v>144999.16000000003</v>
      </c>
      <c r="W13" s="174"/>
      <c r="X13" s="175">
        <f t="shared" si="0"/>
        <v>553897.82999999996</v>
      </c>
      <c r="Y13" s="175">
        <f t="shared" si="1"/>
        <v>1095604.8</v>
      </c>
      <c r="Z13" s="175">
        <f t="shared" si="2"/>
        <v>472326.13</v>
      </c>
      <c r="AA13" s="175">
        <f t="shared" si="5"/>
        <v>1567930.9300000002</v>
      </c>
      <c r="AB13" s="175">
        <f t="shared" si="3"/>
        <v>1095604.8</v>
      </c>
    </row>
    <row r="14" spans="1:28" ht="16.149999999999999" customHeight="1" x14ac:dyDescent="0.2">
      <c r="A14" s="5">
        <f t="shared" si="6"/>
        <v>9</v>
      </c>
      <c r="B14" s="6" t="s">
        <v>23</v>
      </c>
      <c r="C14" s="208" t="s">
        <v>253</v>
      </c>
      <c r="D14" s="166">
        <v>102907.8</v>
      </c>
      <c r="E14" s="152">
        <v>112907.8</v>
      </c>
      <c r="F14" s="167">
        <v>317918.17</v>
      </c>
      <c r="G14" s="154">
        <v>352182.79</v>
      </c>
      <c r="H14" s="154">
        <v>217331.48</v>
      </c>
      <c r="I14" s="168">
        <f t="shared" si="4"/>
        <v>569514.27</v>
      </c>
      <c r="J14" s="152">
        <v>269513.7</v>
      </c>
      <c r="K14" s="169">
        <v>1096829.17</v>
      </c>
      <c r="L14" s="157">
        <v>1322487.6499999999</v>
      </c>
      <c r="M14" s="170">
        <v>1333403.17</v>
      </c>
      <c r="N14" s="171">
        <v>56957</v>
      </c>
      <c r="O14" s="172">
        <v>65517</v>
      </c>
      <c r="P14" s="172">
        <v>54300</v>
      </c>
      <c r="Q14" s="173">
        <f t="shared" si="7"/>
        <v>119817</v>
      </c>
      <c r="R14" s="152">
        <v>65517</v>
      </c>
      <c r="S14" s="174"/>
      <c r="T14" s="169">
        <v>161107.19</v>
      </c>
      <c r="U14" s="157">
        <v>172610.19</v>
      </c>
      <c r="V14" s="170">
        <v>172610.19</v>
      </c>
      <c r="W14" s="174"/>
      <c r="X14" s="175">
        <f t="shared" si="0"/>
        <v>1735719.3299999998</v>
      </c>
      <c r="Y14" s="175">
        <f t="shared" si="1"/>
        <v>2025705.4299999997</v>
      </c>
      <c r="Z14" s="175">
        <f t="shared" si="2"/>
        <v>271631.48</v>
      </c>
      <c r="AA14" s="175">
        <f t="shared" si="5"/>
        <v>2297336.9099999997</v>
      </c>
      <c r="AB14" s="175">
        <f t="shared" si="3"/>
        <v>1841044.0599999998</v>
      </c>
    </row>
    <row r="15" spans="1:28" ht="16.149999999999999" customHeight="1" x14ac:dyDescent="0.2">
      <c r="A15" s="5">
        <f t="shared" si="6"/>
        <v>10</v>
      </c>
      <c r="B15" s="6" t="s">
        <v>24</v>
      </c>
      <c r="C15" s="132" t="s">
        <v>25</v>
      </c>
      <c r="D15" s="166">
        <v>946566.03</v>
      </c>
      <c r="E15" s="152">
        <v>74417.03</v>
      </c>
      <c r="F15" s="167">
        <v>1541986.54</v>
      </c>
      <c r="G15" s="154">
        <v>1784038.17</v>
      </c>
      <c r="H15" s="154">
        <v>184062.1</v>
      </c>
      <c r="I15" s="168">
        <f t="shared" si="4"/>
        <v>1968100.27</v>
      </c>
      <c r="J15" s="152">
        <v>1858455.2</v>
      </c>
      <c r="K15" s="169">
        <v>17392555.640000001</v>
      </c>
      <c r="L15" s="157">
        <v>3530340.6400000006</v>
      </c>
      <c r="M15" s="170">
        <v>3530340.6400000006</v>
      </c>
      <c r="N15" s="171">
        <v>465829.72</v>
      </c>
      <c r="O15" s="172">
        <v>526342.63</v>
      </c>
      <c r="P15" s="172">
        <v>46015.53</v>
      </c>
      <c r="Q15" s="173">
        <f t="shared" si="7"/>
        <v>572358.16</v>
      </c>
      <c r="R15" s="152">
        <v>526342.63</v>
      </c>
      <c r="S15" s="174"/>
      <c r="T15" s="169">
        <v>260285.25</v>
      </c>
      <c r="U15" s="157">
        <v>263000.25</v>
      </c>
      <c r="V15" s="170">
        <v>263000.25</v>
      </c>
      <c r="W15" s="174"/>
      <c r="X15" s="175">
        <f t="shared" si="0"/>
        <v>20607223.18</v>
      </c>
      <c r="Y15" s="175">
        <f t="shared" si="1"/>
        <v>6178138.7200000007</v>
      </c>
      <c r="Z15" s="175">
        <f t="shared" si="2"/>
        <v>230077.63</v>
      </c>
      <c r="AA15" s="175">
        <f t="shared" si="5"/>
        <v>6408216.3500000006</v>
      </c>
      <c r="AB15" s="175">
        <f t="shared" si="3"/>
        <v>6178138.7200000007</v>
      </c>
    </row>
    <row r="16" spans="1:28" ht="16.149999999999999" customHeight="1" x14ac:dyDescent="0.2">
      <c r="A16" s="5">
        <f t="shared" si="6"/>
        <v>11</v>
      </c>
      <c r="B16" s="6" t="s">
        <v>26</v>
      </c>
      <c r="C16" s="132" t="s">
        <v>27</v>
      </c>
      <c r="D16" s="166">
        <v>0</v>
      </c>
      <c r="E16" s="152">
        <v>0</v>
      </c>
      <c r="F16" s="167">
        <v>0</v>
      </c>
      <c r="G16" s="154">
        <v>0</v>
      </c>
      <c r="H16" s="154">
        <v>231666.66</v>
      </c>
      <c r="I16" s="168">
        <f t="shared" si="4"/>
        <v>231666.66</v>
      </c>
      <c r="J16" s="152">
        <v>0</v>
      </c>
      <c r="K16" s="169">
        <v>1101006.67</v>
      </c>
      <c r="L16" s="157">
        <v>811258.81999999983</v>
      </c>
      <c r="M16" s="170">
        <v>811258.81999999983</v>
      </c>
      <c r="N16" s="171">
        <v>7900</v>
      </c>
      <c r="O16" s="172">
        <v>7900</v>
      </c>
      <c r="P16" s="172">
        <v>52000</v>
      </c>
      <c r="Q16" s="173">
        <f t="shared" si="7"/>
        <v>59900</v>
      </c>
      <c r="R16" s="152">
        <v>7900</v>
      </c>
      <c r="S16" s="174"/>
      <c r="T16" s="169">
        <v>90568.26</v>
      </c>
      <c r="U16" s="157">
        <v>133033.57</v>
      </c>
      <c r="V16" s="170">
        <v>133033.57</v>
      </c>
      <c r="W16" s="174"/>
      <c r="X16" s="175">
        <f t="shared" si="0"/>
        <v>1199474.93</v>
      </c>
      <c r="Y16" s="175">
        <f t="shared" si="1"/>
        <v>952192.3899999999</v>
      </c>
      <c r="Z16" s="175">
        <f t="shared" si="2"/>
        <v>283666.66000000003</v>
      </c>
      <c r="AA16" s="175">
        <f t="shared" si="5"/>
        <v>1235859.0499999998</v>
      </c>
      <c r="AB16" s="175">
        <f t="shared" si="3"/>
        <v>952192.3899999999</v>
      </c>
    </row>
    <row r="17" spans="1:28" ht="16.149999999999999" customHeight="1" x14ac:dyDescent="0.2">
      <c r="A17" s="5">
        <f t="shared" si="6"/>
        <v>12</v>
      </c>
      <c r="B17" s="6" t="s">
        <v>28</v>
      </c>
      <c r="C17" s="132" t="s">
        <v>29</v>
      </c>
      <c r="D17" s="166">
        <v>70.36</v>
      </c>
      <c r="E17" s="152">
        <v>69.7</v>
      </c>
      <c r="F17" s="167">
        <v>22868.82</v>
      </c>
      <c r="G17" s="154">
        <v>0</v>
      </c>
      <c r="H17" s="154">
        <v>32347.4</v>
      </c>
      <c r="I17" s="168">
        <f t="shared" si="4"/>
        <v>32347.4</v>
      </c>
      <c r="J17" s="152">
        <v>69.7</v>
      </c>
      <c r="K17" s="169">
        <v>138834.29999999999</v>
      </c>
      <c r="L17" s="157">
        <v>129826.41999999998</v>
      </c>
      <c r="M17" s="170">
        <v>129826.41999999998</v>
      </c>
      <c r="N17" s="171">
        <v>0</v>
      </c>
      <c r="O17" s="172">
        <v>0</v>
      </c>
      <c r="P17" s="172">
        <v>0</v>
      </c>
      <c r="Q17" s="173">
        <f t="shared" si="7"/>
        <v>0</v>
      </c>
      <c r="R17" s="152">
        <v>0</v>
      </c>
      <c r="S17" s="174"/>
      <c r="T17" s="169">
        <v>86554.54</v>
      </c>
      <c r="U17" s="157">
        <v>101715.53999999998</v>
      </c>
      <c r="V17" s="170">
        <v>101715.53999999998</v>
      </c>
      <c r="W17" s="174"/>
      <c r="X17" s="175">
        <f t="shared" si="0"/>
        <v>248328.01999999996</v>
      </c>
      <c r="Y17" s="175">
        <f t="shared" si="1"/>
        <v>231611.65999999997</v>
      </c>
      <c r="Z17" s="175">
        <f t="shared" si="2"/>
        <v>32347.4</v>
      </c>
      <c r="AA17" s="175">
        <f t="shared" si="5"/>
        <v>263959.06</v>
      </c>
      <c r="AB17" s="175">
        <f t="shared" si="3"/>
        <v>231611.65999999997</v>
      </c>
    </row>
    <row r="18" spans="1:28" ht="16.149999999999999" customHeight="1" x14ac:dyDescent="0.2">
      <c r="A18" s="5">
        <f t="shared" si="6"/>
        <v>13</v>
      </c>
      <c r="B18" s="6" t="s">
        <v>30</v>
      </c>
      <c r="C18" s="132" t="s">
        <v>127</v>
      </c>
      <c r="D18" s="166">
        <v>225713</v>
      </c>
      <c r="E18" s="152">
        <v>0</v>
      </c>
      <c r="F18" s="167">
        <v>252024.05</v>
      </c>
      <c r="G18" s="154">
        <v>183862.68999999994</v>
      </c>
      <c r="H18" s="154">
        <v>125771.16</v>
      </c>
      <c r="I18" s="168">
        <f t="shared" si="4"/>
        <v>309633.84999999998</v>
      </c>
      <c r="J18" s="152">
        <v>183862.68999999994</v>
      </c>
      <c r="K18" s="169">
        <v>1931509.18</v>
      </c>
      <c r="L18" s="157">
        <v>479952.18</v>
      </c>
      <c r="M18" s="170">
        <v>479952.18</v>
      </c>
      <c r="N18" s="171">
        <v>58920.87</v>
      </c>
      <c r="O18" s="172">
        <v>0.52999999999883585</v>
      </c>
      <c r="P18" s="172">
        <v>18219.78</v>
      </c>
      <c r="Q18" s="173">
        <f t="shared" si="7"/>
        <v>18220.309999999998</v>
      </c>
      <c r="R18" s="152">
        <v>0.52999999999883585</v>
      </c>
      <c r="S18" s="174"/>
      <c r="T18" s="169">
        <v>12693.27</v>
      </c>
      <c r="U18" s="157">
        <v>16404.059999999998</v>
      </c>
      <c r="V18" s="170">
        <v>16404.059999999998</v>
      </c>
      <c r="W18" s="174"/>
      <c r="X18" s="175">
        <f t="shared" si="0"/>
        <v>2480860.37</v>
      </c>
      <c r="Y18" s="175">
        <f t="shared" si="1"/>
        <v>680219.46</v>
      </c>
      <c r="Z18" s="175">
        <f t="shared" si="2"/>
        <v>143990.94</v>
      </c>
      <c r="AA18" s="175">
        <f t="shared" si="5"/>
        <v>824210.39999999991</v>
      </c>
      <c r="AB18" s="175">
        <f t="shared" si="3"/>
        <v>680219.46</v>
      </c>
    </row>
    <row r="19" spans="1:28" ht="16.149999999999999" customHeight="1" x14ac:dyDescent="0.2">
      <c r="A19" s="5">
        <f t="shared" si="6"/>
        <v>14</v>
      </c>
      <c r="B19" s="6" t="s">
        <v>31</v>
      </c>
      <c r="C19" s="132" t="s">
        <v>32</v>
      </c>
      <c r="D19" s="166">
        <v>0</v>
      </c>
      <c r="E19" s="152">
        <v>0</v>
      </c>
      <c r="F19" s="167">
        <v>1205777.17</v>
      </c>
      <c r="G19" s="154">
        <v>1455654.0099999998</v>
      </c>
      <c r="H19" s="154">
        <v>273238.96000000002</v>
      </c>
      <c r="I19" s="168">
        <f t="shared" si="4"/>
        <v>1728892.9699999997</v>
      </c>
      <c r="J19" s="152">
        <v>1455654.0099999998</v>
      </c>
      <c r="K19" s="169">
        <v>1208881.6000000001</v>
      </c>
      <c r="L19" s="157">
        <v>495792.97</v>
      </c>
      <c r="M19" s="170">
        <v>495792.97</v>
      </c>
      <c r="N19" s="171">
        <v>537402</v>
      </c>
      <c r="O19" s="172">
        <v>417583</v>
      </c>
      <c r="P19" s="172">
        <v>68309</v>
      </c>
      <c r="Q19" s="173">
        <f t="shared" si="7"/>
        <v>485892</v>
      </c>
      <c r="R19" s="152">
        <v>417583</v>
      </c>
      <c r="S19" s="174"/>
      <c r="T19" s="169">
        <v>9415.75</v>
      </c>
      <c r="U19" s="157">
        <v>10959.23000000001</v>
      </c>
      <c r="V19" s="170">
        <v>10959.23000000001</v>
      </c>
      <c r="W19" s="174"/>
      <c r="X19" s="175">
        <f t="shared" si="0"/>
        <v>2961476.52</v>
      </c>
      <c r="Y19" s="175">
        <f t="shared" si="1"/>
        <v>2379989.2099999995</v>
      </c>
      <c r="Z19" s="175">
        <f t="shared" si="2"/>
        <v>341547.96</v>
      </c>
      <c r="AA19" s="175">
        <f t="shared" si="5"/>
        <v>2721537.1699999995</v>
      </c>
      <c r="AB19" s="175">
        <f t="shared" si="3"/>
        <v>2379989.2099999995</v>
      </c>
    </row>
    <row r="20" spans="1:28" ht="16.149999999999999" customHeight="1" x14ac:dyDescent="0.2">
      <c r="A20" s="5">
        <f t="shared" si="6"/>
        <v>15</v>
      </c>
      <c r="B20" s="6" t="s">
        <v>33</v>
      </c>
      <c r="C20" s="132" t="s">
        <v>34</v>
      </c>
      <c r="D20" s="166">
        <v>288702.92</v>
      </c>
      <c r="E20" s="152">
        <v>408901.42</v>
      </c>
      <c r="F20" s="167">
        <v>0</v>
      </c>
      <c r="G20" s="154">
        <v>0</v>
      </c>
      <c r="H20" s="154">
        <v>103430.27</v>
      </c>
      <c r="I20" s="168">
        <f t="shared" si="4"/>
        <v>103430.27</v>
      </c>
      <c r="J20" s="152">
        <v>408901.42</v>
      </c>
      <c r="K20" s="169">
        <v>1847151.11</v>
      </c>
      <c r="L20" s="157">
        <v>2037961.7700000005</v>
      </c>
      <c r="M20" s="170">
        <v>2037961.7700000005</v>
      </c>
      <c r="N20" s="171">
        <v>119.88</v>
      </c>
      <c r="O20" s="172">
        <v>119.88</v>
      </c>
      <c r="P20" s="172">
        <v>0</v>
      </c>
      <c r="Q20" s="173">
        <f t="shared" si="7"/>
        <v>119.88</v>
      </c>
      <c r="R20" s="152">
        <v>119.88</v>
      </c>
      <c r="S20" s="174"/>
      <c r="T20" s="169">
        <v>31214.28</v>
      </c>
      <c r="U20" s="157">
        <v>27389.279999999999</v>
      </c>
      <c r="V20" s="170">
        <v>27389.279999999999</v>
      </c>
      <c r="W20" s="174"/>
      <c r="X20" s="175">
        <f t="shared" si="0"/>
        <v>2167188.19</v>
      </c>
      <c r="Y20" s="175">
        <f t="shared" si="1"/>
        <v>2474372.35</v>
      </c>
      <c r="Z20" s="175">
        <f t="shared" si="2"/>
        <v>103430.27</v>
      </c>
      <c r="AA20" s="175">
        <f t="shared" si="5"/>
        <v>2577802.62</v>
      </c>
      <c r="AB20" s="175">
        <f t="shared" si="3"/>
        <v>2474372.35</v>
      </c>
    </row>
    <row r="21" spans="1:28" ht="16.149999999999999" customHeight="1" x14ac:dyDescent="0.2">
      <c r="A21" s="5">
        <f t="shared" si="6"/>
        <v>16</v>
      </c>
      <c r="B21" s="6" t="s">
        <v>35</v>
      </c>
      <c r="C21" s="132" t="s">
        <v>36</v>
      </c>
      <c r="D21" s="166">
        <v>84020.34</v>
      </c>
      <c r="E21" s="152">
        <v>56420.34</v>
      </c>
      <c r="F21" s="167">
        <v>238761.59</v>
      </c>
      <c r="G21" s="154">
        <v>342009.45</v>
      </c>
      <c r="H21" s="154">
        <v>549739.05000000005</v>
      </c>
      <c r="I21" s="168">
        <f t="shared" si="4"/>
        <v>891748.5</v>
      </c>
      <c r="J21" s="152">
        <v>398429.79000000004</v>
      </c>
      <c r="K21" s="169">
        <v>968457.47</v>
      </c>
      <c r="L21" s="157">
        <v>651320.87000000011</v>
      </c>
      <c r="M21" s="170">
        <v>651320.87000000011</v>
      </c>
      <c r="N21" s="171">
        <v>340000</v>
      </c>
      <c r="O21" s="172">
        <v>280000</v>
      </c>
      <c r="P21" s="172">
        <v>0</v>
      </c>
      <c r="Q21" s="173">
        <f t="shared" si="7"/>
        <v>280000</v>
      </c>
      <c r="R21" s="152">
        <v>280000</v>
      </c>
      <c r="S21" s="174"/>
      <c r="T21" s="169">
        <v>70942.5</v>
      </c>
      <c r="U21" s="157">
        <v>93082.190000000017</v>
      </c>
      <c r="V21" s="170">
        <v>93082.190000000017</v>
      </c>
      <c r="W21" s="174"/>
      <c r="X21" s="175">
        <f t="shared" si="0"/>
        <v>1702181.9</v>
      </c>
      <c r="Y21" s="175">
        <f t="shared" si="1"/>
        <v>1422832.85</v>
      </c>
      <c r="Z21" s="175">
        <f t="shared" si="2"/>
        <v>549739.05000000005</v>
      </c>
      <c r="AA21" s="175">
        <f t="shared" si="5"/>
        <v>1972571.9000000001</v>
      </c>
      <c r="AB21" s="175">
        <f t="shared" si="3"/>
        <v>1422832.85</v>
      </c>
    </row>
    <row r="22" spans="1:28" ht="16.149999999999999" customHeight="1" x14ac:dyDescent="0.2">
      <c r="A22" s="5">
        <f t="shared" si="6"/>
        <v>17</v>
      </c>
      <c r="B22" s="6" t="s">
        <v>37</v>
      </c>
      <c r="C22" s="132" t="s">
        <v>38</v>
      </c>
      <c r="D22" s="166">
        <v>2872497.46</v>
      </c>
      <c r="E22" s="152">
        <v>112522</v>
      </c>
      <c r="F22" s="167">
        <v>1045456.03</v>
      </c>
      <c r="G22" s="154">
        <v>982483.49</v>
      </c>
      <c r="H22" s="154">
        <v>379084.82999999996</v>
      </c>
      <c r="I22" s="168">
        <f t="shared" si="4"/>
        <v>1361568.3199999998</v>
      </c>
      <c r="J22" s="152">
        <v>593005.49</v>
      </c>
      <c r="K22" s="169">
        <v>589558.32999999984</v>
      </c>
      <c r="L22" s="157">
        <v>162211.08000000002</v>
      </c>
      <c r="M22" s="170">
        <v>162211.08000000002</v>
      </c>
      <c r="N22" s="171">
        <v>150000</v>
      </c>
      <c r="O22" s="172">
        <v>200000</v>
      </c>
      <c r="P22" s="172">
        <v>0</v>
      </c>
      <c r="Q22" s="173">
        <f t="shared" si="7"/>
        <v>200000</v>
      </c>
      <c r="R22" s="152">
        <v>200000</v>
      </c>
      <c r="S22" s="174"/>
      <c r="T22" s="169">
        <v>659118.71</v>
      </c>
      <c r="U22" s="157">
        <v>482818.70999999996</v>
      </c>
      <c r="V22" s="170">
        <v>482818.70999999996</v>
      </c>
      <c r="W22" s="174"/>
      <c r="X22" s="175">
        <f t="shared" si="0"/>
        <v>5316630.53</v>
      </c>
      <c r="Y22" s="175">
        <f t="shared" si="1"/>
        <v>1940035.28</v>
      </c>
      <c r="Z22" s="175">
        <f t="shared" si="2"/>
        <v>379084.82999999996</v>
      </c>
      <c r="AA22" s="175">
        <f t="shared" si="5"/>
        <v>2319120.11</v>
      </c>
      <c r="AB22" s="175">
        <f t="shared" si="3"/>
        <v>1438035.28</v>
      </c>
    </row>
    <row r="23" spans="1:28" ht="16.149999999999999" customHeight="1" x14ac:dyDescent="0.2">
      <c r="A23" s="5">
        <f t="shared" si="6"/>
        <v>18</v>
      </c>
      <c r="B23" s="6" t="s">
        <v>39</v>
      </c>
      <c r="C23" s="132" t="s">
        <v>40</v>
      </c>
      <c r="D23" s="166">
        <v>10000</v>
      </c>
      <c r="E23" s="152">
        <v>19000</v>
      </c>
      <c r="F23" s="167">
        <v>478666.95</v>
      </c>
      <c r="G23" s="154">
        <v>552935.13</v>
      </c>
      <c r="H23" s="154">
        <v>334560.21999999997</v>
      </c>
      <c r="I23" s="168">
        <f t="shared" si="4"/>
        <v>887495.35</v>
      </c>
      <c r="J23" s="152">
        <v>571935.13</v>
      </c>
      <c r="K23" s="169">
        <v>493896.03</v>
      </c>
      <c r="L23" s="157">
        <v>353084.32000000007</v>
      </c>
      <c r="M23" s="170">
        <v>353084.32000000007</v>
      </c>
      <c r="N23" s="171">
        <v>134185.79999999999</v>
      </c>
      <c r="O23" s="172">
        <v>134185.79999999999</v>
      </c>
      <c r="P23" s="172">
        <v>0</v>
      </c>
      <c r="Q23" s="173">
        <f t="shared" si="7"/>
        <v>134185.79999999999</v>
      </c>
      <c r="R23" s="152">
        <v>134185.79999999999</v>
      </c>
      <c r="S23" s="174"/>
      <c r="T23" s="169">
        <v>90309.4</v>
      </c>
      <c r="U23" s="157">
        <v>101562.82</v>
      </c>
      <c r="V23" s="170">
        <v>101562.82</v>
      </c>
      <c r="W23" s="174"/>
      <c r="X23" s="175">
        <f t="shared" si="0"/>
        <v>1207058.18</v>
      </c>
      <c r="Y23" s="175">
        <f t="shared" si="1"/>
        <v>1160768.07</v>
      </c>
      <c r="Z23" s="175">
        <f t="shared" si="2"/>
        <v>334560.21999999997</v>
      </c>
      <c r="AA23" s="175">
        <f t="shared" si="5"/>
        <v>1495328.29</v>
      </c>
      <c r="AB23" s="175">
        <f t="shared" si="3"/>
        <v>1160768.07</v>
      </c>
    </row>
    <row r="24" spans="1:28" ht="16.149999999999999" customHeight="1" x14ac:dyDescent="0.2">
      <c r="A24" s="5">
        <f t="shared" si="6"/>
        <v>19</v>
      </c>
      <c r="B24" s="6" t="s">
        <v>41</v>
      </c>
      <c r="C24" s="132" t="s">
        <v>42</v>
      </c>
      <c r="D24" s="166">
        <v>2138492.52</v>
      </c>
      <c r="E24" s="152">
        <v>2129475.52</v>
      </c>
      <c r="F24" s="167">
        <v>3286287.7</v>
      </c>
      <c r="G24" s="154">
        <v>324536.58</v>
      </c>
      <c r="H24" s="154">
        <v>767573.04</v>
      </c>
      <c r="I24" s="168">
        <f>G24+H24</f>
        <v>1092109.6200000001</v>
      </c>
      <c r="J24" s="152">
        <v>2454012.1</v>
      </c>
      <c r="K24" s="169">
        <v>4697195.72</v>
      </c>
      <c r="L24" s="157">
        <v>8505862.3900000006</v>
      </c>
      <c r="M24" s="170">
        <v>8505862.3900000006</v>
      </c>
      <c r="N24" s="171">
        <v>303844.63</v>
      </c>
      <c r="O24" s="172">
        <v>313406.84999999998</v>
      </c>
      <c r="P24" s="172">
        <v>191893.26</v>
      </c>
      <c r="Q24" s="173">
        <f>O24+P24</f>
        <v>505300.11</v>
      </c>
      <c r="R24" s="152">
        <v>313406.84999999998</v>
      </c>
      <c r="S24" s="174"/>
      <c r="T24" s="169">
        <v>374980.7</v>
      </c>
      <c r="U24" s="157">
        <v>352611.83999999997</v>
      </c>
      <c r="V24" s="170">
        <v>352611.83999999997</v>
      </c>
      <c r="W24" s="174"/>
      <c r="X24" s="175">
        <f t="shared" si="0"/>
        <v>10800801.270000001</v>
      </c>
      <c r="Y24" s="175">
        <f>E24+G24+L24+O24+U24</f>
        <v>11625893.18</v>
      </c>
      <c r="Z24" s="175">
        <f>H24+P24</f>
        <v>959466.3</v>
      </c>
      <c r="AA24" s="175">
        <f t="shared" si="5"/>
        <v>12585359.48</v>
      </c>
      <c r="AB24" s="175">
        <f>J24+M24+R24+V24</f>
        <v>11625893.18</v>
      </c>
    </row>
    <row r="25" spans="1:28" ht="16.149999999999999" customHeight="1" x14ac:dyDescent="0.2">
      <c r="A25" s="5">
        <f t="shared" si="6"/>
        <v>20</v>
      </c>
      <c r="B25" s="6" t="s">
        <v>43</v>
      </c>
      <c r="C25" s="132" t="s">
        <v>44</v>
      </c>
      <c r="D25" s="166">
        <v>401015.25</v>
      </c>
      <c r="E25" s="152">
        <v>401015.25</v>
      </c>
      <c r="F25" s="167">
        <v>11205.05</v>
      </c>
      <c r="G25" s="154">
        <v>370988.59</v>
      </c>
      <c r="H25" s="154">
        <v>0</v>
      </c>
      <c r="I25" s="168">
        <f>G25+H25</f>
        <v>370988.59</v>
      </c>
      <c r="J25" s="152">
        <v>370988.59</v>
      </c>
      <c r="K25" s="169">
        <v>2929054.34</v>
      </c>
      <c r="L25" s="157">
        <v>2854496.47</v>
      </c>
      <c r="M25" s="170">
        <v>2854496.47</v>
      </c>
      <c r="N25" s="171">
        <v>75430</v>
      </c>
      <c r="O25" s="172">
        <v>75430</v>
      </c>
      <c r="P25" s="172">
        <v>0</v>
      </c>
      <c r="Q25" s="173">
        <f>O25+P25</f>
        <v>75430</v>
      </c>
      <c r="R25" s="152">
        <v>0</v>
      </c>
      <c r="S25" s="174"/>
      <c r="T25" s="169">
        <v>24471.15</v>
      </c>
      <c r="U25" s="157">
        <v>38987.75</v>
      </c>
      <c r="V25" s="170">
        <v>38987.75</v>
      </c>
      <c r="W25" s="174"/>
      <c r="X25" s="175">
        <f t="shared" si="0"/>
        <v>3441175.7899999996</v>
      </c>
      <c r="Y25" s="175">
        <f>E25+G25+L25+O25+U25</f>
        <v>3740918.0600000005</v>
      </c>
      <c r="Z25" s="175">
        <f>H25+P25</f>
        <v>0</v>
      </c>
      <c r="AA25" s="175">
        <f t="shared" si="5"/>
        <v>3740918.0600000005</v>
      </c>
      <c r="AB25" s="175">
        <f>J25+M25+R25+V25</f>
        <v>3264472.81</v>
      </c>
    </row>
    <row r="26" spans="1:28" ht="16.149999999999999" customHeight="1" x14ac:dyDescent="0.2">
      <c r="A26" s="5">
        <f t="shared" si="6"/>
        <v>21</v>
      </c>
      <c r="B26" s="6" t="s">
        <v>45</v>
      </c>
      <c r="C26" s="132" t="s">
        <v>46</v>
      </c>
      <c r="D26" s="166">
        <v>0</v>
      </c>
      <c r="E26" s="152">
        <v>0</v>
      </c>
      <c r="F26" s="167">
        <v>0</v>
      </c>
      <c r="G26" s="154">
        <v>0</v>
      </c>
      <c r="H26" s="154">
        <v>71907.66</v>
      </c>
      <c r="I26" s="168">
        <f t="shared" si="4"/>
        <v>71907.66</v>
      </c>
      <c r="J26" s="152">
        <v>0</v>
      </c>
      <c r="K26" s="169">
        <v>603580</v>
      </c>
      <c r="L26" s="157">
        <v>682344</v>
      </c>
      <c r="M26" s="170">
        <v>274830</v>
      </c>
      <c r="N26" s="171">
        <v>90000</v>
      </c>
      <c r="O26" s="172">
        <v>90000</v>
      </c>
      <c r="P26" s="172">
        <v>0</v>
      </c>
      <c r="Q26" s="173">
        <f t="shared" si="7"/>
        <v>90000</v>
      </c>
      <c r="R26" s="152">
        <v>90000</v>
      </c>
      <c r="S26" s="174"/>
      <c r="T26" s="169">
        <v>207057.31</v>
      </c>
      <c r="U26" s="157">
        <v>199245.97999999998</v>
      </c>
      <c r="V26" s="170">
        <v>199245.97999999998</v>
      </c>
      <c r="W26" s="174"/>
      <c r="X26" s="175">
        <f t="shared" si="0"/>
        <v>900637.31</v>
      </c>
      <c r="Y26" s="175">
        <f t="shared" si="1"/>
        <v>971589.98</v>
      </c>
      <c r="Z26" s="175">
        <f t="shared" si="2"/>
        <v>71907.66</v>
      </c>
      <c r="AA26" s="175">
        <f t="shared" si="5"/>
        <v>1043497.64</v>
      </c>
      <c r="AB26" s="175">
        <f t="shared" si="3"/>
        <v>564075.98</v>
      </c>
    </row>
    <row r="27" spans="1:28" ht="16.149999999999999" customHeight="1" x14ac:dyDescent="0.2">
      <c r="A27" s="5">
        <f t="shared" si="6"/>
        <v>22</v>
      </c>
      <c r="B27" s="6" t="s">
        <v>47</v>
      </c>
      <c r="C27" s="132" t="s">
        <v>48</v>
      </c>
      <c r="D27" s="166">
        <v>1797384.99</v>
      </c>
      <c r="E27" s="152">
        <v>159835.56</v>
      </c>
      <c r="F27" s="167">
        <v>669648.68999999994</v>
      </c>
      <c r="G27" s="154">
        <v>770551.98</v>
      </c>
      <c r="H27" s="154">
        <v>419410.36</v>
      </c>
      <c r="I27" s="168">
        <f t="shared" si="4"/>
        <v>1189962.3399999999</v>
      </c>
      <c r="J27" s="152">
        <v>930387.54</v>
      </c>
      <c r="K27" s="169">
        <v>214514.37</v>
      </c>
      <c r="L27" s="157">
        <v>397220.40999999992</v>
      </c>
      <c r="M27" s="170">
        <v>419820.42</v>
      </c>
      <c r="N27" s="171">
        <v>235339</v>
      </c>
      <c r="O27" s="172">
        <v>415339</v>
      </c>
      <c r="P27" s="172">
        <v>46601</v>
      </c>
      <c r="Q27" s="173">
        <f t="shared" si="7"/>
        <v>461940</v>
      </c>
      <c r="R27" s="152">
        <v>415339</v>
      </c>
      <c r="S27" s="174"/>
      <c r="T27" s="169">
        <v>371376.98</v>
      </c>
      <c r="U27" s="157">
        <v>348162.39999999997</v>
      </c>
      <c r="V27" s="170">
        <v>348162.39999999997</v>
      </c>
      <c r="W27" s="174"/>
      <c r="X27" s="175">
        <f t="shared" si="0"/>
        <v>3288264.03</v>
      </c>
      <c r="Y27" s="175">
        <f t="shared" si="1"/>
        <v>2091109.3499999999</v>
      </c>
      <c r="Z27" s="175">
        <f t="shared" si="2"/>
        <v>466011.36</v>
      </c>
      <c r="AA27" s="175">
        <f t="shared" si="5"/>
        <v>2557120.71</v>
      </c>
      <c r="AB27" s="175">
        <f t="shared" si="3"/>
        <v>2113709.36</v>
      </c>
    </row>
    <row r="28" spans="1:28" ht="16.149999999999999" customHeight="1" x14ac:dyDescent="0.2">
      <c r="A28" s="5">
        <f t="shared" si="6"/>
        <v>23</v>
      </c>
      <c r="B28" s="6" t="s">
        <v>49</v>
      </c>
      <c r="C28" s="132" t="s">
        <v>50</v>
      </c>
      <c r="D28" s="166">
        <v>324284.44</v>
      </c>
      <c r="E28" s="152">
        <v>24284.44</v>
      </c>
      <c r="F28" s="167">
        <v>202631.05</v>
      </c>
      <c r="G28" s="154">
        <v>326509.43</v>
      </c>
      <c r="H28" s="154">
        <v>312181.96000000002</v>
      </c>
      <c r="I28" s="168">
        <f>G28+H28</f>
        <v>638691.39</v>
      </c>
      <c r="J28" s="152">
        <v>350793.87</v>
      </c>
      <c r="K28" s="169">
        <v>564827.30000000005</v>
      </c>
      <c r="L28" s="157">
        <v>144837.30000000005</v>
      </c>
      <c r="M28" s="170">
        <v>144837.30000000005</v>
      </c>
      <c r="N28" s="171">
        <v>30000</v>
      </c>
      <c r="O28" s="172">
        <v>40000</v>
      </c>
      <c r="P28" s="172">
        <v>10000</v>
      </c>
      <c r="Q28" s="173">
        <f t="shared" si="7"/>
        <v>50000</v>
      </c>
      <c r="R28" s="152">
        <v>40000</v>
      </c>
      <c r="S28" s="174"/>
      <c r="T28" s="169">
        <v>729890.85</v>
      </c>
      <c r="U28" s="157">
        <v>659882.85</v>
      </c>
      <c r="V28" s="170">
        <v>659882.85</v>
      </c>
      <c r="W28" s="174"/>
      <c r="X28" s="175">
        <f t="shared" si="0"/>
        <v>1851633.6400000001</v>
      </c>
      <c r="Y28" s="175">
        <f t="shared" si="1"/>
        <v>1195514.02</v>
      </c>
      <c r="Z28" s="175">
        <f t="shared" si="2"/>
        <v>322181.96000000002</v>
      </c>
      <c r="AA28" s="175">
        <f t="shared" si="5"/>
        <v>1517695.98</v>
      </c>
      <c r="AB28" s="175">
        <f t="shared" si="3"/>
        <v>1195514.02</v>
      </c>
    </row>
    <row r="29" spans="1:28" ht="16.149999999999999" customHeight="1" x14ac:dyDescent="0.2">
      <c r="A29" s="5">
        <f t="shared" si="6"/>
        <v>24</v>
      </c>
      <c r="B29" s="6" t="s">
        <v>51</v>
      </c>
      <c r="C29" s="132" t="s">
        <v>52</v>
      </c>
      <c r="D29" s="166">
        <v>435733.85</v>
      </c>
      <c r="E29" s="152">
        <v>431777.11</v>
      </c>
      <c r="F29" s="167">
        <v>210911.52</v>
      </c>
      <c r="G29" s="154">
        <v>325621.68</v>
      </c>
      <c r="H29" s="154">
        <v>315743.59999999998</v>
      </c>
      <c r="I29" s="168">
        <f t="shared" si="4"/>
        <v>641365.28</v>
      </c>
      <c r="J29" s="152">
        <v>757398.79</v>
      </c>
      <c r="K29" s="169">
        <v>478840.55000000005</v>
      </c>
      <c r="L29" s="157">
        <v>738593.55</v>
      </c>
      <c r="M29" s="170">
        <v>738593.55</v>
      </c>
      <c r="N29" s="171">
        <v>298300</v>
      </c>
      <c r="O29" s="172">
        <v>326900</v>
      </c>
      <c r="P29" s="172">
        <v>78935</v>
      </c>
      <c r="Q29" s="173">
        <f t="shared" si="7"/>
        <v>405835</v>
      </c>
      <c r="R29" s="152">
        <v>326900</v>
      </c>
      <c r="S29" s="174"/>
      <c r="T29" s="169">
        <v>214327.30000000002</v>
      </c>
      <c r="U29" s="157">
        <v>205004.69</v>
      </c>
      <c r="V29" s="170">
        <v>205004.69</v>
      </c>
      <c r="W29" s="174"/>
      <c r="X29" s="175">
        <f t="shared" si="0"/>
        <v>1638113.22</v>
      </c>
      <c r="Y29" s="175">
        <f t="shared" si="1"/>
        <v>2027897.03</v>
      </c>
      <c r="Z29" s="175">
        <f t="shared" si="2"/>
        <v>394678.6</v>
      </c>
      <c r="AA29" s="175">
        <f t="shared" si="5"/>
        <v>2422575.63</v>
      </c>
      <c r="AB29" s="175">
        <f t="shared" si="3"/>
        <v>2027897.03</v>
      </c>
    </row>
    <row r="30" spans="1:28" ht="16.149999999999999" customHeight="1" x14ac:dyDescent="0.2">
      <c r="A30" s="5">
        <f t="shared" si="6"/>
        <v>25</v>
      </c>
      <c r="B30" s="6" t="s">
        <v>53</v>
      </c>
      <c r="C30" s="132" t="s">
        <v>54</v>
      </c>
      <c r="D30" s="166">
        <v>0</v>
      </c>
      <c r="E30" s="152">
        <v>0</v>
      </c>
      <c r="F30" s="167">
        <v>274352.7</v>
      </c>
      <c r="G30" s="154">
        <v>121165.76000000001</v>
      </c>
      <c r="H30" s="154">
        <v>222477.01</v>
      </c>
      <c r="I30" s="168">
        <f t="shared" si="4"/>
        <v>343642.77</v>
      </c>
      <c r="J30" s="152">
        <v>121165.76000000001</v>
      </c>
      <c r="K30" s="169">
        <v>39829.08</v>
      </c>
      <c r="L30" s="157">
        <v>81478.730000000098</v>
      </c>
      <c r="M30" s="170">
        <v>81478.730000000098</v>
      </c>
      <c r="N30" s="171">
        <v>393614</v>
      </c>
      <c r="O30" s="172">
        <v>393614</v>
      </c>
      <c r="P30" s="172">
        <v>0</v>
      </c>
      <c r="Q30" s="173">
        <f t="shared" si="7"/>
        <v>393614</v>
      </c>
      <c r="R30" s="152">
        <v>393614</v>
      </c>
      <c r="S30" s="174"/>
      <c r="T30" s="169">
        <v>71304.06</v>
      </c>
      <c r="U30" s="157">
        <v>82964.94</v>
      </c>
      <c r="V30" s="170">
        <v>82964.94</v>
      </c>
      <c r="W30" s="174"/>
      <c r="X30" s="175">
        <f t="shared" si="0"/>
        <v>779099.84000000008</v>
      </c>
      <c r="Y30" s="175">
        <f t="shared" si="1"/>
        <v>679223.43000000017</v>
      </c>
      <c r="Z30" s="175">
        <f t="shared" si="2"/>
        <v>222477.01</v>
      </c>
      <c r="AA30" s="175">
        <f t="shared" si="5"/>
        <v>901700.44000000018</v>
      </c>
      <c r="AB30" s="175">
        <f t="shared" si="3"/>
        <v>679223.43000000017</v>
      </c>
    </row>
    <row r="31" spans="1:28" ht="16.149999999999999" customHeight="1" x14ac:dyDescent="0.2">
      <c r="A31" s="5">
        <f t="shared" si="6"/>
        <v>26</v>
      </c>
      <c r="B31" s="6" t="s">
        <v>55</v>
      </c>
      <c r="C31" s="132" t="s">
        <v>254</v>
      </c>
      <c r="D31" s="166">
        <v>83204.39</v>
      </c>
      <c r="E31" s="152">
        <v>77276.39</v>
      </c>
      <c r="F31" s="167">
        <v>278873.28000000003</v>
      </c>
      <c r="G31" s="154">
        <v>382568.8</v>
      </c>
      <c r="H31" s="154">
        <v>265377.14</v>
      </c>
      <c r="I31" s="168">
        <f t="shared" si="4"/>
        <v>647945.93999999994</v>
      </c>
      <c r="J31" s="152">
        <v>459845.19</v>
      </c>
      <c r="K31" s="169">
        <v>130461.23</v>
      </c>
      <c r="L31" s="157">
        <v>23118.439999999973</v>
      </c>
      <c r="M31" s="170">
        <v>23118.439999999973</v>
      </c>
      <c r="N31" s="171">
        <v>19879.939999999999</v>
      </c>
      <c r="O31" s="172">
        <v>0</v>
      </c>
      <c r="P31" s="172">
        <v>0</v>
      </c>
      <c r="Q31" s="173">
        <f t="shared" si="7"/>
        <v>0</v>
      </c>
      <c r="R31" s="152">
        <v>0</v>
      </c>
      <c r="S31" s="174"/>
      <c r="T31" s="169">
        <v>96206.89</v>
      </c>
      <c r="U31" s="157">
        <v>153078.89000000001</v>
      </c>
      <c r="V31" s="170">
        <v>153078.89000000001</v>
      </c>
      <c r="W31" s="174"/>
      <c r="X31" s="175">
        <f t="shared" si="0"/>
        <v>608625.73</v>
      </c>
      <c r="Y31" s="175">
        <f t="shared" si="1"/>
        <v>636042.52</v>
      </c>
      <c r="Z31" s="175">
        <f t="shared" si="2"/>
        <v>265377.14</v>
      </c>
      <c r="AA31" s="175">
        <f t="shared" si="5"/>
        <v>901419.66</v>
      </c>
      <c r="AB31" s="175">
        <f t="shared" si="3"/>
        <v>636042.52</v>
      </c>
    </row>
    <row r="32" spans="1:28" ht="16.149999999999999" customHeight="1" x14ac:dyDescent="0.2">
      <c r="A32" s="5">
        <f t="shared" si="6"/>
        <v>27</v>
      </c>
      <c r="B32" s="6" t="s">
        <v>56</v>
      </c>
      <c r="C32" s="132" t="s">
        <v>57</v>
      </c>
      <c r="D32" s="166">
        <v>0</v>
      </c>
      <c r="E32" s="152">
        <v>0</v>
      </c>
      <c r="F32" s="167">
        <v>2103248.09</v>
      </c>
      <c r="G32" s="154">
        <v>2412921.4699999997</v>
      </c>
      <c r="H32" s="154">
        <v>906852.26</v>
      </c>
      <c r="I32" s="168">
        <f t="shared" si="4"/>
        <v>3319773.7299999995</v>
      </c>
      <c r="J32" s="152">
        <v>2413396.4700000002</v>
      </c>
      <c r="K32" s="169">
        <v>23502762.5</v>
      </c>
      <c r="L32" s="157">
        <v>23298977.109999999</v>
      </c>
      <c r="M32" s="170">
        <v>23298977.109999999</v>
      </c>
      <c r="N32" s="171">
        <v>569694.43000000005</v>
      </c>
      <c r="O32" s="172">
        <v>449145.43000000005</v>
      </c>
      <c r="P32" s="172">
        <v>226713</v>
      </c>
      <c r="Q32" s="173">
        <f t="shared" si="7"/>
        <v>675858.43</v>
      </c>
      <c r="R32" s="152">
        <v>449145.43000000005</v>
      </c>
      <c r="S32" s="174"/>
      <c r="T32" s="169">
        <v>960438.07</v>
      </c>
      <c r="U32" s="157">
        <v>746315.31999999983</v>
      </c>
      <c r="V32" s="170">
        <v>746315.31999999983</v>
      </c>
      <c r="W32" s="174"/>
      <c r="X32" s="175">
        <f t="shared" si="0"/>
        <v>27136143.09</v>
      </c>
      <c r="Y32" s="175">
        <f t="shared" si="1"/>
        <v>26907359.329999998</v>
      </c>
      <c r="Z32" s="175">
        <f t="shared" si="2"/>
        <v>1133565.26</v>
      </c>
      <c r="AA32" s="175">
        <f t="shared" si="5"/>
        <v>28040924.59</v>
      </c>
      <c r="AB32" s="175">
        <f t="shared" si="3"/>
        <v>26907834.329999998</v>
      </c>
    </row>
    <row r="33" spans="1:28" ht="16.149999999999999" customHeight="1" x14ac:dyDescent="0.2">
      <c r="A33" s="5">
        <f t="shared" si="6"/>
        <v>28</v>
      </c>
      <c r="B33" s="6" t="s">
        <v>58</v>
      </c>
      <c r="C33" s="132" t="s">
        <v>59</v>
      </c>
      <c r="D33" s="166">
        <v>0</v>
      </c>
      <c r="E33" s="152">
        <v>0</v>
      </c>
      <c r="F33" s="167">
        <v>1164620.04</v>
      </c>
      <c r="G33" s="154">
        <v>1381592.6300000001</v>
      </c>
      <c r="H33" s="154">
        <v>643727.12</v>
      </c>
      <c r="I33" s="168">
        <f t="shared" si="4"/>
        <v>2025319.75</v>
      </c>
      <c r="J33" s="152">
        <v>1381592.6300000001</v>
      </c>
      <c r="K33" s="169">
        <v>1445092.75</v>
      </c>
      <c r="L33" s="157">
        <v>1253705.24</v>
      </c>
      <c r="M33" s="170">
        <v>1253705.24</v>
      </c>
      <c r="N33" s="171">
        <v>398719.99</v>
      </c>
      <c r="O33" s="172">
        <v>452962.99</v>
      </c>
      <c r="P33" s="172">
        <v>0</v>
      </c>
      <c r="Q33" s="173">
        <f t="shared" si="7"/>
        <v>452962.99</v>
      </c>
      <c r="R33" s="152">
        <v>452962.99</v>
      </c>
      <c r="S33" s="174"/>
      <c r="T33" s="169">
        <v>494147.6</v>
      </c>
      <c r="U33" s="157">
        <v>503877.6</v>
      </c>
      <c r="V33" s="170">
        <v>503877.6</v>
      </c>
      <c r="W33" s="174"/>
      <c r="X33" s="175">
        <f t="shared" si="0"/>
        <v>3502580.3800000004</v>
      </c>
      <c r="Y33" s="175">
        <f t="shared" si="1"/>
        <v>3592138.4600000004</v>
      </c>
      <c r="Z33" s="175">
        <f t="shared" si="2"/>
        <v>643727.12</v>
      </c>
      <c r="AA33" s="175">
        <f t="shared" si="5"/>
        <v>4235865.58</v>
      </c>
      <c r="AB33" s="175">
        <f t="shared" si="3"/>
        <v>3592138.4600000004</v>
      </c>
    </row>
    <row r="34" spans="1:28" ht="16.149999999999999" customHeight="1" x14ac:dyDescent="0.2">
      <c r="A34" s="5">
        <f t="shared" si="6"/>
        <v>29</v>
      </c>
      <c r="B34" s="6" t="s">
        <v>60</v>
      </c>
      <c r="C34" s="132" t="s">
        <v>61</v>
      </c>
      <c r="D34" s="166">
        <v>0</v>
      </c>
      <c r="E34" s="152">
        <v>0</v>
      </c>
      <c r="F34" s="167">
        <v>594912.05000000005</v>
      </c>
      <c r="G34" s="154">
        <v>1618568.51</v>
      </c>
      <c r="H34" s="154">
        <v>1106013.051</v>
      </c>
      <c r="I34" s="168">
        <f t="shared" si="4"/>
        <v>2724581.5609999998</v>
      </c>
      <c r="J34" s="152">
        <v>1618568.51</v>
      </c>
      <c r="K34" s="169">
        <v>3724729.99</v>
      </c>
      <c r="L34" s="157">
        <v>4535671.29</v>
      </c>
      <c r="M34" s="170">
        <v>4535671.29</v>
      </c>
      <c r="N34" s="171">
        <v>552988.46</v>
      </c>
      <c r="O34" s="172">
        <v>667794.99</v>
      </c>
      <c r="P34" s="172">
        <v>122890.33899999998</v>
      </c>
      <c r="Q34" s="173">
        <f t="shared" si="7"/>
        <v>790685.32899999991</v>
      </c>
      <c r="R34" s="152">
        <v>667794.99</v>
      </c>
      <c r="S34" s="174"/>
      <c r="T34" s="169">
        <v>346217.29</v>
      </c>
      <c r="U34" s="157">
        <v>360173.05</v>
      </c>
      <c r="V34" s="170">
        <v>360173.05</v>
      </c>
      <c r="W34" s="174"/>
      <c r="X34" s="175">
        <f t="shared" si="0"/>
        <v>5218847.79</v>
      </c>
      <c r="Y34" s="175">
        <f t="shared" si="1"/>
        <v>7182207.8399999999</v>
      </c>
      <c r="Z34" s="175">
        <f t="shared" si="2"/>
        <v>1228903.3899999999</v>
      </c>
      <c r="AA34" s="175">
        <f t="shared" si="5"/>
        <v>8411111.2300000004</v>
      </c>
      <c r="AB34" s="175">
        <f t="shared" si="3"/>
        <v>7182207.8399999999</v>
      </c>
    </row>
    <row r="35" spans="1:28" ht="16.149999999999999" customHeight="1" x14ac:dyDescent="0.2">
      <c r="A35" s="5">
        <f t="shared" si="6"/>
        <v>30</v>
      </c>
      <c r="B35" s="6" t="s">
        <v>62</v>
      </c>
      <c r="C35" s="132" t="s">
        <v>63</v>
      </c>
      <c r="D35" s="166">
        <v>0</v>
      </c>
      <c r="E35" s="152">
        <v>2219753.7799999998</v>
      </c>
      <c r="F35" s="167">
        <v>1787346.72</v>
      </c>
      <c r="G35" s="154">
        <v>2499444.7799999998</v>
      </c>
      <c r="H35" s="154">
        <v>972958.3</v>
      </c>
      <c r="I35" s="168">
        <f t="shared" si="4"/>
        <v>3472403.08</v>
      </c>
      <c r="J35" s="152">
        <v>4719198.5599999996</v>
      </c>
      <c r="K35" s="169">
        <v>4271831.84</v>
      </c>
      <c r="L35" s="157">
        <v>5257082.7699999996</v>
      </c>
      <c r="M35" s="170">
        <v>5257082.7699999996</v>
      </c>
      <c r="N35" s="171">
        <v>471023</v>
      </c>
      <c r="O35" s="172">
        <v>663955</v>
      </c>
      <c r="P35" s="172">
        <v>243239.45</v>
      </c>
      <c r="Q35" s="173">
        <f t="shared" si="7"/>
        <v>907194.45</v>
      </c>
      <c r="R35" s="152">
        <v>663955</v>
      </c>
      <c r="S35" s="174"/>
      <c r="T35" s="169">
        <v>282680.69</v>
      </c>
      <c r="U35" s="157">
        <v>315964.94999999995</v>
      </c>
      <c r="V35" s="170">
        <v>315964.94999999995</v>
      </c>
      <c r="W35" s="174"/>
      <c r="X35" s="175">
        <f t="shared" si="0"/>
        <v>6812882.25</v>
      </c>
      <c r="Y35" s="175">
        <f t="shared" si="1"/>
        <v>10956201.279999997</v>
      </c>
      <c r="Z35" s="175">
        <f t="shared" si="2"/>
        <v>1216197.75</v>
      </c>
      <c r="AA35" s="175">
        <f t="shared" si="5"/>
        <v>12172399.029999997</v>
      </c>
      <c r="AB35" s="175">
        <f t="shared" si="3"/>
        <v>10956201.279999997</v>
      </c>
    </row>
    <row r="36" spans="1:28" ht="16.149999999999999" customHeight="1" x14ac:dyDescent="0.2">
      <c r="A36" s="5">
        <f t="shared" si="6"/>
        <v>31</v>
      </c>
      <c r="B36" s="6" t="s">
        <v>64</v>
      </c>
      <c r="C36" s="132" t="s">
        <v>65</v>
      </c>
      <c r="D36" s="166">
        <v>0</v>
      </c>
      <c r="E36" s="152">
        <v>427541.18</v>
      </c>
      <c r="F36" s="167">
        <v>0</v>
      </c>
      <c r="G36" s="154">
        <v>0</v>
      </c>
      <c r="H36" s="154">
        <v>824164.61</v>
      </c>
      <c r="I36" s="168">
        <f t="shared" si="4"/>
        <v>824164.61</v>
      </c>
      <c r="J36" s="152">
        <v>427541.18</v>
      </c>
      <c r="K36" s="169">
        <v>4367379.0999999996</v>
      </c>
      <c r="L36" s="157">
        <v>3258683.0999999996</v>
      </c>
      <c r="M36" s="170">
        <v>3258683.0999999996</v>
      </c>
      <c r="N36" s="171">
        <v>30000</v>
      </c>
      <c r="O36" s="172">
        <v>0</v>
      </c>
      <c r="P36" s="172">
        <v>150000</v>
      </c>
      <c r="Q36" s="173">
        <f t="shared" si="7"/>
        <v>150000</v>
      </c>
      <c r="R36" s="152">
        <v>0</v>
      </c>
      <c r="S36" s="174"/>
      <c r="T36" s="169">
        <v>149630.45000000001</v>
      </c>
      <c r="U36" s="157">
        <v>122310.45000000001</v>
      </c>
      <c r="V36" s="170">
        <v>122310.45000000001</v>
      </c>
      <c r="W36" s="174"/>
      <c r="X36" s="175">
        <f t="shared" si="0"/>
        <v>4547009.55</v>
      </c>
      <c r="Y36" s="175">
        <f t="shared" si="1"/>
        <v>3808534.73</v>
      </c>
      <c r="Z36" s="175">
        <f t="shared" si="2"/>
        <v>974164.61</v>
      </c>
      <c r="AA36" s="175">
        <f t="shared" si="5"/>
        <v>4782699.34</v>
      </c>
      <c r="AB36" s="175">
        <f t="shared" si="3"/>
        <v>3808534.73</v>
      </c>
    </row>
    <row r="37" spans="1:28" ht="16.149999999999999" customHeight="1" x14ac:dyDescent="0.2">
      <c r="A37" s="5">
        <f t="shared" si="6"/>
        <v>32</v>
      </c>
      <c r="B37" s="6" t="s">
        <v>66</v>
      </c>
      <c r="C37" s="132" t="s">
        <v>67</v>
      </c>
      <c r="D37" s="166">
        <v>10000</v>
      </c>
      <c r="E37" s="152">
        <v>10000</v>
      </c>
      <c r="F37" s="167">
        <v>79342.8</v>
      </c>
      <c r="G37" s="154">
        <v>79342.8</v>
      </c>
      <c r="H37" s="154">
        <v>0</v>
      </c>
      <c r="I37" s="168">
        <f t="shared" si="4"/>
        <v>79342.8</v>
      </c>
      <c r="J37" s="152">
        <v>89342.8</v>
      </c>
      <c r="K37" s="169">
        <v>2404834.87</v>
      </c>
      <c r="L37" s="157">
        <v>2576087.87</v>
      </c>
      <c r="M37" s="170">
        <v>2576087.87</v>
      </c>
      <c r="N37" s="171">
        <v>195743.23</v>
      </c>
      <c r="O37" s="172">
        <v>195743.23</v>
      </c>
      <c r="P37" s="172">
        <v>0</v>
      </c>
      <c r="Q37" s="173">
        <f t="shared" si="7"/>
        <v>195743.23</v>
      </c>
      <c r="R37" s="152">
        <v>195743.23</v>
      </c>
      <c r="S37" s="174"/>
      <c r="T37" s="169">
        <v>112428.16</v>
      </c>
      <c r="U37" s="157">
        <v>89269.06</v>
      </c>
      <c r="V37" s="170">
        <v>89269.06</v>
      </c>
      <c r="W37" s="174"/>
      <c r="X37" s="175">
        <f t="shared" si="0"/>
        <v>2802349.06</v>
      </c>
      <c r="Y37" s="175">
        <f t="shared" si="1"/>
        <v>2950442.96</v>
      </c>
      <c r="Z37" s="175">
        <f t="shared" si="2"/>
        <v>0</v>
      </c>
      <c r="AA37" s="175">
        <f t="shared" si="5"/>
        <v>2950442.96</v>
      </c>
      <c r="AB37" s="175">
        <f t="shared" si="3"/>
        <v>2950442.96</v>
      </c>
    </row>
    <row r="38" spans="1:28" ht="16.149999999999999" customHeight="1" x14ac:dyDescent="0.2">
      <c r="A38" s="5">
        <f t="shared" si="6"/>
        <v>33</v>
      </c>
      <c r="B38" s="6" t="s">
        <v>68</v>
      </c>
      <c r="C38" s="132" t="s">
        <v>69</v>
      </c>
      <c r="D38" s="166">
        <v>0</v>
      </c>
      <c r="E38" s="152">
        <v>0</v>
      </c>
      <c r="F38" s="167">
        <v>2798212.93</v>
      </c>
      <c r="G38" s="154">
        <v>3620138.08</v>
      </c>
      <c r="H38" s="154">
        <v>1406949.84</v>
      </c>
      <c r="I38" s="168">
        <f t="shared" si="4"/>
        <v>5027087.92</v>
      </c>
      <c r="J38" s="152">
        <v>3620138.08</v>
      </c>
      <c r="K38" s="169">
        <v>3262234.92</v>
      </c>
      <c r="L38" s="157">
        <v>3119680.35</v>
      </c>
      <c r="M38" s="170">
        <v>3119680.35</v>
      </c>
      <c r="N38" s="171">
        <v>744841.33</v>
      </c>
      <c r="O38" s="172">
        <v>774841.33</v>
      </c>
      <c r="P38" s="172">
        <v>92255</v>
      </c>
      <c r="Q38" s="173">
        <f t="shared" si="7"/>
        <v>867096.33</v>
      </c>
      <c r="R38" s="152">
        <v>774841.33</v>
      </c>
      <c r="S38" s="174"/>
      <c r="T38" s="169">
        <v>195278.2</v>
      </c>
      <c r="U38" s="157">
        <v>201569.15000000002</v>
      </c>
      <c r="V38" s="170">
        <v>201569.15000000002</v>
      </c>
      <c r="W38" s="174"/>
      <c r="X38" s="175">
        <f t="shared" ref="X38:X68" si="8">D38+F38+K38+N38+T38</f>
        <v>7000567.3799999999</v>
      </c>
      <c r="Y38" s="175">
        <f t="shared" ref="Y38:Y68" si="9">E38+G38+L38+O38+U38</f>
        <v>7716228.9100000001</v>
      </c>
      <c r="Z38" s="175">
        <f t="shared" ref="Z38:Z68" si="10">H38+P38</f>
        <v>1499204.84</v>
      </c>
      <c r="AA38" s="175">
        <f t="shared" si="5"/>
        <v>9215433.75</v>
      </c>
      <c r="AB38" s="175">
        <f t="shared" ref="AB38:AB68" si="11">J38+M38+R38+V38</f>
        <v>7716228.9100000001</v>
      </c>
    </row>
    <row r="39" spans="1:28" ht="16.149999999999999" customHeight="1" x14ac:dyDescent="0.2">
      <c r="A39" s="5">
        <f t="shared" si="6"/>
        <v>34</v>
      </c>
      <c r="B39" s="6" t="s">
        <v>70</v>
      </c>
      <c r="C39" s="132" t="s">
        <v>71</v>
      </c>
      <c r="D39" s="166">
        <v>13500</v>
      </c>
      <c r="E39" s="152">
        <v>16500</v>
      </c>
      <c r="F39" s="167">
        <v>651819.81000000006</v>
      </c>
      <c r="G39" s="154">
        <v>651399.75</v>
      </c>
      <c r="H39" s="154">
        <v>188140.42</v>
      </c>
      <c r="I39" s="168">
        <f t="shared" si="4"/>
        <v>839540.17</v>
      </c>
      <c r="J39" s="152">
        <v>667899.75</v>
      </c>
      <c r="K39" s="169">
        <v>1079610.5</v>
      </c>
      <c r="L39" s="157">
        <v>1278157.5</v>
      </c>
      <c r="M39" s="170">
        <v>1278157.5</v>
      </c>
      <c r="N39" s="171">
        <v>120028.12</v>
      </c>
      <c r="O39" s="172">
        <v>133466.12</v>
      </c>
      <c r="P39" s="172">
        <v>47035</v>
      </c>
      <c r="Q39" s="173">
        <f t="shared" si="7"/>
        <v>180501.12</v>
      </c>
      <c r="R39" s="152">
        <v>133466.12</v>
      </c>
      <c r="S39" s="174"/>
      <c r="T39" s="169">
        <v>208738.36</v>
      </c>
      <c r="U39" s="157">
        <v>78869.100000000006</v>
      </c>
      <c r="V39" s="170">
        <v>78869.100000000006</v>
      </c>
      <c r="W39" s="174"/>
      <c r="X39" s="175">
        <f t="shared" si="8"/>
        <v>2073696.79</v>
      </c>
      <c r="Y39" s="175">
        <f t="shared" si="9"/>
        <v>2158392.4700000002</v>
      </c>
      <c r="Z39" s="175">
        <f t="shared" si="10"/>
        <v>235175.42</v>
      </c>
      <c r="AA39" s="175">
        <f t="shared" si="5"/>
        <v>2393567.89</v>
      </c>
      <c r="AB39" s="175">
        <f t="shared" si="11"/>
        <v>2158392.4700000002</v>
      </c>
    </row>
    <row r="40" spans="1:28" ht="16.149999999999999" customHeight="1" x14ac:dyDescent="0.2">
      <c r="A40" s="5">
        <f t="shared" si="6"/>
        <v>35</v>
      </c>
      <c r="B40" s="6" t="s">
        <v>72</v>
      </c>
      <c r="C40" s="132" t="s">
        <v>73</v>
      </c>
      <c r="D40" s="166">
        <v>0</v>
      </c>
      <c r="E40" s="152">
        <v>0</v>
      </c>
      <c r="F40" s="167">
        <v>687351.06</v>
      </c>
      <c r="G40" s="154">
        <v>1164631.75</v>
      </c>
      <c r="H40" s="154">
        <v>1272410.17</v>
      </c>
      <c r="I40" s="168">
        <f t="shared" si="4"/>
        <v>2437041.92</v>
      </c>
      <c r="J40" s="152">
        <v>1164631.75</v>
      </c>
      <c r="K40" s="169">
        <v>1972157.13</v>
      </c>
      <c r="L40" s="157">
        <v>2491981.7599999998</v>
      </c>
      <c r="M40" s="170">
        <v>2491981.7599999998</v>
      </c>
      <c r="N40" s="171">
        <v>459953.14</v>
      </c>
      <c r="O40" s="172">
        <v>459953.14</v>
      </c>
      <c r="P40" s="172">
        <v>0</v>
      </c>
      <c r="Q40" s="173">
        <f t="shared" si="7"/>
        <v>459953.14</v>
      </c>
      <c r="R40" s="152">
        <v>459953.14</v>
      </c>
      <c r="S40" s="174"/>
      <c r="T40" s="169">
        <v>413623.59</v>
      </c>
      <c r="U40" s="157">
        <v>247142.6100000001</v>
      </c>
      <c r="V40" s="170">
        <v>247142.6100000001</v>
      </c>
      <c r="W40" s="174"/>
      <c r="X40" s="175">
        <f t="shared" si="8"/>
        <v>3533084.92</v>
      </c>
      <c r="Y40" s="175">
        <f t="shared" si="9"/>
        <v>4363709.26</v>
      </c>
      <c r="Z40" s="175">
        <f t="shared" si="10"/>
        <v>1272410.17</v>
      </c>
      <c r="AA40" s="175">
        <f t="shared" si="5"/>
        <v>5636119.4299999997</v>
      </c>
      <c r="AB40" s="175">
        <f t="shared" si="11"/>
        <v>4363709.26</v>
      </c>
    </row>
    <row r="41" spans="1:28" ht="16.149999999999999" customHeight="1" x14ac:dyDescent="0.2">
      <c r="A41" s="5">
        <f t="shared" si="6"/>
        <v>36</v>
      </c>
      <c r="B41" s="6" t="s">
        <v>74</v>
      </c>
      <c r="C41" s="132" t="s">
        <v>75</v>
      </c>
      <c r="D41" s="166">
        <v>221683</v>
      </c>
      <c r="E41" s="152">
        <v>201683</v>
      </c>
      <c r="F41" s="167">
        <v>697838.74</v>
      </c>
      <c r="G41" s="154">
        <v>1189320.01</v>
      </c>
      <c r="H41" s="154">
        <v>1077044.26</v>
      </c>
      <c r="I41" s="168">
        <f t="shared" si="4"/>
        <v>2266364.27</v>
      </c>
      <c r="J41" s="152">
        <v>1391003.01</v>
      </c>
      <c r="K41" s="169">
        <v>2641479.04</v>
      </c>
      <c r="L41" s="157">
        <v>2442425.63</v>
      </c>
      <c r="M41" s="170">
        <v>2442425.63</v>
      </c>
      <c r="N41" s="171">
        <v>614487.91</v>
      </c>
      <c r="O41" s="172">
        <v>737358.23</v>
      </c>
      <c r="P41" s="172">
        <v>108905</v>
      </c>
      <c r="Q41" s="173">
        <f t="shared" si="7"/>
        <v>846263.23</v>
      </c>
      <c r="R41" s="152">
        <v>737358.23</v>
      </c>
      <c r="S41" s="174"/>
      <c r="T41" s="169">
        <v>190589.96000000002</v>
      </c>
      <c r="U41" s="157">
        <v>194861.25</v>
      </c>
      <c r="V41" s="170">
        <v>202037.34</v>
      </c>
      <c r="W41" s="174"/>
      <c r="X41" s="175">
        <f t="shared" si="8"/>
        <v>4366078.6500000004</v>
      </c>
      <c r="Y41" s="175">
        <f t="shared" si="9"/>
        <v>4765648.1199999992</v>
      </c>
      <c r="Z41" s="175">
        <f t="shared" si="10"/>
        <v>1185949.26</v>
      </c>
      <c r="AA41" s="175">
        <f t="shared" si="5"/>
        <v>5951597.379999999</v>
      </c>
      <c r="AB41" s="175">
        <f t="shared" si="11"/>
        <v>4772824.209999999</v>
      </c>
    </row>
    <row r="42" spans="1:28" ht="16.149999999999999" customHeight="1" x14ac:dyDescent="0.2">
      <c r="A42" s="5">
        <f t="shared" si="6"/>
        <v>37</v>
      </c>
      <c r="B42" s="6" t="s">
        <v>76</v>
      </c>
      <c r="C42" s="132" t="s">
        <v>77</v>
      </c>
      <c r="D42" s="166">
        <v>59128.47</v>
      </c>
      <c r="E42" s="152">
        <v>97188.03</v>
      </c>
      <c r="F42" s="167">
        <v>0</v>
      </c>
      <c r="G42" s="154">
        <v>0</v>
      </c>
      <c r="H42" s="154">
        <v>837890.96</v>
      </c>
      <c r="I42" s="168">
        <f t="shared" si="4"/>
        <v>837890.96</v>
      </c>
      <c r="J42" s="152">
        <v>97188.03</v>
      </c>
      <c r="K42" s="169">
        <v>433845.2</v>
      </c>
      <c r="L42" s="157">
        <v>1322233.1099999999</v>
      </c>
      <c r="M42" s="170">
        <v>1322233.1099999999</v>
      </c>
      <c r="N42" s="171">
        <v>406377.54</v>
      </c>
      <c r="O42" s="172">
        <v>406377.54</v>
      </c>
      <c r="P42" s="172">
        <v>0</v>
      </c>
      <c r="Q42" s="173">
        <f t="shared" si="7"/>
        <v>406377.54</v>
      </c>
      <c r="R42" s="152">
        <v>406377.54</v>
      </c>
      <c r="S42" s="174"/>
      <c r="T42" s="169">
        <v>43097.53</v>
      </c>
      <c r="U42" s="157">
        <v>78514.050000000017</v>
      </c>
      <c r="V42" s="170">
        <v>78514.050000000017</v>
      </c>
      <c r="W42" s="174"/>
      <c r="X42" s="175">
        <f t="shared" si="8"/>
        <v>942448.74</v>
      </c>
      <c r="Y42" s="175">
        <f t="shared" si="9"/>
        <v>1904312.73</v>
      </c>
      <c r="Z42" s="175">
        <f t="shared" si="10"/>
        <v>837890.96</v>
      </c>
      <c r="AA42" s="175">
        <f t="shared" si="5"/>
        <v>2742203.69</v>
      </c>
      <c r="AB42" s="175">
        <f t="shared" si="11"/>
        <v>1904312.73</v>
      </c>
    </row>
    <row r="43" spans="1:28" ht="16.149999999999999" customHeight="1" x14ac:dyDescent="0.2">
      <c r="A43" s="5">
        <f t="shared" si="6"/>
        <v>38</v>
      </c>
      <c r="B43" s="6" t="s">
        <v>78</v>
      </c>
      <c r="C43" s="58" t="s">
        <v>172</v>
      </c>
      <c r="D43" s="166">
        <v>279512.06</v>
      </c>
      <c r="E43" s="152">
        <v>263516.06</v>
      </c>
      <c r="F43" s="167">
        <v>184917.48</v>
      </c>
      <c r="G43" s="154">
        <v>192721.81</v>
      </c>
      <c r="H43" s="154">
        <v>87714</v>
      </c>
      <c r="I43" s="168">
        <f t="shared" si="4"/>
        <v>280435.81</v>
      </c>
      <c r="J43" s="152">
        <v>456237.87</v>
      </c>
      <c r="K43" s="169">
        <v>1477775.64</v>
      </c>
      <c r="L43" s="157">
        <v>1497452.4499999997</v>
      </c>
      <c r="M43" s="170">
        <v>1497452.4499999997</v>
      </c>
      <c r="N43" s="171">
        <v>50000</v>
      </c>
      <c r="O43" s="172">
        <v>50000</v>
      </c>
      <c r="P43" s="172">
        <v>0</v>
      </c>
      <c r="Q43" s="173">
        <f t="shared" si="7"/>
        <v>50000</v>
      </c>
      <c r="R43" s="152">
        <v>50000</v>
      </c>
      <c r="S43" s="174"/>
      <c r="T43" s="169">
        <v>126187.43</v>
      </c>
      <c r="U43" s="157">
        <v>111319.09999999998</v>
      </c>
      <c r="V43" s="170">
        <v>111319.09999999998</v>
      </c>
      <c r="W43" s="174"/>
      <c r="X43" s="175">
        <f t="shared" si="8"/>
        <v>2118392.61</v>
      </c>
      <c r="Y43" s="175">
        <f t="shared" si="9"/>
        <v>2115009.42</v>
      </c>
      <c r="Z43" s="175">
        <f t="shared" si="10"/>
        <v>87714</v>
      </c>
      <c r="AA43" s="175">
        <f t="shared" si="5"/>
        <v>2202723.42</v>
      </c>
      <c r="AB43" s="175">
        <f t="shared" si="11"/>
        <v>2115009.42</v>
      </c>
    </row>
    <row r="44" spans="1:28" ht="16.149999999999999" customHeight="1" x14ac:dyDescent="0.2">
      <c r="A44" s="5">
        <f t="shared" si="6"/>
        <v>39</v>
      </c>
      <c r="B44" s="6" t="s">
        <v>79</v>
      </c>
      <c r="C44" s="132" t="s">
        <v>80</v>
      </c>
      <c r="D44" s="166">
        <v>400092.22</v>
      </c>
      <c r="E44" s="152">
        <v>632391.1</v>
      </c>
      <c r="F44" s="167">
        <v>112904</v>
      </c>
      <c r="G44" s="154">
        <v>0</v>
      </c>
      <c r="H44" s="154">
        <v>155261.82</v>
      </c>
      <c r="I44" s="168">
        <f t="shared" si="4"/>
        <v>155261.82</v>
      </c>
      <c r="J44" s="152">
        <v>632391.1</v>
      </c>
      <c r="K44" s="169">
        <v>1238324.2</v>
      </c>
      <c r="L44" s="157">
        <v>1388273.2</v>
      </c>
      <c r="M44" s="170">
        <v>1388273.2</v>
      </c>
      <c r="N44" s="171">
        <v>81619</v>
      </c>
      <c r="O44" s="172">
        <v>81619</v>
      </c>
      <c r="P44" s="172">
        <v>0</v>
      </c>
      <c r="Q44" s="173">
        <f t="shared" si="7"/>
        <v>81619</v>
      </c>
      <c r="R44" s="152">
        <v>81619</v>
      </c>
      <c r="S44" s="174"/>
      <c r="T44" s="169">
        <v>126178.56</v>
      </c>
      <c r="U44" s="157">
        <v>91562.36</v>
      </c>
      <c r="V44" s="170">
        <v>91562.36</v>
      </c>
      <c r="W44" s="174"/>
      <c r="X44" s="175">
        <f t="shared" si="8"/>
        <v>1959117.98</v>
      </c>
      <c r="Y44" s="175">
        <f t="shared" si="9"/>
        <v>2193845.6599999997</v>
      </c>
      <c r="Z44" s="175">
        <f t="shared" si="10"/>
        <v>155261.82</v>
      </c>
      <c r="AA44" s="175">
        <f t="shared" si="5"/>
        <v>2349107.4799999995</v>
      </c>
      <c r="AB44" s="175">
        <f t="shared" si="11"/>
        <v>2193845.6599999997</v>
      </c>
    </row>
    <row r="45" spans="1:28" ht="16.149999999999999" customHeight="1" x14ac:dyDescent="0.2">
      <c r="A45" s="5">
        <f t="shared" si="6"/>
        <v>40</v>
      </c>
      <c r="B45" s="6" t="s">
        <v>81</v>
      </c>
      <c r="C45" s="132" t="s">
        <v>82</v>
      </c>
      <c r="D45" s="166">
        <v>6183.2</v>
      </c>
      <c r="E45" s="152">
        <v>48766.2</v>
      </c>
      <c r="F45" s="167">
        <v>0.14000000000000001</v>
      </c>
      <c r="G45" s="154">
        <v>25214.61</v>
      </c>
      <c r="H45" s="154">
        <v>242231.46</v>
      </c>
      <c r="I45" s="168">
        <f t="shared" si="4"/>
        <v>267446.07</v>
      </c>
      <c r="J45" s="152">
        <v>73980.81</v>
      </c>
      <c r="K45" s="169">
        <v>679497</v>
      </c>
      <c r="L45" s="157">
        <v>831948</v>
      </c>
      <c r="M45" s="170">
        <v>831948</v>
      </c>
      <c r="N45" s="171">
        <v>0</v>
      </c>
      <c r="O45" s="172">
        <v>6300</v>
      </c>
      <c r="P45" s="172">
        <v>0</v>
      </c>
      <c r="Q45" s="173">
        <f t="shared" si="7"/>
        <v>6300</v>
      </c>
      <c r="R45" s="152">
        <v>6300</v>
      </c>
      <c r="S45" s="174"/>
      <c r="T45" s="169">
        <v>330590.90999999997</v>
      </c>
      <c r="U45" s="157">
        <v>356722.23</v>
      </c>
      <c r="V45" s="170">
        <v>356722.23</v>
      </c>
      <c r="W45" s="174"/>
      <c r="X45" s="175">
        <f t="shared" si="8"/>
        <v>1016271.25</v>
      </c>
      <c r="Y45" s="175">
        <f t="shared" si="9"/>
        <v>1268951.04</v>
      </c>
      <c r="Z45" s="175">
        <f t="shared" si="10"/>
        <v>242231.46</v>
      </c>
      <c r="AA45" s="175">
        <f t="shared" si="5"/>
        <v>1511182.5</v>
      </c>
      <c r="AB45" s="175">
        <f t="shared" si="11"/>
        <v>1268951.04</v>
      </c>
    </row>
    <row r="46" spans="1:28" ht="16.149999999999999" customHeight="1" x14ac:dyDescent="0.2">
      <c r="A46" s="5">
        <f t="shared" si="6"/>
        <v>41</v>
      </c>
      <c r="B46" s="6" t="s">
        <v>83</v>
      </c>
      <c r="C46" s="132" t="s">
        <v>84</v>
      </c>
      <c r="D46" s="166">
        <v>13839.74</v>
      </c>
      <c r="E46" s="152">
        <v>13839.74</v>
      </c>
      <c r="F46" s="167">
        <v>8210.17</v>
      </c>
      <c r="G46" s="154">
        <v>18675.28</v>
      </c>
      <c r="H46" s="154">
        <v>26977.73</v>
      </c>
      <c r="I46" s="168">
        <f t="shared" si="4"/>
        <v>45653.009999999995</v>
      </c>
      <c r="J46" s="152">
        <v>32515.019999999997</v>
      </c>
      <c r="K46" s="169">
        <v>0</v>
      </c>
      <c r="L46" s="157">
        <v>0</v>
      </c>
      <c r="M46" s="170">
        <v>0</v>
      </c>
      <c r="N46" s="171">
        <v>5811.01</v>
      </c>
      <c r="O46" s="172">
        <v>9411.01</v>
      </c>
      <c r="P46" s="172">
        <v>6744</v>
      </c>
      <c r="Q46" s="173">
        <f t="shared" si="7"/>
        <v>16155.01</v>
      </c>
      <c r="R46" s="152">
        <v>9411.01</v>
      </c>
      <c r="S46" s="174"/>
      <c r="T46" s="169">
        <v>23046.080000000002</v>
      </c>
      <c r="U46" s="157">
        <v>21960.080000000002</v>
      </c>
      <c r="V46" s="170">
        <v>21960.080000000002</v>
      </c>
      <c r="W46" s="174"/>
      <c r="X46" s="175">
        <f t="shared" si="8"/>
        <v>50907</v>
      </c>
      <c r="Y46" s="175">
        <f t="shared" si="9"/>
        <v>63886.11</v>
      </c>
      <c r="Z46" s="175">
        <f t="shared" si="10"/>
        <v>33721.729999999996</v>
      </c>
      <c r="AA46" s="175">
        <f t="shared" si="5"/>
        <v>97607.84</v>
      </c>
      <c r="AB46" s="175">
        <f t="shared" si="11"/>
        <v>63886.11</v>
      </c>
    </row>
    <row r="47" spans="1:28" ht="16.149999999999999" customHeight="1" x14ac:dyDescent="0.2">
      <c r="A47" s="5">
        <f t="shared" si="6"/>
        <v>42</v>
      </c>
      <c r="B47" s="6" t="s">
        <v>85</v>
      </c>
      <c r="C47" s="132" t="s">
        <v>86</v>
      </c>
      <c r="D47" s="166">
        <v>120</v>
      </c>
      <c r="E47" s="152">
        <v>896</v>
      </c>
      <c r="F47" s="167">
        <v>396259.74</v>
      </c>
      <c r="G47" s="154">
        <v>664072.02</v>
      </c>
      <c r="H47" s="154">
        <v>379092.1</v>
      </c>
      <c r="I47" s="168">
        <f t="shared" si="4"/>
        <v>1043164.12</v>
      </c>
      <c r="J47" s="152">
        <v>664968.02</v>
      </c>
      <c r="K47" s="169">
        <v>337828</v>
      </c>
      <c r="L47" s="157">
        <v>421696</v>
      </c>
      <c r="M47" s="170">
        <v>421696</v>
      </c>
      <c r="N47" s="171">
        <v>1</v>
      </c>
      <c r="O47" s="172">
        <v>36954</v>
      </c>
      <c r="P47" s="172">
        <v>0</v>
      </c>
      <c r="Q47" s="173">
        <f t="shared" si="7"/>
        <v>36954</v>
      </c>
      <c r="R47" s="152">
        <v>36954</v>
      </c>
      <c r="S47" s="174"/>
      <c r="T47" s="169">
        <v>20980.190000000002</v>
      </c>
      <c r="U47" s="157">
        <v>6264.5899999999965</v>
      </c>
      <c r="V47" s="170">
        <v>6264.5899999999965</v>
      </c>
      <c r="W47" s="174"/>
      <c r="X47" s="175">
        <f t="shared" si="8"/>
        <v>755188.92999999993</v>
      </c>
      <c r="Y47" s="175">
        <f t="shared" si="9"/>
        <v>1129882.6100000001</v>
      </c>
      <c r="Z47" s="175">
        <f t="shared" si="10"/>
        <v>379092.1</v>
      </c>
      <c r="AA47" s="175">
        <f t="shared" si="5"/>
        <v>1508974.71</v>
      </c>
      <c r="AB47" s="175">
        <f t="shared" si="11"/>
        <v>1129882.6100000001</v>
      </c>
    </row>
    <row r="48" spans="1:28" ht="16.149999999999999" customHeight="1" x14ac:dyDescent="0.2">
      <c r="A48" s="5">
        <f t="shared" si="6"/>
        <v>43</v>
      </c>
      <c r="B48" s="6" t="s">
        <v>87</v>
      </c>
      <c r="C48" s="132" t="s">
        <v>88</v>
      </c>
      <c r="D48" s="166">
        <v>18179.689999999999</v>
      </c>
      <c r="E48" s="152">
        <v>0</v>
      </c>
      <c r="F48" s="167">
        <v>29118.54</v>
      </c>
      <c r="G48" s="154">
        <v>389.53</v>
      </c>
      <c r="H48" s="154">
        <v>0</v>
      </c>
      <c r="I48" s="168">
        <f t="shared" si="4"/>
        <v>389.53</v>
      </c>
      <c r="J48" s="152">
        <v>389.53</v>
      </c>
      <c r="K48" s="169">
        <v>0</v>
      </c>
      <c r="L48" s="157">
        <v>0</v>
      </c>
      <c r="M48" s="170">
        <v>0</v>
      </c>
      <c r="N48" s="171">
        <v>61638</v>
      </c>
      <c r="O48" s="172">
        <v>0</v>
      </c>
      <c r="P48" s="172">
        <v>0</v>
      </c>
      <c r="Q48" s="173">
        <f t="shared" si="7"/>
        <v>0</v>
      </c>
      <c r="R48" s="152">
        <v>0</v>
      </c>
      <c r="S48" s="174"/>
      <c r="T48" s="169">
        <v>60016.79</v>
      </c>
      <c r="U48" s="157">
        <v>2688.03</v>
      </c>
      <c r="V48" s="170">
        <v>2688.03</v>
      </c>
      <c r="W48" s="174"/>
      <c r="X48" s="175">
        <f t="shared" si="8"/>
        <v>168953.02</v>
      </c>
      <c r="Y48" s="175">
        <f t="shared" si="9"/>
        <v>3077.5600000000004</v>
      </c>
      <c r="Z48" s="175">
        <f t="shared" si="10"/>
        <v>0</v>
      </c>
      <c r="AA48" s="175">
        <f t="shared" si="5"/>
        <v>3077.5600000000004</v>
      </c>
      <c r="AB48" s="175">
        <f t="shared" si="11"/>
        <v>3077.5600000000004</v>
      </c>
    </row>
    <row r="49" spans="1:28" ht="16.149999999999999" customHeight="1" x14ac:dyDescent="0.2">
      <c r="A49" s="5">
        <f t="shared" si="6"/>
        <v>44</v>
      </c>
      <c r="B49" s="6" t="s">
        <v>89</v>
      </c>
      <c r="C49" s="132" t="s">
        <v>90</v>
      </c>
      <c r="D49" s="166">
        <v>0</v>
      </c>
      <c r="E49" s="152">
        <v>0</v>
      </c>
      <c r="F49" s="167">
        <v>68754.95</v>
      </c>
      <c r="G49" s="154">
        <v>108624.57999999999</v>
      </c>
      <c r="H49" s="154">
        <v>72507.58</v>
      </c>
      <c r="I49" s="168">
        <f t="shared" si="4"/>
        <v>181132.15999999997</v>
      </c>
      <c r="J49" s="152">
        <v>108624.57999999999</v>
      </c>
      <c r="K49" s="169">
        <v>14128.5</v>
      </c>
      <c r="L49" s="157">
        <v>16912.5</v>
      </c>
      <c r="M49" s="170">
        <v>16912.5</v>
      </c>
      <c r="N49" s="171">
        <v>20540.740000000002</v>
      </c>
      <c r="O49" s="172">
        <v>20540.740000000002</v>
      </c>
      <c r="P49" s="172">
        <v>2000</v>
      </c>
      <c r="Q49" s="173">
        <f t="shared" si="7"/>
        <v>22540.74</v>
      </c>
      <c r="R49" s="152">
        <v>20540.740000000002</v>
      </c>
      <c r="S49" s="174"/>
      <c r="T49" s="169">
        <v>24068.3</v>
      </c>
      <c r="U49" s="157">
        <v>23601.949999999997</v>
      </c>
      <c r="V49" s="170">
        <v>23601.949999999997</v>
      </c>
      <c r="W49" s="174"/>
      <c r="X49" s="175">
        <f t="shared" si="8"/>
        <v>127492.49</v>
      </c>
      <c r="Y49" s="175">
        <f t="shared" si="9"/>
        <v>169679.76999999996</v>
      </c>
      <c r="Z49" s="175">
        <f t="shared" si="10"/>
        <v>74507.58</v>
      </c>
      <c r="AA49" s="175">
        <f t="shared" si="5"/>
        <v>244187.34999999998</v>
      </c>
      <c r="AB49" s="175">
        <f t="shared" si="11"/>
        <v>169679.76999999996</v>
      </c>
    </row>
    <row r="50" spans="1:28" ht="16.149999999999999" customHeight="1" x14ac:dyDescent="0.2">
      <c r="A50" s="5">
        <f t="shared" si="6"/>
        <v>45</v>
      </c>
      <c r="B50" s="6" t="s">
        <v>91</v>
      </c>
      <c r="C50" s="132" t="s">
        <v>92</v>
      </c>
      <c r="D50" s="166">
        <v>32306.01</v>
      </c>
      <c r="E50" s="152">
        <v>118500.37</v>
      </c>
      <c r="F50" s="167">
        <v>95242.19</v>
      </c>
      <c r="G50" s="154">
        <v>95242.19</v>
      </c>
      <c r="H50" s="154">
        <v>204620.61</v>
      </c>
      <c r="I50" s="168">
        <f t="shared" si="4"/>
        <v>299862.8</v>
      </c>
      <c r="J50" s="152">
        <v>213742.56</v>
      </c>
      <c r="K50" s="169">
        <v>17837.16</v>
      </c>
      <c r="L50" s="157">
        <v>17837.16</v>
      </c>
      <c r="M50" s="170">
        <v>17837.16</v>
      </c>
      <c r="N50" s="171">
        <v>20960</v>
      </c>
      <c r="O50" s="172">
        <v>48960</v>
      </c>
      <c r="P50" s="172">
        <v>0</v>
      </c>
      <c r="Q50" s="173">
        <f t="shared" si="7"/>
        <v>48960</v>
      </c>
      <c r="R50" s="152">
        <v>48960</v>
      </c>
      <c r="S50" s="174"/>
      <c r="T50" s="169">
        <v>131732.53</v>
      </c>
      <c r="U50" s="157">
        <v>110371.03</v>
      </c>
      <c r="V50" s="170">
        <v>110371.03</v>
      </c>
      <c r="W50" s="174"/>
      <c r="X50" s="175">
        <f t="shared" si="8"/>
        <v>298077.89</v>
      </c>
      <c r="Y50" s="175">
        <f t="shared" si="9"/>
        <v>390910.75</v>
      </c>
      <c r="Z50" s="175">
        <f t="shared" si="10"/>
        <v>204620.61</v>
      </c>
      <c r="AA50" s="175">
        <f t="shared" si="5"/>
        <v>595531.36</v>
      </c>
      <c r="AB50" s="175">
        <f t="shared" si="11"/>
        <v>390910.75</v>
      </c>
    </row>
    <row r="51" spans="1:28" ht="16.149999999999999" customHeight="1" x14ac:dyDescent="0.2">
      <c r="A51" s="5">
        <f t="shared" si="6"/>
        <v>46</v>
      </c>
      <c r="B51" s="6" t="s">
        <v>93</v>
      </c>
      <c r="C51" s="132" t="s">
        <v>94</v>
      </c>
      <c r="D51" s="166">
        <v>34246.61</v>
      </c>
      <c r="E51" s="152">
        <v>34246.61</v>
      </c>
      <c r="F51" s="167">
        <v>43993.62</v>
      </c>
      <c r="G51" s="154">
        <v>78248.149999999994</v>
      </c>
      <c r="H51" s="154">
        <v>38.57</v>
      </c>
      <c r="I51" s="168">
        <f t="shared" si="4"/>
        <v>78286.720000000001</v>
      </c>
      <c r="J51" s="152">
        <v>112494.76</v>
      </c>
      <c r="K51" s="169">
        <v>185456.5</v>
      </c>
      <c r="L51" s="157">
        <v>242696.5</v>
      </c>
      <c r="M51" s="170">
        <v>242696.5</v>
      </c>
      <c r="N51" s="171">
        <v>1</v>
      </c>
      <c r="O51" s="172">
        <v>8565</v>
      </c>
      <c r="P51" s="172">
        <v>0</v>
      </c>
      <c r="Q51" s="173">
        <f t="shared" si="7"/>
        <v>8565</v>
      </c>
      <c r="R51" s="152">
        <v>8565</v>
      </c>
      <c r="S51" s="174"/>
      <c r="T51" s="169">
        <v>29665.58</v>
      </c>
      <c r="U51" s="157">
        <v>22614.760000000002</v>
      </c>
      <c r="V51" s="170">
        <v>22614.760000000002</v>
      </c>
      <c r="W51" s="174"/>
      <c r="X51" s="175">
        <f t="shared" si="8"/>
        <v>293363.31</v>
      </c>
      <c r="Y51" s="175">
        <f t="shared" si="9"/>
        <v>386371.02</v>
      </c>
      <c r="Z51" s="175">
        <f t="shared" si="10"/>
        <v>38.57</v>
      </c>
      <c r="AA51" s="175">
        <f t="shared" si="5"/>
        <v>386409.59</v>
      </c>
      <c r="AB51" s="175">
        <f t="shared" si="11"/>
        <v>386371.02</v>
      </c>
    </row>
    <row r="52" spans="1:28" ht="16.149999999999999" customHeight="1" x14ac:dyDescent="0.2">
      <c r="A52" s="5">
        <f t="shared" si="6"/>
        <v>47</v>
      </c>
      <c r="B52" s="6" t="s">
        <v>95</v>
      </c>
      <c r="C52" s="132" t="s">
        <v>96</v>
      </c>
      <c r="D52" s="166">
        <v>381085.32</v>
      </c>
      <c r="E52" s="152">
        <v>231007.82</v>
      </c>
      <c r="F52" s="167">
        <v>205944.41</v>
      </c>
      <c r="G52" s="154">
        <v>303348.52</v>
      </c>
      <c r="H52" s="154">
        <v>76394.239999999991</v>
      </c>
      <c r="I52" s="168">
        <f t="shared" si="4"/>
        <v>379742.76</v>
      </c>
      <c r="J52" s="152">
        <v>534356.34000000008</v>
      </c>
      <c r="K52" s="169">
        <v>131177.5</v>
      </c>
      <c r="L52" s="157">
        <v>113272.5</v>
      </c>
      <c r="M52" s="170">
        <v>113272.5</v>
      </c>
      <c r="N52" s="171">
        <v>32018</v>
      </c>
      <c r="O52" s="172">
        <v>0</v>
      </c>
      <c r="P52" s="172">
        <v>0</v>
      </c>
      <c r="Q52" s="173">
        <f t="shared" si="7"/>
        <v>0</v>
      </c>
      <c r="R52" s="152">
        <v>0</v>
      </c>
      <c r="S52" s="174"/>
      <c r="T52" s="169">
        <v>184008.71</v>
      </c>
      <c r="U52" s="157">
        <v>13996.229999999981</v>
      </c>
      <c r="V52" s="170">
        <v>13996.229999999981</v>
      </c>
      <c r="W52" s="174"/>
      <c r="X52" s="175">
        <f t="shared" si="8"/>
        <v>934233.94</v>
      </c>
      <c r="Y52" s="175">
        <f t="shared" si="9"/>
        <v>661625.07000000007</v>
      </c>
      <c r="Z52" s="175">
        <f t="shared" si="10"/>
        <v>76394.239999999991</v>
      </c>
      <c r="AA52" s="175">
        <f t="shared" si="5"/>
        <v>738019.31</v>
      </c>
      <c r="AB52" s="175">
        <f t="shared" si="11"/>
        <v>661625.07000000007</v>
      </c>
    </row>
    <row r="53" spans="1:28" ht="16.149999999999999" customHeight="1" x14ac:dyDescent="0.2">
      <c r="A53" s="5">
        <f t="shared" si="6"/>
        <v>48</v>
      </c>
      <c r="B53" s="6" t="s">
        <v>97</v>
      </c>
      <c r="C53" s="132" t="s">
        <v>98</v>
      </c>
      <c r="D53" s="166">
        <v>0</v>
      </c>
      <c r="E53" s="152">
        <v>0</v>
      </c>
      <c r="F53" s="167">
        <v>67503.89</v>
      </c>
      <c r="G53" s="154">
        <v>67605.460000000006</v>
      </c>
      <c r="H53" s="154">
        <v>174.31</v>
      </c>
      <c r="I53" s="168">
        <f t="shared" si="4"/>
        <v>67779.77</v>
      </c>
      <c r="J53" s="152">
        <v>67605.460000000006</v>
      </c>
      <c r="K53" s="169">
        <v>0</v>
      </c>
      <c r="L53" s="157">
        <v>0</v>
      </c>
      <c r="M53" s="170">
        <v>0</v>
      </c>
      <c r="N53" s="171">
        <v>6001</v>
      </c>
      <c r="O53" s="172">
        <v>6001</v>
      </c>
      <c r="P53" s="172">
        <v>0</v>
      </c>
      <c r="Q53" s="173">
        <f t="shared" si="7"/>
        <v>6001</v>
      </c>
      <c r="R53" s="152">
        <v>6001</v>
      </c>
      <c r="S53" s="174"/>
      <c r="T53" s="169">
        <v>36009.449999999997</v>
      </c>
      <c r="U53" s="157">
        <v>4357.3099999999977</v>
      </c>
      <c r="V53" s="170">
        <v>4357.3099999999977</v>
      </c>
      <c r="W53" s="174"/>
      <c r="X53" s="175">
        <f t="shared" si="8"/>
        <v>109514.34</v>
      </c>
      <c r="Y53" s="175">
        <f t="shared" si="9"/>
        <v>77963.77</v>
      </c>
      <c r="Z53" s="175">
        <f t="shared" si="10"/>
        <v>174.31</v>
      </c>
      <c r="AA53" s="175">
        <f t="shared" si="5"/>
        <v>78138.080000000002</v>
      </c>
      <c r="AB53" s="175">
        <f t="shared" si="11"/>
        <v>77963.77</v>
      </c>
    </row>
    <row r="54" spans="1:28" ht="16.149999999999999" customHeight="1" x14ac:dyDescent="0.2">
      <c r="A54" s="5">
        <f t="shared" si="6"/>
        <v>49</v>
      </c>
      <c r="B54" s="6" t="s">
        <v>99</v>
      </c>
      <c r="C54" s="132" t="s">
        <v>100</v>
      </c>
      <c r="D54" s="166">
        <v>0</v>
      </c>
      <c r="E54" s="152">
        <v>0</v>
      </c>
      <c r="F54" s="167">
        <v>60000.51</v>
      </c>
      <c r="G54" s="154">
        <v>66901</v>
      </c>
      <c r="H54" s="154">
        <v>7775.12</v>
      </c>
      <c r="I54" s="168">
        <f t="shared" si="4"/>
        <v>74676.12</v>
      </c>
      <c r="J54" s="152">
        <v>66901</v>
      </c>
      <c r="K54" s="169">
        <v>29400</v>
      </c>
      <c r="L54" s="157">
        <v>33744</v>
      </c>
      <c r="M54" s="170">
        <v>33744</v>
      </c>
      <c r="N54" s="171">
        <v>10800</v>
      </c>
      <c r="O54" s="172">
        <v>12500</v>
      </c>
      <c r="P54" s="172">
        <v>1900</v>
      </c>
      <c r="Q54" s="173">
        <f t="shared" si="7"/>
        <v>14400</v>
      </c>
      <c r="R54" s="152">
        <v>12500</v>
      </c>
      <c r="S54" s="174"/>
      <c r="T54" s="169">
        <v>96788.97</v>
      </c>
      <c r="U54" s="157">
        <v>103062.39999999999</v>
      </c>
      <c r="V54" s="170">
        <v>103062.55</v>
      </c>
      <c r="W54" s="174"/>
      <c r="X54" s="175">
        <f t="shared" si="8"/>
        <v>196989.48</v>
      </c>
      <c r="Y54" s="175">
        <f t="shared" si="9"/>
        <v>216207.4</v>
      </c>
      <c r="Z54" s="175">
        <f t="shared" si="10"/>
        <v>9675.119999999999</v>
      </c>
      <c r="AA54" s="175">
        <f t="shared" si="5"/>
        <v>225882.52</v>
      </c>
      <c r="AB54" s="175">
        <f t="shared" si="11"/>
        <v>216207.55</v>
      </c>
    </row>
    <row r="55" spans="1:28" ht="16.149999999999999" customHeight="1" x14ac:dyDescent="0.2">
      <c r="A55" s="5">
        <f t="shared" si="6"/>
        <v>50</v>
      </c>
      <c r="B55" s="6" t="s">
        <v>101</v>
      </c>
      <c r="C55" s="132" t="s">
        <v>102</v>
      </c>
      <c r="D55" s="166">
        <v>608277.93000000005</v>
      </c>
      <c r="E55" s="152">
        <v>791435.33</v>
      </c>
      <c r="F55" s="167">
        <v>546545.06999999995</v>
      </c>
      <c r="G55" s="154">
        <v>763941.81</v>
      </c>
      <c r="H55" s="154">
        <v>536850.01</v>
      </c>
      <c r="I55" s="168">
        <f t="shared" si="4"/>
        <v>1300791.82</v>
      </c>
      <c r="J55" s="152">
        <v>1555377.1400000001</v>
      </c>
      <c r="K55" s="169">
        <v>209697.53</v>
      </c>
      <c r="L55" s="157">
        <v>244121.53000000003</v>
      </c>
      <c r="M55" s="170">
        <v>244121.53000000003</v>
      </c>
      <c r="N55" s="171">
        <v>232490.96</v>
      </c>
      <c r="O55" s="172">
        <v>286839.95999999996</v>
      </c>
      <c r="P55" s="172">
        <v>134212.5</v>
      </c>
      <c r="Q55" s="173">
        <f t="shared" si="7"/>
        <v>421052.45999999996</v>
      </c>
      <c r="R55" s="152">
        <v>286839.95999999996</v>
      </c>
      <c r="S55" s="174"/>
      <c r="T55" s="169">
        <v>24752.12</v>
      </c>
      <c r="U55" s="157">
        <v>21561.119999999995</v>
      </c>
      <c r="V55" s="170">
        <v>21561.119999999995</v>
      </c>
      <c r="W55" s="174"/>
      <c r="X55" s="175">
        <f t="shared" si="8"/>
        <v>1621763.61</v>
      </c>
      <c r="Y55" s="175">
        <f t="shared" si="9"/>
        <v>2107899.75</v>
      </c>
      <c r="Z55" s="175">
        <f t="shared" si="10"/>
        <v>671062.51</v>
      </c>
      <c r="AA55" s="175">
        <f t="shared" si="5"/>
        <v>2778962.26</v>
      </c>
      <c r="AB55" s="175">
        <f t="shared" si="11"/>
        <v>2107899.75</v>
      </c>
    </row>
    <row r="56" spans="1:28" ht="16.149999999999999" customHeight="1" x14ac:dyDescent="0.2">
      <c r="A56" s="5">
        <f t="shared" si="6"/>
        <v>51</v>
      </c>
      <c r="B56" s="6" t="s">
        <v>103</v>
      </c>
      <c r="C56" s="132" t="s">
        <v>104</v>
      </c>
      <c r="D56" s="166">
        <v>588594.57999999996</v>
      </c>
      <c r="E56" s="152">
        <v>583560.04</v>
      </c>
      <c r="F56" s="167">
        <v>432837.79</v>
      </c>
      <c r="G56" s="154">
        <v>506295.03</v>
      </c>
      <c r="H56" s="154">
        <v>208063.52</v>
      </c>
      <c r="I56" s="168">
        <f t="shared" si="4"/>
        <v>714358.55</v>
      </c>
      <c r="J56" s="152">
        <v>1089855.07</v>
      </c>
      <c r="K56" s="169">
        <v>388072.99</v>
      </c>
      <c r="L56" s="157">
        <v>535078.93999999994</v>
      </c>
      <c r="M56" s="170">
        <v>535078.93999999994</v>
      </c>
      <c r="N56" s="171">
        <v>157340.32999999999</v>
      </c>
      <c r="O56" s="172">
        <v>181540.33</v>
      </c>
      <c r="P56" s="172">
        <v>52000</v>
      </c>
      <c r="Q56" s="173">
        <f t="shared" si="7"/>
        <v>233540.33</v>
      </c>
      <c r="R56" s="152">
        <v>181540.33</v>
      </c>
      <c r="S56" s="174"/>
      <c r="T56" s="169">
        <v>240866.22</v>
      </c>
      <c r="U56" s="157">
        <v>219426.21999999997</v>
      </c>
      <c r="V56" s="170">
        <v>219426.21999999997</v>
      </c>
      <c r="W56" s="174"/>
      <c r="X56" s="175">
        <f t="shared" si="8"/>
        <v>1807711.91</v>
      </c>
      <c r="Y56" s="175">
        <f t="shared" si="9"/>
        <v>2025900.56</v>
      </c>
      <c r="Z56" s="175">
        <f t="shared" si="10"/>
        <v>260063.52</v>
      </c>
      <c r="AA56" s="175">
        <f t="shared" si="5"/>
        <v>2285964.08</v>
      </c>
      <c r="AB56" s="175">
        <f t="shared" si="11"/>
        <v>2025900.56</v>
      </c>
    </row>
    <row r="57" spans="1:28" ht="16.149999999999999" customHeight="1" x14ac:dyDescent="0.2">
      <c r="A57" s="5">
        <f t="shared" si="6"/>
        <v>52</v>
      </c>
      <c r="B57" s="6" t="s">
        <v>105</v>
      </c>
      <c r="C57" s="132" t="s">
        <v>106</v>
      </c>
      <c r="D57" s="166">
        <v>329484.28999999998</v>
      </c>
      <c r="E57" s="152">
        <v>290875</v>
      </c>
      <c r="F57" s="167">
        <v>53880.69</v>
      </c>
      <c r="G57" s="154">
        <v>180046.1</v>
      </c>
      <c r="H57" s="154">
        <v>145819.82</v>
      </c>
      <c r="I57" s="168">
        <f t="shared" si="4"/>
        <v>325865.92000000004</v>
      </c>
      <c r="J57" s="152">
        <v>470921.1</v>
      </c>
      <c r="K57" s="169">
        <v>309534.87</v>
      </c>
      <c r="L57" s="157">
        <v>369503.87</v>
      </c>
      <c r="M57" s="170">
        <v>369503.87</v>
      </c>
      <c r="N57" s="171">
        <v>42120.22</v>
      </c>
      <c r="O57" s="172">
        <v>83520.22</v>
      </c>
      <c r="P57" s="172">
        <v>36454</v>
      </c>
      <c r="Q57" s="173">
        <f t="shared" si="7"/>
        <v>119974.22</v>
      </c>
      <c r="R57" s="152">
        <v>83520.22</v>
      </c>
      <c r="S57" s="174"/>
      <c r="T57" s="169">
        <v>222278.54</v>
      </c>
      <c r="U57" s="157">
        <v>265626.22000000003</v>
      </c>
      <c r="V57" s="170">
        <v>265626.22000000003</v>
      </c>
      <c r="W57" s="174"/>
      <c r="X57" s="175">
        <f t="shared" si="8"/>
        <v>957298.61</v>
      </c>
      <c r="Y57" s="175">
        <f t="shared" si="9"/>
        <v>1189571.4099999999</v>
      </c>
      <c r="Z57" s="175">
        <f t="shared" si="10"/>
        <v>182273.82</v>
      </c>
      <c r="AA57" s="175">
        <f t="shared" si="5"/>
        <v>1371845.23</v>
      </c>
      <c r="AB57" s="175">
        <f t="shared" si="11"/>
        <v>1189571.4099999999</v>
      </c>
    </row>
    <row r="58" spans="1:28" ht="16.149999999999999" customHeight="1" x14ac:dyDescent="0.2">
      <c r="A58" s="5">
        <f t="shared" si="6"/>
        <v>53</v>
      </c>
      <c r="B58" s="6" t="s">
        <v>107</v>
      </c>
      <c r="C58" s="132" t="s">
        <v>108</v>
      </c>
      <c r="D58" s="166">
        <v>1332582.71</v>
      </c>
      <c r="E58" s="152">
        <v>1350266.62</v>
      </c>
      <c r="F58" s="167">
        <v>25401.61</v>
      </c>
      <c r="G58" s="154">
        <v>24760.61</v>
      </c>
      <c r="H58" s="154">
        <v>95083.26</v>
      </c>
      <c r="I58" s="168">
        <f t="shared" si="4"/>
        <v>119843.87</v>
      </c>
      <c r="J58" s="152">
        <v>616774.40000000002</v>
      </c>
      <c r="K58" s="169">
        <v>657981.63</v>
      </c>
      <c r="L58" s="157">
        <v>713556.56</v>
      </c>
      <c r="M58" s="170">
        <v>409829.8</v>
      </c>
      <c r="N58" s="171">
        <v>225000</v>
      </c>
      <c r="O58" s="172">
        <v>225000</v>
      </c>
      <c r="P58" s="172">
        <v>0</v>
      </c>
      <c r="Q58" s="173">
        <f t="shared" si="7"/>
        <v>225000</v>
      </c>
      <c r="R58" s="152">
        <v>225000</v>
      </c>
      <c r="S58" s="174"/>
      <c r="T58" s="169">
        <v>132959.29999999999</v>
      </c>
      <c r="U58" s="157">
        <v>42428.299999999988</v>
      </c>
      <c r="V58" s="170">
        <v>42428.299999999988</v>
      </c>
      <c r="W58" s="174"/>
      <c r="X58" s="175">
        <f t="shared" si="8"/>
        <v>2373925.25</v>
      </c>
      <c r="Y58" s="175">
        <f t="shared" si="9"/>
        <v>2356012.09</v>
      </c>
      <c r="Z58" s="175">
        <f t="shared" si="10"/>
        <v>95083.26</v>
      </c>
      <c r="AA58" s="175">
        <f t="shared" si="5"/>
        <v>2451095.3499999996</v>
      </c>
      <c r="AB58" s="175">
        <f t="shared" si="11"/>
        <v>1294032.5</v>
      </c>
    </row>
    <row r="59" spans="1:28" ht="16.149999999999999" customHeight="1" x14ac:dyDescent="0.2">
      <c r="A59" s="5">
        <f t="shared" si="6"/>
        <v>54</v>
      </c>
      <c r="B59" s="6" t="s">
        <v>109</v>
      </c>
      <c r="C59" s="132" t="s">
        <v>110</v>
      </c>
      <c r="D59" s="166">
        <v>118041</v>
      </c>
      <c r="E59" s="152">
        <v>110865</v>
      </c>
      <c r="F59" s="167">
        <v>206398.43</v>
      </c>
      <c r="G59" s="154">
        <v>411257.34</v>
      </c>
      <c r="H59" s="154">
        <v>350838.22</v>
      </c>
      <c r="I59" s="168">
        <f t="shared" si="4"/>
        <v>762095.56</v>
      </c>
      <c r="J59" s="152">
        <v>522122.34</v>
      </c>
      <c r="K59" s="169">
        <v>2070829.5</v>
      </c>
      <c r="L59" s="157">
        <v>1389193.9</v>
      </c>
      <c r="M59" s="170">
        <v>1389193.9</v>
      </c>
      <c r="N59" s="171">
        <v>108573</v>
      </c>
      <c r="O59" s="172">
        <v>141677</v>
      </c>
      <c r="P59" s="172">
        <v>87600</v>
      </c>
      <c r="Q59" s="173">
        <f t="shared" si="7"/>
        <v>229277</v>
      </c>
      <c r="R59" s="152">
        <v>141677</v>
      </c>
      <c r="S59" s="174"/>
      <c r="T59" s="169">
        <v>81316.009999999995</v>
      </c>
      <c r="U59" s="157">
        <v>73610.010000000009</v>
      </c>
      <c r="V59" s="170">
        <v>73610.010000000009</v>
      </c>
      <c r="W59" s="174"/>
      <c r="X59" s="175">
        <f t="shared" si="8"/>
        <v>2585157.94</v>
      </c>
      <c r="Y59" s="175">
        <f t="shared" si="9"/>
        <v>2126603.25</v>
      </c>
      <c r="Z59" s="175">
        <f t="shared" si="10"/>
        <v>438438.22</v>
      </c>
      <c r="AA59" s="175">
        <f t="shared" si="5"/>
        <v>2565041.4699999997</v>
      </c>
      <c r="AB59" s="175">
        <f t="shared" si="11"/>
        <v>2126603.25</v>
      </c>
    </row>
    <row r="60" spans="1:28" ht="16.149999999999999" customHeight="1" x14ac:dyDescent="0.2">
      <c r="A60" s="5">
        <f t="shared" si="6"/>
        <v>55</v>
      </c>
      <c r="B60" s="6" t="s">
        <v>111</v>
      </c>
      <c r="C60" s="132" t="s">
        <v>112</v>
      </c>
      <c r="D60" s="166">
        <v>546524.97</v>
      </c>
      <c r="E60" s="152">
        <v>605906.97</v>
      </c>
      <c r="F60" s="167">
        <v>142250.71</v>
      </c>
      <c r="G60" s="154">
        <v>142904.21</v>
      </c>
      <c r="H60" s="154">
        <v>172.93</v>
      </c>
      <c r="I60" s="168">
        <f t="shared" si="4"/>
        <v>143077.13999999998</v>
      </c>
      <c r="J60" s="152">
        <v>748811.18</v>
      </c>
      <c r="K60" s="169">
        <v>840098.24</v>
      </c>
      <c r="L60" s="157">
        <v>959782.47</v>
      </c>
      <c r="M60" s="170">
        <v>959782.47</v>
      </c>
      <c r="N60" s="171">
        <v>190071</v>
      </c>
      <c r="O60" s="172">
        <v>190071</v>
      </c>
      <c r="P60" s="172">
        <v>0</v>
      </c>
      <c r="Q60" s="173">
        <f t="shared" si="7"/>
        <v>190071</v>
      </c>
      <c r="R60" s="152">
        <v>190071</v>
      </c>
      <c r="S60" s="174"/>
      <c r="T60" s="169">
        <v>11366.080000000002</v>
      </c>
      <c r="U60" s="157">
        <v>11993.399999999994</v>
      </c>
      <c r="V60" s="170">
        <v>11993.399999999994</v>
      </c>
      <c r="W60" s="174"/>
      <c r="X60" s="175">
        <f t="shared" si="8"/>
        <v>1730311</v>
      </c>
      <c r="Y60" s="175">
        <f t="shared" si="9"/>
        <v>1910658.0499999998</v>
      </c>
      <c r="Z60" s="175">
        <f t="shared" si="10"/>
        <v>172.93</v>
      </c>
      <c r="AA60" s="175">
        <f t="shared" si="5"/>
        <v>1910830.9799999997</v>
      </c>
      <c r="AB60" s="175">
        <f t="shared" si="11"/>
        <v>1910658.0499999998</v>
      </c>
    </row>
    <row r="61" spans="1:28" ht="16.149999999999999" customHeight="1" x14ac:dyDescent="0.2">
      <c r="A61" s="5">
        <f t="shared" si="6"/>
        <v>56</v>
      </c>
      <c r="B61" s="6" t="s">
        <v>113</v>
      </c>
      <c r="C61" s="132" t="s">
        <v>114</v>
      </c>
      <c r="D61" s="166">
        <v>65419.39</v>
      </c>
      <c r="E61" s="152">
        <v>246464.39</v>
      </c>
      <c r="F61" s="167">
        <v>439909.33</v>
      </c>
      <c r="G61" s="154">
        <v>439909.33</v>
      </c>
      <c r="H61" s="154">
        <v>76388.39</v>
      </c>
      <c r="I61" s="168">
        <f t="shared" si="4"/>
        <v>516297.72000000003</v>
      </c>
      <c r="J61" s="152">
        <v>686373.72</v>
      </c>
      <c r="K61" s="169">
        <v>123183.6</v>
      </c>
      <c r="L61" s="157">
        <v>181031.6</v>
      </c>
      <c r="M61" s="170">
        <v>181031.6</v>
      </c>
      <c r="N61" s="171">
        <v>34235</v>
      </c>
      <c r="O61" s="172">
        <v>34235</v>
      </c>
      <c r="P61" s="172">
        <v>19000</v>
      </c>
      <c r="Q61" s="173">
        <f t="shared" si="7"/>
        <v>53235</v>
      </c>
      <c r="R61" s="152">
        <v>34235</v>
      </c>
      <c r="S61" s="174"/>
      <c r="T61" s="169">
        <v>6972.75</v>
      </c>
      <c r="U61" s="157">
        <v>8284.43</v>
      </c>
      <c r="V61" s="170">
        <v>8284.43</v>
      </c>
      <c r="W61" s="174"/>
      <c r="X61" s="175">
        <f t="shared" si="8"/>
        <v>669720.07000000007</v>
      </c>
      <c r="Y61" s="175">
        <f t="shared" si="9"/>
        <v>909924.75</v>
      </c>
      <c r="Z61" s="175">
        <f t="shared" si="10"/>
        <v>95388.39</v>
      </c>
      <c r="AA61" s="175">
        <f t="shared" si="5"/>
        <v>1005313.14</v>
      </c>
      <c r="AB61" s="175">
        <f t="shared" si="11"/>
        <v>909924.75</v>
      </c>
    </row>
    <row r="62" spans="1:28" ht="16.149999999999999" customHeight="1" x14ac:dyDescent="0.2">
      <c r="A62" s="5">
        <f t="shared" si="6"/>
        <v>57</v>
      </c>
      <c r="B62" s="6" t="s">
        <v>115</v>
      </c>
      <c r="C62" s="225" t="s">
        <v>255</v>
      </c>
      <c r="D62" s="166">
        <v>549514.03</v>
      </c>
      <c r="E62" s="152">
        <v>546091.03</v>
      </c>
      <c r="F62" s="167">
        <v>700920.89</v>
      </c>
      <c r="G62" s="154">
        <v>860260.75</v>
      </c>
      <c r="H62" s="154">
        <v>687388.7</v>
      </c>
      <c r="I62" s="168">
        <f t="shared" si="4"/>
        <v>1547649.45</v>
      </c>
      <c r="J62" s="152">
        <v>1406351.78</v>
      </c>
      <c r="K62" s="169">
        <v>222264.37</v>
      </c>
      <c r="L62" s="157">
        <v>365209.37</v>
      </c>
      <c r="M62" s="170">
        <v>365209.37</v>
      </c>
      <c r="N62" s="171">
        <v>183770.21</v>
      </c>
      <c r="O62" s="172">
        <v>192880.21</v>
      </c>
      <c r="P62" s="172">
        <v>171847.18</v>
      </c>
      <c r="Q62" s="173">
        <f t="shared" si="7"/>
        <v>364727.39</v>
      </c>
      <c r="R62" s="152">
        <v>192880.21</v>
      </c>
      <c r="S62" s="174"/>
      <c r="T62" s="169">
        <v>56718.229999999996</v>
      </c>
      <c r="U62" s="157">
        <v>51993.69</v>
      </c>
      <c r="V62" s="170">
        <v>51993.69</v>
      </c>
      <c r="W62" s="174"/>
      <c r="X62" s="175">
        <f t="shared" si="8"/>
        <v>1713187.73</v>
      </c>
      <c r="Y62" s="175">
        <f t="shared" si="9"/>
        <v>2016435.0499999998</v>
      </c>
      <c r="Z62" s="175">
        <f t="shared" si="10"/>
        <v>859235.87999999989</v>
      </c>
      <c r="AA62" s="175">
        <f t="shared" si="5"/>
        <v>2875670.9299999997</v>
      </c>
      <c r="AB62" s="175">
        <f t="shared" si="11"/>
        <v>2016435.0499999998</v>
      </c>
    </row>
    <row r="63" spans="1:28" ht="16.149999999999999" customHeight="1" x14ac:dyDescent="0.2">
      <c r="A63" s="5">
        <f t="shared" si="6"/>
        <v>58</v>
      </c>
      <c r="B63" s="6" t="s">
        <v>116</v>
      </c>
      <c r="C63" s="132" t="s">
        <v>117</v>
      </c>
      <c r="D63" s="166">
        <v>23341</v>
      </c>
      <c r="E63" s="152">
        <v>10000</v>
      </c>
      <c r="F63" s="167">
        <v>454373.92</v>
      </c>
      <c r="G63" s="154">
        <v>391104.4</v>
      </c>
      <c r="H63" s="154">
        <v>212031.94</v>
      </c>
      <c r="I63" s="168">
        <f t="shared" si="4"/>
        <v>603136.34000000008</v>
      </c>
      <c r="J63" s="152">
        <v>401104.4</v>
      </c>
      <c r="K63" s="169">
        <v>476369.05000000005</v>
      </c>
      <c r="L63" s="157">
        <v>276134.95000000007</v>
      </c>
      <c r="M63" s="170">
        <v>276134.95000000007</v>
      </c>
      <c r="N63" s="171">
        <v>85029.6</v>
      </c>
      <c r="O63" s="172">
        <v>126434.46</v>
      </c>
      <c r="P63" s="172">
        <v>53007.99</v>
      </c>
      <c r="Q63" s="173">
        <f t="shared" si="7"/>
        <v>179442.45</v>
      </c>
      <c r="R63" s="152">
        <v>126434.46</v>
      </c>
      <c r="S63" s="174"/>
      <c r="T63" s="169">
        <v>20087.880000000005</v>
      </c>
      <c r="U63" s="157">
        <v>17845.260000000009</v>
      </c>
      <c r="V63" s="170">
        <v>17845.260000000009</v>
      </c>
      <c r="W63" s="174"/>
      <c r="X63" s="175">
        <f t="shared" si="8"/>
        <v>1059201.45</v>
      </c>
      <c r="Y63" s="175">
        <f t="shared" si="9"/>
        <v>821519.07000000007</v>
      </c>
      <c r="Z63" s="175">
        <f t="shared" si="10"/>
        <v>265039.93</v>
      </c>
      <c r="AA63" s="175">
        <f t="shared" si="5"/>
        <v>1086559</v>
      </c>
      <c r="AB63" s="175">
        <f t="shared" si="11"/>
        <v>821519.07000000007</v>
      </c>
    </row>
    <row r="64" spans="1:28" ht="16.149999999999999" customHeight="1" x14ac:dyDescent="0.2">
      <c r="A64" s="5">
        <f t="shared" si="6"/>
        <v>59</v>
      </c>
      <c r="B64" s="6" t="s">
        <v>118</v>
      </c>
      <c r="C64" s="132" t="s">
        <v>119</v>
      </c>
      <c r="D64" s="166">
        <v>0</v>
      </c>
      <c r="E64" s="152">
        <v>0</v>
      </c>
      <c r="F64" s="167">
        <v>6974.67</v>
      </c>
      <c r="G64" s="154">
        <v>0</v>
      </c>
      <c r="H64" s="154">
        <v>52366.78</v>
      </c>
      <c r="I64" s="168">
        <f t="shared" si="4"/>
        <v>52366.78</v>
      </c>
      <c r="J64" s="152">
        <v>0</v>
      </c>
      <c r="K64" s="169">
        <v>23039.599999999999</v>
      </c>
      <c r="L64" s="157">
        <v>36383.599999999999</v>
      </c>
      <c r="M64" s="170">
        <v>36383.599999999999</v>
      </c>
      <c r="N64" s="171">
        <v>7660.38</v>
      </c>
      <c r="O64" s="172">
        <v>7660.38</v>
      </c>
      <c r="P64" s="172">
        <v>0</v>
      </c>
      <c r="Q64" s="173">
        <f t="shared" si="7"/>
        <v>7660.38</v>
      </c>
      <c r="R64" s="152">
        <v>7660.38</v>
      </c>
      <c r="S64" s="174"/>
      <c r="T64" s="169">
        <v>47730.27</v>
      </c>
      <c r="U64" s="157">
        <v>52251.26999999999</v>
      </c>
      <c r="V64" s="170">
        <v>52251.26999999999</v>
      </c>
      <c r="W64" s="174"/>
      <c r="X64" s="175">
        <f t="shared" si="8"/>
        <v>85404.919999999984</v>
      </c>
      <c r="Y64" s="175">
        <f t="shared" si="9"/>
        <v>96295.249999999985</v>
      </c>
      <c r="Z64" s="175">
        <f t="shared" si="10"/>
        <v>52366.78</v>
      </c>
      <c r="AA64" s="175">
        <f t="shared" si="5"/>
        <v>148662.02999999997</v>
      </c>
      <c r="AB64" s="175">
        <f t="shared" si="11"/>
        <v>96295.249999999985</v>
      </c>
    </row>
    <row r="65" spans="1:28" ht="16.149999999999999" customHeight="1" x14ac:dyDescent="0.2">
      <c r="A65" s="5">
        <f t="shared" si="6"/>
        <v>60</v>
      </c>
      <c r="B65" s="6" t="s">
        <v>120</v>
      </c>
      <c r="C65" s="132" t="s">
        <v>121</v>
      </c>
      <c r="D65" s="166">
        <v>0</v>
      </c>
      <c r="E65" s="152">
        <v>0</v>
      </c>
      <c r="F65" s="167">
        <v>841382.01</v>
      </c>
      <c r="G65" s="154">
        <v>402794.26</v>
      </c>
      <c r="H65" s="154">
        <v>19881.55</v>
      </c>
      <c r="I65" s="168">
        <f t="shared" si="4"/>
        <v>422675.81</v>
      </c>
      <c r="J65" s="152">
        <v>402794.26</v>
      </c>
      <c r="K65" s="169">
        <v>111986</v>
      </c>
      <c r="L65" s="157">
        <v>30277</v>
      </c>
      <c r="M65" s="170">
        <v>30277</v>
      </c>
      <c r="N65" s="171">
        <v>49078</v>
      </c>
      <c r="O65" s="172">
        <v>76931</v>
      </c>
      <c r="P65" s="172">
        <v>4970</v>
      </c>
      <c r="Q65" s="173">
        <f t="shared" si="7"/>
        <v>81901</v>
      </c>
      <c r="R65" s="152">
        <v>76931</v>
      </c>
      <c r="S65" s="174"/>
      <c r="T65" s="169">
        <v>20773.68</v>
      </c>
      <c r="U65" s="157">
        <v>28122.11</v>
      </c>
      <c r="V65" s="170">
        <v>28122.11</v>
      </c>
      <c r="W65" s="174"/>
      <c r="X65" s="175">
        <f t="shared" si="8"/>
        <v>1023219.6900000001</v>
      </c>
      <c r="Y65" s="175">
        <f t="shared" si="9"/>
        <v>538124.37</v>
      </c>
      <c r="Z65" s="175">
        <f t="shared" si="10"/>
        <v>24851.55</v>
      </c>
      <c r="AA65" s="175">
        <f t="shared" si="5"/>
        <v>562975.92000000004</v>
      </c>
      <c r="AB65" s="175">
        <f t="shared" si="11"/>
        <v>538124.37</v>
      </c>
    </row>
    <row r="66" spans="1:28" ht="16.149999999999999" customHeight="1" x14ac:dyDescent="0.2">
      <c r="A66" s="5">
        <f t="shared" si="6"/>
        <v>61</v>
      </c>
      <c r="B66" s="6" t="s">
        <v>122</v>
      </c>
      <c r="C66" s="132" t="s">
        <v>123</v>
      </c>
      <c r="D66" s="166">
        <v>4934.46</v>
      </c>
      <c r="E66" s="152">
        <v>4934.46</v>
      </c>
      <c r="F66" s="167">
        <v>179853.59</v>
      </c>
      <c r="G66" s="154">
        <v>205858.79</v>
      </c>
      <c r="H66" s="154">
        <v>252593.88</v>
      </c>
      <c r="I66" s="168">
        <f t="shared" si="4"/>
        <v>458452.67000000004</v>
      </c>
      <c r="J66" s="152">
        <v>210793.25</v>
      </c>
      <c r="K66" s="169">
        <v>111563.98</v>
      </c>
      <c r="L66" s="157">
        <v>128306.98</v>
      </c>
      <c r="M66" s="170">
        <v>128306.98</v>
      </c>
      <c r="N66" s="171">
        <v>4000</v>
      </c>
      <c r="O66" s="172">
        <v>4000</v>
      </c>
      <c r="P66" s="172">
        <v>0</v>
      </c>
      <c r="Q66" s="173">
        <f t="shared" si="7"/>
        <v>4000</v>
      </c>
      <c r="R66" s="152">
        <v>4000</v>
      </c>
      <c r="S66" s="174"/>
      <c r="T66" s="169">
        <v>43209.55</v>
      </c>
      <c r="U66" s="157">
        <v>37833.550000000003</v>
      </c>
      <c r="V66" s="170">
        <v>37833.550000000003</v>
      </c>
      <c r="W66" s="174"/>
      <c r="X66" s="175">
        <f t="shared" si="8"/>
        <v>343561.57999999996</v>
      </c>
      <c r="Y66" s="175">
        <f t="shared" si="9"/>
        <v>380933.77999999997</v>
      </c>
      <c r="Z66" s="175">
        <f t="shared" si="10"/>
        <v>252593.88</v>
      </c>
      <c r="AA66" s="175">
        <f t="shared" si="5"/>
        <v>633527.65999999992</v>
      </c>
      <c r="AB66" s="175">
        <f t="shared" si="11"/>
        <v>380933.77999999997</v>
      </c>
    </row>
    <row r="67" spans="1:28" ht="16.149999999999999" customHeight="1" x14ac:dyDescent="0.2">
      <c r="A67" s="5">
        <f t="shared" si="6"/>
        <v>62</v>
      </c>
      <c r="B67" s="6" t="s">
        <v>124</v>
      </c>
      <c r="C67" s="132" t="s">
        <v>125</v>
      </c>
      <c r="D67" s="166">
        <v>0</v>
      </c>
      <c r="E67" s="152">
        <v>0</v>
      </c>
      <c r="F67" s="167">
        <v>46716.25</v>
      </c>
      <c r="G67" s="154">
        <v>107156.55</v>
      </c>
      <c r="H67" s="154">
        <v>117329.15</v>
      </c>
      <c r="I67" s="168">
        <f t="shared" si="4"/>
        <v>224485.7</v>
      </c>
      <c r="J67" s="152">
        <v>107156.55</v>
      </c>
      <c r="K67" s="169">
        <v>29914</v>
      </c>
      <c r="L67" s="157">
        <v>29914</v>
      </c>
      <c r="M67" s="170">
        <v>29914</v>
      </c>
      <c r="N67" s="171">
        <v>1</v>
      </c>
      <c r="O67" s="172">
        <v>1</v>
      </c>
      <c r="P67" s="172">
        <v>0</v>
      </c>
      <c r="Q67" s="173">
        <f t="shared" si="7"/>
        <v>1</v>
      </c>
      <c r="R67" s="152">
        <v>1</v>
      </c>
      <c r="S67" s="174"/>
      <c r="T67" s="169">
        <v>59051.31</v>
      </c>
      <c r="U67" s="157">
        <v>51903.009999999995</v>
      </c>
      <c r="V67" s="170">
        <v>51903.009999999995</v>
      </c>
      <c r="W67" s="174"/>
      <c r="X67" s="175">
        <f t="shared" si="8"/>
        <v>135682.56</v>
      </c>
      <c r="Y67" s="175">
        <f t="shared" si="9"/>
        <v>188974.56</v>
      </c>
      <c r="Z67" s="175">
        <f t="shared" si="10"/>
        <v>117329.15</v>
      </c>
      <c r="AA67" s="175">
        <f t="shared" si="5"/>
        <v>306303.70999999996</v>
      </c>
      <c r="AB67" s="175">
        <f t="shared" si="11"/>
        <v>188974.56</v>
      </c>
    </row>
    <row r="68" spans="1:28" ht="16.149999999999999" customHeight="1" thickBot="1" x14ac:dyDescent="0.25">
      <c r="A68" s="5">
        <f t="shared" si="6"/>
        <v>63</v>
      </c>
      <c r="B68" s="6" t="s">
        <v>126</v>
      </c>
      <c r="C68" s="58" t="s">
        <v>173</v>
      </c>
      <c r="D68" s="176">
        <v>1217503.02</v>
      </c>
      <c r="E68" s="177">
        <v>997620.49</v>
      </c>
      <c r="F68" s="178">
        <v>163982.41</v>
      </c>
      <c r="G68" s="154">
        <v>0</v>
      </c>
      <c r="H68" s="154">
        <v>95780.07</v>
      </c>
      <c r="I68" s="179">
        <f t="shared" si="4"/>
        <v>95780.07</v>
      </c>
      <c r="J68" s="152">
        <v>997620.49</v>
      </c>
      <c r="K68" s="180">
        <v>1572545.63</v>
      </c>
      <c r="L68" s="157">
        <v>1677992.43</v>
      </c>
      <c r="M68" s="181">
        <v>1677992.43</v>
      </c>
      <c r="N68" s="182">
        <v>169291.56</v>
      </c>
      <c r="O68" s="183">
        <v>94291.56</v>
      </c>
      <c r="P68" s="183">
        <v>23944</v>
      </c>
      <c r="Q68" s="173">
        <f t="shared" si="7"/>
        <v>118235.56</v>
      </c>
      <c r="R68" s="184">
        <v>94291.56</v>
      </c>
      <c r="S68" s="185"/>
      <c r="T68" s="180">
        <v>3642.82</v>
      </c>
      <c r="U68" s="157">
        <v>21336.82</v>
      </c>
      <c r="V68" s="181">
        <v>21336.82</v>
      </c>
      <c r="W68" s="185"/>
      <c r="X68" s="186">
        <f t="shared" si="8"/>
        <v>3126965.4399999995</v>
      </c>
      <c r="Y68" s="186">
        <f t="shared" si="9"/>
        <v>2791241.3</v>
      </c>
      <c r="Z68" s="186">
        <f t="shared" si="10"/>
        <v>119724.07</v>
      </c>
      <c r="AA68" s="186">
        <f t="shared" si="5"/>
        <v>2910965.3699999996</v>
      </c>
      <c r="AB68" s="187">
        <f t="shared" si="11"/>
        <v>2791241.3</v>
      </c>
    </row>
    <row r="69" spans="1:28" s="18" customFormat="1" ht="22.7" customHeight="1" thickBot="1" x14ac:dyDescent="0.25">
      <c r="A69" s="140"/>
      <c r="C69" s="59" t="s">
        <v>151</v>
      </c>
      <c r="D69" s="80">
        <f>SUM(D6:D68)</f>
        <v>17455973.5</v>
      </c>
      <c r="E69" s="81">
        <f t="shared" ref="E69:AB69" si="12">SUM(E6:E68)</f>
        <v>14635335.24</v>
      </c>
      <c r="F69" s="147">
        <f t="shared" si="12"/>
        <v>28186195.740000002</v>
      </c>
      <c r="G69" s="148">
        <f t="shared" si="12"/>
        <v>31822826.120000001</v>
      </c>
      <c r="H69" s="148">
        <f t="shared" si="12"/>
        <v>19176002.951000001</v>
      </c>
      <c r="I69" s="149">
        <f t="shared" si="12"/>
        <v>50998829.07100001</v>
      </c>
      <c r="J69" s="81">
        <f t="shared" si="12"/>
        <v>44210791.320000008</v>
      </c>
      <c r="K69" s="133">
        <f>SUM(K6:K68)</f>
        <v>99998294.98999998</v>
      </c>
      <c r="L69" s="134">
        <f t="shared" si="12"/>
        <v>88591714.250000015</v>
      </c>
      <c r="M69" s="135">
        <f t="shared" si="12"/>
        <v>87913989.020000011</v>
      </c>
      <c r="N69" s="82">
        <f>SUM(N6:N68)</f>
        <v>10116132.900000004</v>
      </c>
      <c r="O69" s="83">
        <f t="shared" si="12"/>
        <v>10924255.460000005</v>
      </c>
      <c r="P69" s="83">
        <f>SUM(P6:P68)</f>
        <v>2381244.2990000001</v>
      </c>
      <c r="Q69" s="83">
        <f t="shared" si="12"/>
        <v>13305499.759</v>
      </c>
      <c r="R69" s="81">
        <f t="shared" si="12"/>
        <v>10848825.460000005</v>
      </c>
      <c r="S69" s="34">
        <f t="shared" si="12"/>
        <v>0</v>
      </c>
      <c r="T69" s="133">
        <f t="shared" si="12"/>
        <v>10707605.250000002</v>
      </c>
      <c r="U69" s="134">
        <f t="shared" si="12"/>
        <v>9810283.8499999978</v>
      </c>
      <c r="V69" s="135">
        <f t="shared" si="12"/>
        <v>9770846.799999997</v>
      </c>
      <c r="W69" s="34">
        <f t="shared" si="12"/>
        <v>0</v>
      </c>
      <c r="X69" s="34">
        <f t="shared" si="12"/>
        <v>166464202.38000003</v>
      </c>
      <c r="Y69" s="34">
        <f t="shared" si="12"/>
        <v>155784414.92000011</v>
      </c>
      <c r="Z69" s="34">
        <f t="shared" si="12"/>
        <v>21557247.249999996</v>
      </c>
      <c r="AA69" s="34">
        <f t="shared" si="12"/>
        <v>177341662.16999999</v>
      </c>
      <c r="AB69" s="34">
        <f t="shared" si="12"/>
        <v>152744452.60000002</v>
      </c>
    </row>
    <row r="70" spans="1:28" s="24" customFormat="1" x14ac:dyDescent="0.2">
      <c r="A70" s="141"/>
      <c r="C70" s="226" t="s">
        <v>256</v>
      </c>
      <c r="AB70" s="136"/>
    </row>
    <row r="71" spans="1:28" x14ac:dyDescent="0.2">
      <c r="A71" s="141"/>
      <c r="G71" s="10"/>
      <c r="H71" s="11"/>
    </row>
    <row r="72" spans="1:28" x14ac:dyDescent="0.2">
      <c r="A72" s="141"/>
      <c r="C72" s="10" t="s">
        <v>227</v>
      </c>
      <c r="D72" s="11">
        <v>42116</v>
      </c>
      <c r="G72" s="12"/>
      <c r="H72" s="12"/>
    </row>
    <row r="73" spans="1:28" x14ac:dyDescent="0.2">
      <c r="C73" s="12" t="s">
        <v>169</v>
      </c>
    </row>
    <row r="74" spans="1:28" x14ac:dyDescent="0.2">
      <c r="E74" s="21"/>
    </row>
    <row r="75" spans="1:28" x14ac:dyDescent="0.2">
      <c r="AB75" s="21"/>
    </row>
  </sheetData>
  <mergeCells count="8">
    <mergeCell ref="X4:AB4"/>
    <mergeCell ref="N4:R4"/>
    <mergeCell ref="A4:A5"/>
    <mergeCell ref="B4:B5"/>
    <mergeCell ref="C4:C5"/>
    <mergeCell ref="K4:M4"/>
    <mergeCell ref="T4:V4"/>
    <mergeCell ref="D4:J4"/>
  </mergeCells>
  <phoneticPr fontId="2" type="noConversion"/>
  <pageMargins left="0.25" right="0.25" top="0.25" bottom="0.33" header="0.18" footer="0.25"/>
  <pageSetup paperSize="8" scale="64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3"/>
  <sheetViews>
    <sheetView zoomScaleNormal="100" workbookViewId="0">
      <selection activeCell="I34" sqref="I34"/>
    </sheetView>
  </sheetViews>
  <sheetFormatPr defaultColWidth="9.140625" defaultRowHeight="12.75" x14ac:dyDescent="0.2"/>
  <cols>
    <col min="1" max="1" width="4.85546875" style="2" customWidth="1"/>
    <col min="2" max="2" width="6.7109375" style="2" customWidth="1"/>
    <col min="3" max="3" width="64" style="2" customWidth="1"/>
    <col min="4" max="4" width="15.28515625" style="21" customWidth="1"/>
    <col min="5" max="5" width="13.140625" style="21" customWidth="1"/>
    <col min="6" max="6" width="12.5703125" style="21" customWidth="1"/>
    <col min="7" max="7" width="12.140625" style="21" customWidth="1"/>
    <col min="8" max="8" width="9.140625" style="2"/>
    <col min="9" max="9" width="12" style="2" customWidth="1"/>
    <col min="10" max="16384" width="9.140625" style="2"/>
  </cols>
  <sheetData>
    <row r="1" spans="1:12" x14ac:dyDescent="0.2">
      <c r="A1" s="2" t="s">
        <v>147</v>
      </c>
      <c r="C1" s="45"/>
      <c r="E1" s="45"/>
      <c r="F1" s="45"/>
    </row>
    <row r="2" spans="1:12" s="211" customFormat="1" x14ac:dyDescent="0.2">
      <c r="A2" s="46" t="s">
        <v>301</v>
      </c>
      <c r="B2" s="12"/>
      <c r="F2" s="204" t="s">
        <v>136</v>
      </c>
    </row>
    <row r="3" spans="1:12" x14ac:dyDescent="0.2">
      <c r="A3" s="13"/>
      <c r="B3" s="3"/>
      <c r="D3" s="15"/>
      <c r="E3" s="15"/>
      <c r="F3" s="32" t="s">
        <v>1</v>
      </c>
      <c r="G3" s="2"/>
    </row>
    <row r="4" spans="1:12" ht="24.2" customHeight="1" x14ac:dyDescent="0.2">
      <c r="A4" s="318" t="s">
        <v>135</v>
      </c>
      <c r="B4" s="308" t="s">
        <v>2</v>
      </c>
      <c r="C4" s="309" t="s">
        <v>3</v>
      </c>
      <c r="D4" s="320" t="s">
        <v>245</v>
      </c>
      <c r="E4" s="320"/>
      <c r="F4" s="320" t="s">
        <v>268</v>
      </c>
    </row>
    <row r="5" spans="1:12" ht="36.950000000000003" customHeight="1" x14ac:dyDescent="0.2">
      <c r="A5" s="319"/>
      <c r="B5" s="280"/>
      <c r="C5" s="310"/>
      <c r="D5" s="213" t="s">
        <v>154</v>
      </c>
      <c r="E5" s="213" t="s">
        <v>170</v>
      </c>
      <c r="F5" s="320"/>
    </row>
    <row r="6" spans="1:12" x14ac:dyDescent="0.2">
      <c r="A6" s="5">
        <v>1</v>
      </c>
      <c r="B6" s="6" t="s">
        <v>7</v>
      </c>
      <c r="C6" s="7" t="s">
        <v>8</v>
      </c>
      <c r="D6" s="139">
        <v>0</v>
      </c>
      <c r="E6" s="139">
        <v>0</v>
      </c>
      <c r="F6" s="139">
        <v>32319.47</v>
      </c>
    </row>
    <row r="7" spans="1:12" x14ac:dyDescent="0.2">
      <c r="A7" s="5">
        <f>A6+1</f>
        <v>2</v>
      </c>
      <c r="B7" s="6" t="s">
        <v>9</v>
      </c>
      <c r="C7" s="7" t="s">
        <v>10</v>
      </c>
      <c r="D7" s="139">
        <v>0</v>
      </c>
      <c r="E7" s="139">
        <v>0</v>
      </c>
      <c r="F7" s="139">
        <v>37552.97</v>
      </c>
    </row>
    <row r="8" spans="1:12" x14ac:dyDescent="0.2">
      <c r="A8" s="5">
        <f t="shared" ref="A8:A68" si="0">A7+1</f>
        <v>3</v>
      </c>
      <c r="B8" s="6" t="s">
        <v>11</v>
      </c>
      <c r="C8" s="7" t="s">
        <v>12</v>
      </c>
      <c r="D8" s="39">
        <v>0</v>
      </c>
      <c r="E8" s="39">
        <v>0</v>
      </c>
      <c r="F8" s="139">
        <v>117468.71999999999</v>
      </c>
    </row>
    <row r="9" spans="1:12" x14ac:dyDescent="0.2">
      <c r="A9" s="5">
        <f t="shared" si="0"/>
        <v>4</v>
      </c>
      <c r="B9" s="6" t="s">
        <v>13</v>
      </c>
      <c r="C9" s="7" t="s">
        <v>14</v>
      </c>
      <c r="D9" s="39">
        <v>434680.34</v>
      </c>
      <c r="E9" s="39">
        <v>0</v>
      </c>
      <c r="F9" s="139">
        <v>549567.16999999993</v>
      </c>
    </row>
    <row r="10" spans="1:12" x14ac:dyDescent="0.2">
      <c r="A10" s="5">
        <f t="shared" si="0"/>
        <v>5</v>
      </c>
      <c r="B10" s="6" t="s">
        <v>15</v>
      </c>
      <c r="C10" s="7" t="s">
        <v>16</v>
      </c>
      <c r="D10" s="39">
        <v>0</v>
      </c>
      <c r="E10" s="39">
        <v>0</v>
      </c>
      <c r="F10" s="139">
        <v>298942.44999999995</v>
      </c>
    </row>
    <row r="11" spans="1:12" x14ac:dyDescent="0.2">
      <c r="A11" s="5">
        <f t="shared" si="0"/>
        <v>6</v>
      </c>
      <c r="B11" s="6" t="s">
        <v>17</v>
      </c>
      <c r="C11" s="7" t="s">
        <v>18</v>
      </c>
      <c r="D11" s="39">
        <v>0</v>
      </c>
      <c r="E11" s="39">
        <v>0</v>
      </c>
      <c r="F11" s="139">
        <v>22764.049999999996</v>
      </c>
    </row>
    <row r="12" spans="1:12" x14ac:dyDescent="0.2">
      <c r="A12" s="5">
        <f t="shared" si="0"/>
        <v>7</v>
      </c>
      <c r="B12" s="6" t="s">
        <v>19</v>
      </c>
      <c r="C12" s="7" t="s">
        <v>20</v>
      </c>
      <c r="D12" s="39">
        <v>0</v>
      </c>
      <c r="E12" s="39">
        <v>0</v>
      </c>
      <c r="F12" s="139">
        <v>164565.95000000001</v>
      </c>
    </row>
    <row r="13" spans="1:12" x14ac:dyDescent="0.2">
      <c r="A13" s="5">
        <f t="shared" si="0"/>
        <v>8</v>
      </c>
      <c r="B13" s="6" t="s">
        <v>21</v>
      </c>
      <c r="C13" s="7" t="s">
        <v>22</v>
      </c>
      <c r="D13" s="39">
        <v>0</v>
      </c>
      <c r="E13" s="39">
        <v>0</v>
      </c>
      <c r="F13" s="139">
        <v>472326.13</v>
      </c>
    </row>
    <row r="14" spans="1:12" x14ac:dyDescent="0.2">
      <c r="A14" s="5">
        <f t="shared" si="0"/>
        <v>9</v>
      </c>
      <c r="B14" s="6" t="s">
        <v>23</v>
      </c>
      <c r="C14" s="208" t="s">
        <v>253</v>
      </c>
      <c r="D14" s="39">
        <v>0</v>
      </c>
      <c r="E14" s="39">
        <v>0</v>
      </c>
      <c r="F14" s="139">
        <v>271631.48</v>
      </c>
    </row>
    <row r="15" spans="1:12" x14ac:dyDescent="0.2">
      <c r="A15" s="5">
        <f t="shared" si="0"/>
        <v>10</v>
      </c>
      <c r="B15" s="6" t="s">
        <v>24</v>
      </c>
      <c r="C15" s="7" t="s">
        <v>25</v>
      </c>
      <c r="D15" s="39">
        <v>0</v>
      </c>
      <c r="E15" s="39">
        <v>0</v>
      </c>
      <c r="F15" s="139">
        <v>230077.63</v>
      </c>
    </row>
    <row r="16" spans="1:12" ht="13.15" customHeight="1" x14ac:dyDescent="0.2">
      <c r="A16" s="5">
        <f t="shared" si="0"/>
        <v>11</v>
      </c>
      <c r="B16" s="6" t="s">
        <v>26</v>
      </c>
      <c r="C16" s="7" t="s">
        <v>27</v>
      </c>
      <c r="D16" s="39">
        <v>246317.98</v>
      </c>
      <c r="E16" s="39">
        <v>0</v>
      </c>
      <c r="F16" s="139">
        <v>529984.64</v>
      </c>
      <c r="L16" s="2" t="s">
        <v>166</v>
      </c>
    </row>
    <row r="17" spans="1:6" x14ac:dyDescent="0.2">
      <c r="A17" s="5">
        <f t="shared" si="0"/>
        <v>12</v>
      </c>
      <c r="B17" s="6" t="s">
        <v>28</v>
      </c>
      <c r="C17" s="7" t="s">
        <v>29</v>
      </c>
      <c r="D17" s="39">
        <v>0</v>
      </c>
      <c r="E17" s="39">
        <v>0</v>
      </c>
      <c r="F17" s="139">
        <v>32347.4</v>
      </c>
    </row>
    <row r="18" spans="1:6" x14ac:dyDescent="0.2">
      <c r="A18" s="5">
        <f t="shared" si="0"/>
        <v>13</v>
      </c>
      <c r="B18" s="6" t="s">
        <v>30</v>
      </c>
      <c r="C18" s="7" t="s">
        <v>127</v>
      </c>
      <c r="D18" s="39">
        <v>0</v>
      </c>
      <c r="E18" s="39">
        <v>913593.19</v>
      </c>
      <c r="F18" s="139">
        <v>188671.15</v>
      </c>
    </row>
    <row r="19" spans="1:6" x14ac:dyDescent="0.2">
      <c r="A19" s="5">
        <f t="shared" si="0"/>
        <v>14</v>
      </c>
      <c r="B19" s="6" t="s">
        <v>31</v>
      </c>
      <c r="C19" s="7" t="s">
        <v>32</v>
      </c>
      <c r="D19" s="39">
        <v>0</v>
      </c>
      <c r="E19" s="39">
        <v>0</v>
      </c>
      <c r="F19" s="139">
        <v>341547.96</v>
      </c>
    </row>
    <row r="20" spans="1:6" x14ac:dyDescent="0.2">
      <c r="A20" s="5">
        <f t="shared" si="0"/>
        <v>15</v>
      </c>
      <c r="B20" s="6" t="s">
        <v>33</v>
      </c>
      <c r="C20" s="7" t="s">
        <v>34</v>
      </c>
      <c r="D20" s="39">
        <v>0</v>
      </c>
      <c r="E20" s="39">
        <v>0</v>
      </c>
      <c r="F20" s="139">
        <v>103430.26999999999</v>
      </c>
    </row>
    <row r="21" spans="1:6" x14ac:dyDescent="0.2">
      <c r="A21" s="5">
        <f t="shared" si="0"/>
        <v>16</v>
      </c>
      <c r="B21" s="6" t="s">
        <v>35</v>
      </c>
      <c r="C21" s="7" t="s">
        <v>36</v>
      </c>
      <c r="D21" s="39">
        <v>0</v>
      </c>
      <c r="E21" s="39">
        <v>34912.14</v>
      </c>
      <c r="F21" s="139">
        <v>549739.05000000005</v>
      </c>
    </row>
    <row r="22" spans="1:6" x14ac:dyDescent="0.2">
      <c r="A22" s="5">
        <f t="shared" si="0"/>
        <v>17</v>
      </c>
      <c r="B22" s="6" t="s">
        <v>37</v>
      </c>
      <c r="C22" s="7" t="s">
        <v>38</v>
      </c>
      <c r="D22" s="39">
        <v>0</v>
      </c>
      <c r="E22" s="39">
        <v>119290.28</v>
      </c>
      <c r="F22" s="139">
        <v>379084.82999999996</v>
      </c>
    </row>
    <row r="23" spans="1:6" x14ac:dyDescent="0.2">
      <c r="A23" s="5">
        <f t="shared" si="0"/>
        <v>18</v>
      </c>
      <c r="B23" s="6" t="s">
        <v>39</v>
      </c>
      <c r="C23" s="7" t="s">
        <v>40</v>
      </c>
      <c r="D23" s="39">
        <v>0</v>
      </c>
      <c r="E23" s="39">
        <v>0</v>
      </c>
      <c r="F23" s="139">
        <v>334560.22000000003</v>
      </c>
    </row>
    <row r="24" spans="1:6" x14ac:dyDescent="0.2">
      <c r="A24" s="5">
        <f t="shared" si="0"/>
        <v>19</v>
      </c>
      <c r="B24" s="6" t="s">
        <v>41</v>
      </c>
      <c r="C24" s="7" t="s">
        <v>42</v>
      </c>
      <c r="D24" s="39">
        <v>0</v>
      </c>
      <c r="E24" s="39">
        <v>5551034.1100000003</v>
      </c>
      <c r="F24" s="139">
        <v>959466.3</v>
      </c>
    </row>
    <row r="25" spans="1:6" x14ac:dyDescent="0.2">
      <c r="A25" s="5">
        <f t="shared" si="0"/>
        <v>20</v>
      </c>
      <c r="B25" s="6" t="s">
        <v>43</v>
      </c>
      <c r="C25" s="7" t="s">
        <v>44</v>
      </c>
      <c r="D25" s="39">
        <v>0</v>
      </c>
      <c r="E25" s="39">
        <v>594351.93999999994</v>
      </c>
      <c r="F25" s="139">
        <v>168038.8</v>
      </c>
    </row>
    <row r="26" spans="1:6" x14ac:dyDescent="0.2">
      <c r="A26" s="5">
        <f t="shared" si="0"/>
        <v>21</v>
      </c>
      <c r="B26" s="6" t="s">
        <v>45</v>
      </c>
      <c r="C26" s="7" t="s">
        <v>46</v>
      </c>
      <c r="D26" s="39">
        <v>573841.99</v>
      </c>
      <c r="E26" s="39">
        <v>0</v>
      </c>
      <c r="F26" s="139">
        <v>645749.65</v>
      </c>
    </row>
    <row r="27" spans="1:6" x14ac:dyDescent="0.2">
      <c r="A27" s="5">
        <f t="shared" si="0"/>
        <v>22</v>
      </c>
      <c r="B27" s="6" t="s">
        <v>47</v>
      </c>
      <c r="C27" s="7" t="s">
        <v>48</v>
      </c>
      <c r="D27" s="39">
        <v>0</v>
      </c>
      <c r="E27" s="39">
        <v>414681.41</v>
      </c>
      <c r="F27" s="139">
        <v>466011.36</v>
      </c>
    </row>
    <row r="28" spans="1:6" x14ac:dyDescent="0.2">
      <c r="A28" s="5">
        <f t="shared" si="0"/>
        <v>23</v>
      </c>
      <c r="B28" s="6" t="s">
        <v>49</v>
      </c>
      <c r="C28" s="7" t="s">
        <v>50</v>
      </c>
      <c r="D28" s="39">
        <v>0</v>
      </c>
      <c r="E28" s="39">
        <v>0</v>
      </c>
      <c r="F28" s="139">
        <v>322181.96000000002</v>
      </c>
    </row>
    <row r="29" spans="1:6" x14ac:dyDescent="0.2">
      <c r="A29" s="5">
        <f t="shared" si="0"/>
        <v>24</v>
      </c>
      <c r="B29" s="6" t="s">
        <v>51</v>
      </c>
      <c r="C29" s="7" t="s">
        <v>52</v>
      </c>
      <c r="D29" s="39">
        <v>0</v>
      </c>
      <c r="E29" s="39">
        <v>66556.679999999993</v>
      </c>
      <c r="F29" s="139">
        <v>410361.59999999998</v>
      </c>
    </row>
    <row r="30" spans="1:6" x14ac:dyDescent="0.2">
      <c r="A30" s="5">
        <f t="shared" si="0"/>
        <v>25</v>
      </c>
      <c r="B30" s="6" t="s">
        <v>53</v>
      </c>
      <c r="C30" s="7" t="s">
        <v>54</v>
      </c>
      <c r="D30" s="39">
        <v>0</v>
      </c>
      <c r="E30" s="39">
        <v>0</v>
      </c>
      <c r="F30" s="139">
        <v>222477.01</v>
      </c>
    </row>
    <row r="31" spans="1:6" x14ac:dyDescent="0.2">
      <c r="A31" s="5">
        <f t="shared" si="0"/>
        <v>26</v>
      </c>
      <c r="B31" s="6" t="s">
        <v>55</v>
      </c>
      <c r="C31" s="7" t="s">
        <v>254</v>
      </c>
      <c r="D31" s="39">
        <v>0</v>
      </c>
      <c r="E31" s="39">
        <v>0</v>
      </c>
      <c r="F31" s="139">
        <v>265377.14</v>
      </c>
    </row>
    <row r="32" spans="1:6" x14ac:dyDescent="0.2">
      <c r="A32" s="5">
        <f t="shared" si="0"/>
        <v>27</v>
      </c>
      <c r="B32" s="6" t="s">
        <v>56</v>
      </c>
      <c r="C32" s="7" t="s">
        <v>57</v>
      </c>
      <c r="D32" s="39">
        <v>0</v>
      </c>
      <c r="E32" s="39">
        <v>0</v>
      </c>
      <c r="F32" s="139">
        <v>1153995.83</v>
      </c>
    </row>
    <row r="33" spans="1:6" x14ac:dyDescent="0.2">
      <c r="A33" s="5">
        <f t="shared" si="0"/>
        <v>28</v>
      </c>
      <c r="B33" s="6" t="s">
        <v>58</v>
      </c>
      <c r="C33" s="7" t="s">
        <v>59</v>
      </c>
      <c r="D33" s="39">
        <v>0</v>
      </c>
      <c r="E33" s="39">
        <v>0</v>
      </c>
      <c r="F33" s="139">
        <v>643727.12</v>
      </c>
    </row>
    <row r="34" spans="1:6" x14ac:dyDescent="0.2">
      <c r="A34" s="5">
        <f t="shared" si="0"/>
        <v>29</v>
      </c>
      <c r="B34" s="6" t="s">
        <v>60</v>
      </c>
      <c r="C34" s="7" t="s">
        <v>61</v>
      </c>
      <c r="D34" s="39">
        <v>0</v>
      </c>
      <c r="E34" s="39">
        <v>0</v>
      </c>
      <c r="F34" s="139">
        <v>1228903.3899999999</v>
      </c>
    </row>
    <row r="35" spans="1:6" x14ac:dyDescent="0.2">
      <c r="A35" s="5">
        <f t="shared" si="0"/>
        <v>30</v>
      </c>
      <c r="B35" s="6" t="s">
        <v>62</v>
      </c>
      <c r="C35" s="7" t="s">
        <v>63</v>
      </c>
      <c r="D35" s="39">
        <v>0</v>
      </c>
      <c r="E35" s="39">
        <v>0</v>
      </c>
      <c r="F35" s="139">
        <v>1216197.75</v>
      </c>
    </row>
    <row r="36" spans="1:6" x14ac:dyDescent="0.2">
      <c r="A36" s="5">
        <f t="shared" si="0"/>
        <v>31</v>
      </c>
      <c r="B36" s="6" t="s">
        <v>64</v>
      </c>
      <c r="C36" s="7" t="s">
        <v>65</v>
      </c>
      <c r="D36" s="39">
        <v>779457.36</v>
      </c>
      <c r="E36" s="39">
        <v>0</v>
      </c>
      <c r="F36" s="139">
        <v>1753621.97</v>
      </c>
    </row>
    <row r="37" spans="1:6" x14ac:dyDescent="0.2">
      <c r="A37" s="5">
        <f t="shared" si="0"/>
        <v>32</v>
      </c>
      <c r="B37" s="6" t="s">
        <v>66</v>
      </c>
      <c r="C37" s="7" t="s">
        <v>67</v>
      </c>
      <c r="D37" s="39">
        <v>682882.9</v>
      </c>
      <c r="E37" s="39">
        <v>0</v>
      </c>
      <c r="F37" s="139">
        <v>1475421.66</v>
      </c>
    </row>
    <row r="38" spans="1:6" x14ac:dyDescent="0.2">
      <c r="A38" s="5">
        <f t="shared" si="0"/>
        <v>33</v>
      </c>
      <c r="B38" s="6" t="s">
        <v>68</v>
      </c>
      <c r="C38" s="7" t="s">
        <v>69</v>
      </c>
      <c r="D38" s="39">
        <v>0</v>
      </c>
      <c r="E38" s="39">
        <v>0</v>
      </c>
      <c r="F38" s="139">
        <v>1499204.8399999999</v>
      </c>
    </row>
    <row r="39" spans="1:6" x14ac:dyDescent="0.2">
      <c r="A39" s="5">
        <f t="shared" si="0"/>
        <v>34</v>
      </c>
      <c r="B39" s="6" t="s">
        <v>70</v>
      </c>
      <c r="C39" s="7" t="s">
        <v>71</v>
      </c>
      <c r="D39" s="39">
        <v>0</v>
      </c>
      <c r="E39" s="39">
        <v>0</v>
      </c>
      <c r="F39" s="139">
        <v>235175.42</v>
      </c>
    </row>
    <row r="40" spans="1:6" x14ac:dyDescent="0.2">
      <c r="A40" s="5">
        <f t="shared" si="0"/>
        <v>35</v>
      </c>
      <c r="B40" s="6" t="s">
        <v>72</v>
      </c>
      <c r="C40" s="7" t="s">
        <v>73</v>
      </c>
      <c r="D40" s="39">
        <v>0</v>
      </c>
      <c r="E40" s="39">
        <v>0</v>
      </c>
      <c r="F40" s="139">
        <v>1272410.17</v>
      </c>
    </row>
    <row r="41" spans="1:6" x14ac:dyDescent="0.2">
      <c r="A41" s="5">
        <f t="shared" si="0"/>
        <v>36</v>
      </c>
      <c r="B41" s="6" t="s">
        <v>74</v>
      </c>
      <c r="C41" s="7" t="s">
        <v>75</v>
      </c>
      <c r="D41" s="39">
        <v>0</v>
      </c>
      <c r="E41" s="39">
        <v>0</v>
      </c>
      <c r="F41" s="139">
        <v>1185949.26</v>
      </c>
    </row>
    <row r="42" spans="1:6" x14ac:dyDescent="0.2">
      <c r="A42" s="5">
        <f t="shared" si="0"/>
        <v>37</v>
      </c>
      <c r="B42" s="6" t="s">
        <v>76</v>
      </c>
      <c r="C42" s="7" t="s">
        <v>77</v>
      </c>
      <c r="D42" s="39">
        <v>0</v>
      </c>
      <c r="E42" s="39">
        <v>49794.8</v>
      </c>
      <c r="F42" s="139">
        <v>837890.96000000008</v>
      </c>
    </row>
    <row r="43" spans="1:6" x14ac:dyDescent="0.2">
      <c r="A43" s="5">
        <f t="shared" si="0"/>
        <v>38</v>
      </c>
      <c r="B43" s="6" t="s">
        <v>78</v>
      </c>
      <c r="C43" s="58" t="s">
        <v>172</v>
      </c>
      <c r="D43" s="39">
        <v>0</v>
      </c>
      <c r="E43" s="39">
        <v>0</v>
      </c>
      <c r="F43" s="139">
        <v>87714</v>
      </c>
    </row>
    <row r="44" spans="1:6" x14ac:dyDescent="0.2">
      <c r="A44" s="5">
        <f t="shared" si="0"/>
        <v>39</v>
      </c>
      <c r="B44" s="6" t="s">
        <v>79</v>
      </c>
      <c r="C44" s="7" t="s">
        <v>80</v>
      </c>
      <c r="D44" s="39">
        <v>0</v>
      </c>
      <c r="E44" s="39">
        <v>0</v>
      </c>
      <c r="F44" s="139">
        <v>155261.82</v>
      </c>
    </row>
    <row r="45" spans="1:6" x14ac:dyDescent="0.2">
      <c r="A45" s="5">
        <f t="shared" si="0"/>
        <v>40</v>
      </c>
      <c r="B45" s="6" t="s">
        <v>81</v>
      </c>
      <c r="C45" s="7" t="s">
        <v>82</v>
      </c>
      <c r="D45" s="39">
        <v>0</v>
      </c>
      <c r="E45" s="39">
        <v>0</v>
      </c>
      <c r="F45" s="139">
        <v>242231.46</v>
      </c>
    </row>
    <row r="46" spans="1:6" x14ac:dyDescent="0.2">
      <c r="A46" s="5">
        <f t="shared" si="0"/>
        <v>41</v>
      </c>
      <c r="B46" s="6" t="s">
        <v>83</v>
      </c>
      <c r="C46" s="7" t="s">
        <v>84</v>
      </c>
      <c r="D46" s="39">
        <v>0</v>
      </c>
      <c r="E46" s="39">
        <v>0</v>
      </c>
      <c r="F46" s="139">
        <v>33721.730000000003</v>
      </c>
    </row>
    <row r="47" spans="1:6" x14ac:dyDescent="0.2">
      <c r="A47" s="5">
        <f t="shared" si="0"/>
        <v>42</v>
      </c>
      <c r="B47" s="6" t="s">
        <v>85</v>
      </c>
      <c r="C47" s="7" t="s">
        <v>86</v>
      </c>
      <c r="D47" s="39">
        <v>0</v>
      </c>
      <c r="E47" s="39">
        <v>0</v>
      </c>
      <c r="F47" s="139">
        <v>379092.1</v>
      </c>
    </row>
    <row r="48" spans="1:6" x14ac:dyDescent="0.2">
      <c r="A48" s="5">
        <f t="shared" si="0"/>
        <v>43</v>
      </c>
      <c r="B48" s="6" t="s">
        <v>87</v>
      </c>
      <c r="C48" s="7" t="s">
        <v>88</v>
      </c>
      <c r="D48" s="39">
        <v>0</v>
      </c>
      <c r="E48" s="39">
        <v>0</v>
      </c>
      <c r="F48" s="139">
        <v>2389.04</v>
      </c>
    </row>
    <row r="49" spans="1:11" x14ac:dyDescent="0.2">
      <c r="A49" s="5">
        <f t="shared" si="0"/>
        <v>44</v>
      </c>
      <c r="B49" s="6" t="s">
        <v>89</v>
      </c>
      <c r="C49" s="7" t="s">
        <v>90</v>
      </c>
      <c r="D49" s="39">
        <v>0</v>
      </c>
      <c r="E49" s="39">
        <v>0</v>
      </c>
      <c r="F49" s="139">
        <v>74507.58</v>
      </c>
    </row>
    <row r="50" spans="1:11" x14ac:dyDescent="0.2">
      <c r="A50" s="5">
        <f t="shared" si="0"/>
        <v>45</v>
      </c>
      <c r="B50" s="6" t="s">
        <v>91</v>
      </c>
      <c r="C50" s="7" t="s">
        <v>92</v>
      </c>
      <c r="D50" s="39">
        <v>0</v>
      </c>
      <c r="E50" s="39">
        <v>0</v>
      </c>
      <c r="F50" s="139">
        <v>204620.61</v>
      </c>
    </row>
    <row r="51" spans="1:11" x14ac:dyDescent="0.2">
      <c r="A51" s="5">
        <f t="shared" si="0"/>
        <v>46</v>
      </c>
      <c r="B51" s="6" t="s">
        <v>93</v>
      </c>
      <c r="C51" s="7" t="s">
        <v>94</v>
      </c>
      <c r="D51" s="39">
        <v>0</v>
      </c>
      <c r="E51" s="39">
        <v>0</v>
      </c>
      <c r="F51" s="139">
        <v>38.57</v>
      </c>
    </row>
    <row r="52" spans="1:11" x14ac:dyDescent="0.2">
      <c r="A52" s="5">
        <f t="shared" si="0"/>
        <v>47</v>
      </c>
      <c r="B52" s="6" t="s">
        <v>95</v>
      </c>
      <c r="C52" s="7" t="s">
        <v>96</v>
      </c>
      <c r="D52" s="39">
        <v>0</v>
      </c>
      <c r="E52" s="39">
        <v>0</v>
      </c>
      <c r="F52" s="139">
        <v>76394.239999999991</v>
      </c>
    </row>
    <row r="53" spans="1:11" x14ac:dyDescent="0.2">
      <c r="A53" s="5">
        <f t="shared" si="0"/>
        <v>48</v>
      </c>
      <c r="B53" s="6" t="s">
        <v>97</v>
      </c>
      <c r="C53" s="7" t="s">
        <v>98</v>
      </c>
      <c r="D53" s="39">
        <v>0</v>
      </c>
      <c r="E53" s="39">
        <v>0</v>
      </c>
      <c r="F53" s="139">
        <v>174.31</v>
      </c>
    </row>
    <row r="54" spans="1:11" x14ac:dyDescent="0.2">
      <c r="A54" s="5">
        <f t="shared" si="0"/>
        <v>49</v>
      </c>
      <c r="B54" s="6" t="s">
        <v>99</v>
      </c>
      <c r="C54" s="7" t="s">
        <v>100</v>
      </c>
      <c r="D54" s="39">
        <v>0</v>
      </c>
      <c r="E54" s="39">
        <v>0</v>
      </c>
      <c r="F54" s="139">
        <v>9675.1199999999953</v>
      </c>
    </row>
    <row r="55" spans="1:11" x14ac:dyDescent="0.2">
      <c r="A55" s="5">
        <f t="shared" si="0"/>
        <v>50</v>
      </c>
      <c r="B55" s="6" t="s">
        <v>101</v>
      </c>
      <c r="C55" s="7" t="s">
        <v>102</v>
      </c>
      <c r="D55" s="39">
        <v>0</v>
      </c>
      <c r="E55" s="39">
        <v>0</v>
      </c>
      <c r="F55" s="139">
        <v>671062.51</v>
      </c>
    </row>
    <row r="56" spans="1:11" x14ac:dyDescent="0.2">
      <c r="A56" s="5">
        <f t="shared" si="0"/>
        <v>51</v>
      </c>
      <c r="B56" s="6" t="s">
        <v>103</v>
      </c>
      <c r="C56" s="7" t="s">
        <v>104</v>
      </c>
      <c r="D56" s="39">
        <v>0</v>
      </c>
      <c r="E56" s="39">
        <v>0</v>
      </c>
      <c r="F56" s="139">
        <v>260063.52</v>
      </c>
    </row>
    <row r="57" spans="1:11" x14ac:dyDescent="0.2">
      <c r="A57" s="5">
        <f t="shared" si="0"/>
        <v>52</v>
      </c>
      <c r="B57" s="6" t="s">
        <v>105</v>
      </c>
      <c r="C57" s="7" t="s">
        <v>106</v>
      </c>
      <c r="D57" s="39">
        <v>0</v>
      </c>
      <c r="E57" s="39">
        <v>0</v>
      </c>
      <c r="F57" s="139">
        <v>182273.82</v>
      </c>
    </row>
    <row r="58" spans="1:11" x14ac:dyDescent="0.2">
      <c r="A58" s="5">
        <f t="shared" si="0"/>
        <v>53</v>
      </c>
      <c r="B58" s="6" t="s">
        <v>107</v>
      </c>
      <c r="C58" s="7" t="s">
        <v>108</v>
      </c>
      <c r="D58" s="39">
        <v>0</v>
      </c>
      <c r="E58" s="39">
        <v>0</v>
      </c>
      <c r="F58" s="39">
        <v>95083.26</v>
      </c>
    </row>
    <row r="59" spans="1:11" x14ac:dyDescent="0.2">
      <c r="A59" s="5">
        <f t="shared" si="0"/>
        <v>54</v>
      </c>
      <c r="B59" s="6" t="s">
        <v>109</v>
      </c>
      <c r="C59" s="7" t="s">
        <v>110</v>
      </c>
      <c r="D59" s="39">
        <v>0</v>
      </c>
      <c r="E59" s="39">
        <v>0</v>
      </c>
      <c r="F59" s="139">
        <v>438438.22</v>
      </c>
    </row>
    <row r="60" spans="1:11" x14ac:dyDescent="0.2">
      <c r="A60" s="5">
        <f t="shared" si="0"/>
        <v>55</v>
      </c>
      <c r="B60" s="6" t="s">
        <v>111</v>
      </c>
      <c r="C60" s="7" t="s">
        <v>112</v>
      </c>
      <c r="D60" s="39">
        <v>0</v>
      </c>
      <c r="E60" s="39">
        <v>57950.71</v>
      </c>
      <c r="F60" s="139">
        <f>172.93+57950.71</f>
        <v>58123.64</v>
      </c>
    </row>
    <row r="61" spans="1:11" x14ac:dyDescent="0.2">
      <c r="A61" s="5">
        <f t="shared" si="0"/>
        <v>56</v>
      </c>
      <c r="B61" s="6" t="s">
        <v>113</v>
      </c>
      <c r="C61" s="7" t="s">
        <v>114</v>
      </c>
      <c r="D61" s="39">
        <v>0</v>
      </c>
      <c r="E61" s="39">
        <v>442997.14</v>
      </c>
      <c r="F61" s="139">
        <f>95388.39+25000</f>
        <v>120388.39</v>
      </c>
      <c r="K61" s="21"/>
    </row>
    <row r="62" spans="1:11" x14ac:dyDescent="0.2">
      <c r="A62" s="5">
        <f t="shared" si="0"/>
        <v>57</v>
      </c>
      <c r="B62" s="6" t="s">
        <v>115</v>
      </c>
      <c r="C62" s="214" t="s">
        <v>255</v>
      </c>
      <c r="D62" s="39">
        <v>0</v>
      </c>
      <c r="E62" s="39">
        <v>0</v>
      </c>
      <c r="F62" s="139">
        <v>859235.87999999989</v>
      </c>
    </row>
    <row r="63" spans="1:11" x14ac:dyDescent="0.2">
      <c r="A63" s="5">
        <f t="shared" si="0"/>
        <v>58</v>
      </c>
      <c r="B63" s="6" t="s">
        <v>116</v>
      </c>
      <c r="C63" s="7" t="s">
        <v>117</v>
      </c>
      <c r="D63" s="39">
        <v>0</v>
      </c>
      <c r="E63" s="39">
        <v>0</v>
      </c>
      <c r="F63" s="139">
        <v>265039.93</v>
      </c>
    </row>
    <row r="64" spans="1:11" x14ac:dyDescent="0.2">
      <c r="A64" s="5">
        <f t="shared" si="0"/>
        <v>59</v>
      </c>
      <c r="B64" s="6" t="s">
        <v>118</v>
      </c>
      <c r="C64" s="7" t="s">
        <v>119</v>
      </c>
      <c r="D64" s="39">
        <v>0</v>
      </c>
      <c r="E64" s="39">
        <v>0</v>
      </c>
      <c r="F64" s="139">
        <v>52366.78</v>
      </c>
    </row>
    <row r="65" spans="1:7" x14ac:dyDescent="0.2">
      <c r="A65" s="5">
        <f t="shared" si="0"/>
        <v>60</v>
      </c>
      <c r="B65" s="6" t="s">
        <v>120</v>
      </c>
      <c r="C65" s="7" t="s">
        <v>121</v>
      </c>
      <c r="D65" s="39">
        <v>0</v>
      </c>
      <c r="E65" s="39">
        <v>0</v>
      </c>
      <c r="F65" s="139">
        <v>24851.55</v>
      </c>
    </row>
    <row r="66" spans="1:7" x14ac:dyDescent="0.2">
      <c r="A66" s="5">
        <f t="shared" si="0"/>
        <v>61</v>
      </c>
      <c r="B66" s="6" t="s">
        <v>122</v>
      </c>
      <c r="C66" s="7" t="s">
        <v>123</v>
      </c>
      <c r="D66" s="39">
        <v>0</v>
      </c>
      <c r="E66" s="39">
        <v>0</v>
      </c>
      <c r="F66" s="139">
        <v>252593.88</v>
      </c>
    </row>
    <row r="67" spans="1:7" x14ac:dyDescent="0.2">
      <c r="A67" s="5">
        <f t="shared" si="0"/>
        <v>62</v>
      </c>
      <c r="B67" s="6" t="s">
        <v>124</v>
      </c>
      <c r="C67" s="7" t="s">
        <v>125</v>
      </c>
      <c r="D67" s="39">
        <v>0</v>
      </c>
      <c r="E67" s="39">
        <v>0</v>
      </c>
      <c r="F67" s="139">
        <v>117329.15</v>
      </c>
    </row>
    <row r="68" spans="1:7" x14ac:dyDescent="0.2">
      <c r="A68" s="5">
        <f t="shared" si="0"/>
        <v>63</v>
      </c>
      <c r="B68" s="6" t="s">
        <v>126</v>
      </c>
      <c r="C68" s="58" t="s">
        <v>173</v>
      </c>
      <c r="D68" s="39">
        <v>0</v>
      </c>
      <c r="E68" s="39">
        <v>0</v>
      </c>
      <c r="F68" s="139">
        <v>119724.07</v>
      </c>
    </row>
    <row r="69" spans="1:7" ht="22.7" customHeight="1" x14ac:dyDescent="0.2">
      <c r="A69" s="18"/>
      <c r="B69" s="18"/>
      <c r="C69" s="8" t="s">
        <v>129</v>
      </c>
      <c r="D69" s="39">
        <f t="shared" ref="D69:F69" si="1">SUM(D6:D68)</f>
        <v>2717180.57</v>
      </c>
      <c r="E69" s="39">
        <f t="shared" si="1"/>
        <v>8245162.3999999994</v>
      </c>
      <c r="F69" s="39">
        <f t="shared" si="1"/>
        <v>25401138.91</v>
      </c>
    </row>
    <row r="70" spans="1:7" x14ac:dyDescent="0.2">
      <c r="B70" s="3" t="s">
        <v>256</v>
      </c>
      <c r="G70" s="124"/>
    </row>
    <row r="71" spans="1:7" x14ac:dyDescent="0.2">
      <c r="G71" s="124"/>
    </row>
    <row r="72" spans="1:7" x14ac:dyDescent="0.2">
      <c r="A72" s="12"/>
      <c r="B72" s="10" t="s">
        <v>163</v>
      </c>
      <c r="C72" s="11">
        <v>42116</v>
      </c>
      <c r="F72" s="2"/>
    </row>
    <row r="73" spans="1:7" x14ac:dyDescent="0.2">
      <c r="B73" s="12" t="s">
        <v>130</v>
      </c>
      <c r="C73" s="12" t="s">
        <v>168</v>
      </c>
    </row>
  </sheetData>
  <mergeCells count="5">
    <mergeCell ref="A4:A5"/>
    <mergeCell ref="B4:B5"/>
    <mergeCell ref="C4:C5"/>
    <mergeCell ref="F4:F5"/>
    <mergeCell ref="D4:E4"/>
  </mergeCells>
  <phoneticPr fontId="2" type="noConversion"/>
  <pageMargins left="0.22" right="0.26" top="0.35" bottom="0.984251969" header="0.25" footer="0.4921259845"/>
  <pageSetup paperSize="9" scale="76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zoomScaleNormal="100" workbookViewId="0">
      <selection activeCell="J16" sqref="J16"/>
    </sheetView>
  </sheetViews>
  <sheetFormatPr defaultColWidth="9.140625" defaultRowHeight="12.75" x14ac:dyDescent="0.2"/>
  <cols>
    <col min="1" max="1" width="3.5703125" style="2" customWidth="1"/>
    <col min="2" max="2" width="6.42578125" style="2" customWidth="1"/>
    <col min="3" max="3" width="34.42578125" style="2" customWidth="1"/>
    <col min="4" max="4" width="13.28515625" style="2" customWidth="1"/>
    <col min="5" max="5" width="13.42578125" style="2" customWidth="1"/>
    <col min="6" max="6" width="11.5703125" style="2" customWidth="1"/>
    <col min="7" max="7" width="10.7109375" style="2" customWidth="1"/>
    <col min="8" max="8" width="13.5703125" style="18" customWidth="1"/>
    <col min="9" max="9" width="13" style="2" customWidth="1"/>
    <col min="10" max="10" width="15.85546875" style="2" customWidth="1"/>
    <col min="11" max="16384" width="9.140625" style="2"/>
  </cols>
  <sheetData>
    <row r="1" spans="1:9" x14ac:dyDescent="0.2">
      <c r="A1" s="2" t="s">
        <v>147</v>
      </c>
      <c r="D1" s="3"/>
      <c r="E1" s="3"/>
      <c r="F1" s="3"/>
      <c r="G1" s="3"/>
      <c r="I1" s="2" t="s">
        <v>160</v>
      </c>
    </row>
    <row r="2" spans="1:9" ht="15" x14ac:dyDescent="0.25">
      <c r="A2" s="128" t="s">
        <v>250</v>
      </c>
      <c r="D2" s="3"/>
      <c r="E2" s="3"/>
      <c r="F2" s="3"/>
      <c r="G2" s="3"/>
    </row>
    <row r="3" spans="1:9" ht="15.75" thickBot="1" x14ac:dyDescent="0.3">
      <c r="A3" s="128" t="s">
        <v>251</v>
      </c>
      <c r="D3" s="3"/>
      <c r="E3" s="3"/>
      <c r="F3" s="3"/>
      <c r="G3" s="3"/>
      <c r="I3" s="4" t="s">
        <v>1</v>
      </c>
    </row>
    <row r="4" spans="1:9" x14ac:dyDescent="0.2">
      <c r="A4" s="323" t="s">
        <v>135</v>
      </c>
      <c r="B4" s="325" t="s">
        <v>2</v>
      </c>
      <c r="C4" s="327" t="s">
        <v>3</v>
      </c>
      <c r="D4" s="329" t="s">
        <v>155</v>
      </c>
      <c r="E4" s="330"/>
      <c r="F4" s="330"/>
      <c r="G4" s="330"/>
      <c r="H4" s="331"/>
      <c r="I4" s="321" t="s">
        <v>161</v>
      </c>
    </row>
    <row r="5" spans="1:9" ht="24" customHeight="1" thickBot="1" x14ac:dyDescent="0.25">
      <c r="A5" s="324"/>
      <c r="B5" s="326"/>
      <c r="C5" s="328"/>
      <c r="D5" s="48" t="s">
        <v>157</v>
      </c>
      <c r="E5" s="198" t="s">
        <v>158</v>
      </c>
      <c r="F5" s="198" t="s">
        <v>159</v>
      </c>
      <c r="G5" s="198" t="s">
        <v>156</v>
      </c>
      <c r="H5" s="19" t="s">
        <v>151</v>
      </c>
      <c r="I5" s="322"/>
    </row>
    <row r="6" spans="1:9" x14ac:dyDescent="0.2">
      <c r="A6" s="193">
        <v>1</v>
      </c>
      <c r="B6" s="194" t="s">
        <v>7</v>
      </c>
      <c r="C6" s="195" t="s">
        <v>8</v>
      </c>
      <c r="D6" s="39">
        <v>0</v>
      </c>
      <c r="E6" s="39">
        <v>77000</v>
      </c>
      <c r="F6" s="39">
        <v>0</v>
      </c>
      <c r="G6" s="39">
        <v>0</v>
      </c>
      <c r="H6" s="199">
        <f>D6+E6+F6+G6</f>
        <v>77000</v>
      </c>
      <c r="I6" s="139">
        <v>0</v>
      </c>
    </row>
    <row r="7" spans="1:9" x14ac:dyDescent="0.2">
      <c r="A7" s="196">
        <f>A6+1</f>
        <v>2</v>
      </c>
      <c r="B7" s="6" t="s">
        <v>9</v>
      </c>
      <c r="C7" s="7" t="s">
        <v>10</v>
      </c>
      <c r="D7" s="39">
        <v>0</v>
      </c>
      <c r="E7" s="39">
        <v>0</v>
      </c>
      <c r="F7" s="39">
        <v>0</v>
      </c>
      <c r="G7" s="39">
        <v>0</v>
      </c>
      <c r="H7" s="22">
        <f>D7+E7+F7+G7</f>
        <v>0</v>
      </c>
      <c r="I7" s="139">
        <v>0</v>
      </c>
    </row>
    <row r="8" spans="1:9" x14ac:dyDescent="0.2">
      <c r="A8" s="196">
        <f t="shared" ref="A8:A68" si="0">A7+1</f>
        <v>3</v>
      </c>
      <c r="B8" s="6" t="s">
        <v>11</v>
      </c>
      <c r="C8" s="7" t="s">
        <v>12</v>
      </c>
      <c r="D8" s="39">
        <v>38767</v>
      </c>
      <c r="E8" s="39">
        <v>106272</v>
      </c>
      <c r="F8" s="39">
        <v>0</v>
      </c>
      <c r="G8" s="39">
        <v>0</v>
      </c>
      <c r="H8" s="22">
        <f t="shared" ref="H8:H68" si="1">D8+E8+F8+G8</f>
        <v>145039</v>
      </c>
      <c r="I8" s="139">
        <v>0</v>
      </c>
    </row>
    <row r="9" spans="1:9" x14ac:dyDescent="0.2">
      <c r="A9" s="196">
        <f t="shared" si="0"/>
        <v>4</v>
      </c>
      <c r="B9" s="6" t="s">
        <v>13</v>
      </c>
      <c r="C9" s="7" t="s">
        <v>14</v>
      </c>
      <c r="D9" s="39">
        <v>0</v>
      </c>
      <c r="E9" s="39">
        <v>0</v>
      </c>
      <c r="F9" s="39">
        <v>0</v>
      </c>
      <c r="G9" s="39">
        <v>0</v>
      </c>
      <c r="H9" s="22">
        <f t="shared" si="1"/>
        <v>0</v>
      </c>
      <c r="I9" s="139">
        <v>0.84</v>
      </c>
    </row>
    <row r="10" spans="1:9" x14ac:dyDescent="0.2">
      <c r="A10" s="196">
        <f t="shared" si="0"/>
        <v>5</v>
      </c>
      <c r="B10" s="6" t="s">
        <v>15</v>
      </c>
      <c r="C10" s="7" t="s">
        <v>16</v>
      </c>
      <c r="D10" s="39">
        <v>34780</v>
      </c>
      <c r="E10" s="39">
        <v>61512</v>
      </c>
      <c r="F10" s="39">
        <v>0</v>
      </c>
      <c r="G10" s="39">
        <v>0</v>
      </c>
      <c r="H10" s="22">
        <f t="shared" si="1"/>
        <v>96292</v>
      </c>
      <c r="I10" s="139">
        <v>0</v>
      </c>
    </row>
    <row r="11" spans="1:9" x14ac:dyDescent="0.2">
      <c r="A11" s="196">
        <f t="shared" si="0"/>
        <v>6</v>
      </c>
      <c r="B11" s="6" t="s">
        <v>17</v>
      </c>
      <c r="C11" s="7" t="s">
        <v>18</v>
      </c>
      <c r="D11" s="39">
        <v>69669.31</v>
      </c>
      <c r="E11" s="39">
        <v>0</v>
      </c>
      <c r="F11" s="39">
        <v>0</v>
      </c>
      <c r="G11" s="39">
        <v>0</v>
      </c>
      <c r="H11" s="22">
        <f t="shared" si="1"/>
        <v>69669.31</v>
      </c>
      <c r="I11" s="139">
        <v>0</v>
      </c>
    </row>
    <row r="12" spans="1:9" x14ac:dyDescent="0.2">
      <c r="A12" s="196">
        <f t="shared" si="0"/>
        <v>7</v>
      </c>
      <c r="B12" s="6" t="s">
        <v>19</v>
      </c>
      <c r="C12" s="7" t="s">
        <v>20</v>
      </c>
      <c r="D12" s="39">
        <v>103037.5</v>
      </c>
      <c r="E12" s="39">
        <v>402738.39</v>
      </c>
      <c r="F12" s="39">
        <v>18118</v>
      </c>
      <c r="G12" s="39">
        <v>0</v>
      </c>
      <c r="H12" s="22">
        <f t="shared" si="1"/>
        <v>523893.89</v>
      </c>
      <c r="I12" s="139">
        <v>0</v>
      </c>
    </row>
    <row r="13" spans="1:9" x14ac:dyDescent="0.2">
      <c r="A13" s="196">
        <f t="shared" si="0"/>
        <v>8</v>
      </c>
      <c r="B13" s="6" t="s">
        <v>21</v>
      </c>
      <c r="C13" s="7" t="s">
        <v>22</v>
      </c>
      <c r="D13" s="39">
        <v>0</v>
      </c>
      <c r="E13" s="39">
        <v>0</v>
      </c>
      <c r="F13" s="39">
        <v>0</v>
      </c>
      <c r="G13" s="39">
        <v>0</v>
      </c>
      <c r="H13" s="22">
        <f t="shared" si="1"/>
        <v>0</v>
      </c>
      <c r="I13" s="139">
        <v>0</v>
      </c>
    </row>
    <row r="14" spans="1:9" x14ac:dyDescent="0.2">
      <c r="A14" s="196">
        <f t="shared" si="0"/>
        <v>9</v>
      </c>
      <c r="B14" s="6" t="s">
        <v>23</v>
      </c>
      <c r="C14" s="208" t="s">
        <v>253</v>
      </c>
      <c r="D14" s="39">
        <v>0</v>
      </c>
      <c r="E14" s="39">
        <v>0</v>
      </c>
      <c r="F14" s="39">
        <v>0</v>
      </c>
      <c r="G14" s="39">
        <v>798</v>
      </c>
      <c r="H14" s="22">
        <f t="shared" si="1"/>
        <v>798</v>
      </c>
      <c r="I14" s="139">
        <v>0</v>
      </c>
    </row>
    <row r="15" spans="1:9" x14ac:dyDescent="0.2">
      <c r="A15" s="196">
        <f t="shared" si="0"/>
        <v>10</v>
      </c>
      <c r="B15" s="6" t="s">
        <v>24</v>
      </c>
      <c r="C15" s="7" t="s">
        <v>25</v>
      </c>
      <c r="D15" s="39">
        <v>0</v>
      </c>
      <c r="E15" s="39">
        <v>0</v>
      </c>
      <c r="F15" s="39">
        <v>0</v>
      </c>
      <c r="G15" s="39">
        <v>0</v>
      </c>
      <c r="H15" s="22">
        <f t="shared" si="1"/>
        <v>0</v>
      </c>
      <c r="I15" s="139">
        <v>0</v>
      </c>
    </row>
    <row r="16" spans="1:9" x14ac:dyDescent="0.2">
      <c r="A16" s="196">
        <f t="shared" si="0"/>
        <v>11</v>
      </c>
      <c r="B16" s="6" t="s">
        <v>26</v>
      </c>
      <c r="C16" s="7" t="s">
        <v>27</v>
      </c>
      <c r="D16" s="39">
        <v>18200</v>
      </c>
      <c r="E16" s="39">
        <v>786510</v>
      </c>
      <c r="F16" s="39">
        <v>0</v>
      </c>
      <c r="G16" s="39">
        <v>0</v>
      </c>
      <c r="H16" s="22">
        <f t="shared" si="1"/>
        <v>804710</v>
      </c>
      <c r="I16" s="139">
        <v>0</v>
      </c>
    </row>
    <row r="17" spans="1:9" x14ac:dyDescent="0.2">
      <c r="A17" s="196">
        <f t="shared" si="0"/>
        <v>12</v>
      </c>
      <c r="B17" s="6" t="s">
        <v>28</v>
      </c>
      <c r="C17" s="7" t="s">
        <v>29</v>
      </c>
      <c r="D17" s="39">
        <v>0</v>
      </c>
      <c r="E17" s="39">
        <v>143887.88</v>
      </c>
      <c r="F17" s="39">
        <v>0</v>
      </c>
      <c r="G17" s="39">
        <v>0</v>
      </c>
      <c r="H17" s="22">
        <f t="shared" si="1"/>
        <v>143887.88</v>
      </c>
      <c r="I17" s="139">
        <v>0</v>
      </c>
    </row>
    <row r="18" spans="1:9" x14ac:dyDescent="0.2">
      <c r="A18" s="196">
        <f t="shared" si="0"/>
        <v>13</v>
      </c>
      <c r="B18" s="6" t="s">
        <v>30</v>
      </c>
      <c r="C18" s="7" t="s">
        <v>127</v>
      </c>
      <c r="D18" s="39">
        <v>442975</v>
      </c>
      <c r="E18" s="39">
        <v>0</v>
      </c>
      <c r="F18" s="39">
        <v>141880</v>
      </c>
      <c r="G18" s="39">
        <v>0</v>
      </c>
      <c r="H18" s="22">
        <f t="shared" si="1"/>
        <v>584855</v>
      </c>
      <c r="I18" s="139">
        <v>0</v>
      </c>
    </row>
    <row r="19" spans="1:9" x14ac:dyDescent="0.2">
      <c r="A19" s="196">
        <f t="shared" si="0"/>
        <v>14</v>
      </c>
      <c r="B19" s="6" t="s">
        <v>31</v>
      </c>
      <c r="C19" s="7" t="s">
        <v>32</v>
      </c>
      <c r="D19" s="39">
        <v>270850.62</v>
      </c>
      <c r="E19" s="39">
        <v>746819.67</v>
      </c>
      <c r="F19" s="39">
        <v>0</v>
      </c>
      <c r="G19" s="39">
        <v>0</v>
      </c>
      <c r="H19" s="22">
        <f t="shared" si="1"/>
        <v>1017670.29</v>
      </c>
      <c r="I19" s="139">
        <v>0</v>
      </c>
    </row>
    <row r="20" spans="1:9" x14ac:dyDescent="0.2">
      <c r="A20" s="196">
        <f t="shared" si="0"/>
        <v>15</v>
      </c>
      <c r="B20" s="6" t="s">
        <v>33</v>
      </c>
      <c r="C20" s="7" t="s">
        <v>34</v>
      </c>
      <c r="D20" s="39">
        <v>15023.3</v>
      </c>
      <c r="E20" s="39">
        <v>0</v>
      </c>
      <c r="F20" s="39">
        <v>0</v>
      </c>
      <c r="G20" s="39">
        <v>0</v>
      </c>
      <c r="H20" s="22">
        <f t="shared" si="1"/>
        <v>15023.3</v>
      </c>
      <c r="I20" s="139">
        <v>0</v>
      </c>
    </row>
    <row r="21" spans="1:9" x14ac:dyDescent="0.2">
      <c r="A21" s="196">
        <f t="shared" si="0"/>
        <v>16</v>
      </c>
      <c r="B21" s="6" t="s">
        <v>35</v>
      </c>
      <c r="C21" s="7" t="s">
        <v>36</v>
      </c>
      <c r="D21" s="39">
        <v>30600</v>
      </c>
      <c r="E21" s="39">
        <v>57537.599999999999</v>
      </c>
      <c r="F21" s="39">
        <v>90000</v>
      </c>
      <c r="G21" s="39">
        <v>0</v>
      </c>
      <c r="H21" s="22">
        <f t="shared" si="1"/>
        <v>178137.60000000001</v>
      </c>
      <c r="I21" s="139">
        <v>32.57</v>
      </c>
    </row>
    <row r="22" spans="1:9" x14ac:dyDescent="0.2">
      <c r="A22" s="196">
        <f t="shared" si="0"/>
        <v>17</v>
      </c>
      <c r="B22" s="6" t="s">
        <v>37</v>
      </c>
      <c r="C22" s="7" t="s">
        <v>38</v>
      </c>
      <c r="D22" s="39">
        <v>477246.9</v>
      </c>
      <c r="E22" s="39">
        <v>743040.4</v>
      </c>
      <c r="F22" s="39">
        <v>0</v>
      </c>
      <c r="G22" s="39">
        <v>0</v>
      </c>
      <c r="H22" s="22">
        <f t="shared" si="1"/>
        <v>1220287.3</v>
      </c>
      <c r="I22" s="139">
        <v>0</v>
      </c>
    </row>
    <row r="23" spans="1:9" x14ac:dyDescent="0.2">
      <c r="A23" s="196">
        <f t="shared" si="0"/>
        <v>18</v>
      </c>
      <c r="B23" s="6" t="s">
        <v>39</v>
      </c>
      <c r="C23" s="7" t="s">
        <v>40</v>
      </c>
      <c r="D23" s="39">
        <v>0</v>
      </c>
      <c r="E23" s="39">
        <v>249037.71</v>
      </c>
      <c r="F23" s="39">
        <v>0</v>
      </c>
      <c r="G23" s="39">
        <v>0</v>
      </c>
      <c r="H23" s="22">
        <f t="shared" si="1"/>
        <v>249037.71</v>
      </c>
      <c r="I23" s="139">
        <v>0</v>
      </c>
    </row>
    <row r="24" spans="1:9" x14ac:dyDescent="0.2">
      <c r="A24" s="196">
        <f t="shared" si="0"/>
        <v>19</v>
      </c>
      <c r="B24" s="6" t="s">
        <v>41</v>
      </c>
      <c r="C24" s="7" t="s">
        <v>42</v>
      </c>
      <c r="D24" s="39">
        <v>24017</v>
      </c>
      <c r="E24" s="39">
        <v>0</v>
      </c>
      <c r="F24" s="39">
        <v>0</v>
      </c>
      <c r="G24" s="39">
        <v>0</v>
      </c>
      <c r="H24" s="22">
        <f t="shared" si="1"/>
        <v>24017</v>
      </c>
      <c r="I24" s="139">
        <v>0</v>
      </c>
    </row>
    <row r="25" spans="1:9" x14ac:dyDescent="0.2">
      <c r="A25" s="196">
        <f t="shared" si="0"/>
        <v>20</v>
      </c>
      <c r="B25" s="6" t="s">
        <v>43</v>
      </c>
      <c r="C25" s="7" t="s">
        <v>44</v>
      </c>
      <c r="D25" s="39">
        <v>130000</v>
      </c>
      <c r="E25" s="39">
        <v>73411.87</v>
      </c>
      <c r="F25" s="39">
        <v>0</v>
      </c>
      <c r="G25" s="39">
        <v>0</v>
      </c>
      <c r="H25" s="22">
        <f t="shared" si="1"/>
        <v>203411.87</v>
      </c>
      <c r="I25" s="139">
        <v>0</v>
      </c>
    </row>
    <row r="26" spans="1:9" x14ac:dyDescent="0.2">
      <c r="A26" s="196">
        <f t="shared" si="0"/>
        <v>21</v>
      </c>
      <c r="B26" s="6" t="s">
        <v>45</v>
      </c>
      <c r="C26" s="7" t="s">
        <v>46</v>
      </c>
      <c r="D26" s="39">
        <v>62100</v>
      </c>
      <c r="E26" s="39">
        <v>0</v>
      </c>
      <c r="F26" s="39">
        <v>0</v>
      </c>
      <c r="G26" s="39">
        <v>0</v>
      </c>
      <c r="H26" s="22">
        <f t="shared" si="1"/>
        <v>62100</v>
      </c>
      <c r="I26" s="139">
        <v>0</v>
      </c>
    </row>
    <row r="27" spans="1:9" x14ac:dyDescent="0.2">
      <c r="A27" s="196">
        <f t="shared" si="0"/>
        <v>22</v>
      </c>
      <c r="B27" s="6" t="s">
        <v>47</v>
      </c>
      <c r="C27" s="7" t="s">
        <v>48</v>
      </c>
      <c r="D27" s="39">
        <v>87000</v>
      </c>
      <c r="E27" s="39">
        <v>286841.01</v>
      </c>
      <c r="F27" s="39">
        <v>0</v>
      </c>
      <c r="G27" s="39">
        <v>550</v>
      </c>
      <c r="H27" s="22">
        <f t="shared" si="1"/>
        <v>374391.01</v>
      </c>
      <c r="I27" s="139">
        <v>0</v>
      </c>
    </row>
    <row r="28" spans="1:9" x14ac:dyDescent="0.2">
      <c r="A28" s="196">
        <f t="shared" si="0"/>
        <v>23</v>
      </c>
      <c r="B28" s="6" t="s">
        <v>49</v>
      </c>
      <c r="C28" s="7" t="s">
        <v>50</v>
      </c>
      <c r="D28" s="39">
        <v>523849</v>
      </c>
      <c r="E28" s="39">
        <v>98894</v>
      </c>
      <c r="F28" s="39">
        <v>0</v>
      </c>
      <c r="G28" s="39">
        <v>0</v>
      </c>
      <c r="H28" s="22">
        <f t="shared" si="1"/>
        <v>622743</v>
      </c>
      <c r="I28" s="139">
        <v>0</v>
      </c>
    </row>
    <row r="29" spans="1:9" x14ac:dyDescent="0.2">
      <c r="A29" s="196">
        <f t="shared" si="0"/>
        <v>24</v>
      </c>
      <c r="B29" s="6" t="s">
        <v>51</v>
      </c>
      <c r="C29" s="7" t="s">
        <v>52</v>
      </c>
      <c r="D29" s="39">
        <v>3956.74</v>
      </c>
      <c r="E29" s="39">
        <v>0</v>
      </c>
      <c r="F29" s="39">
        <v>0</v>
      </c>
      <c r="G29" s="39">
        <v>0</v>
      </c>
      <c r="H29" s="22">
        <f t="shared" si="1"/>
        <v>3956.74</v>
      </c>
      <c r="I29" s="139">
        <v>0</v>
      </c>
    </row>
    <row r="30" spans="1:9" x14ac:dyDescent="0.2">
      <c r="A30" s="196">
        <f t="shared" si="0"/>
        <v>25</v>
      </c>
      <c r="B30" s="6" t="s">
        <v>53</v>
      </c>
      <c r="C30" s="7" t="s">
        <v>54</v>
      </c>
      <c r="D30" s="39">
        <v>34216</v>
      </c>
      <c r="E30" s="39">
        <v>60000</v>
      </c>
      <c r="F30" s="39">
        <v>0</v>
      </c>
      <c r="G30" s="39">
        <v>1451</v>
      </c>
      <c r="H30" s="22">
        <f t="shared" si="1"/>
        <v>95667</v>
      </c>
      <c r="I30" s="139">
        <v>0</v>
      </c>
    </row>
    <row r="31" spans="1:9" x14ac:dyDescent="0.2">
      <c r="A31" s="196">
        <f t="shared" si="0"/>
        <v>26</v>
      </c>
      <c r="B31" s="6" t="s">
        <v>55</v>
      </c>
      <c r="C31" s="7" t="s">
        <v>254</v>
      </c>
      <c r="D31" s="39">
        <v>91047.56</v>
      </c>
      <c r="E31" s="39">
        <v>208160.79</v>
      </c>
      <c r="F31" s="39">
        <v>19879.939999999999</v>
      </c>
      <c r="G31" s="39">
        <v>0</v>
      </c>
      <c r="H31" s="22">
        <f t="shared" si="1"/>
        <v>319088.28999999998</v>
      </c>
      <c r="I31" s="139">
        <v>0</v>
      </c>
    </row>
    <row r="32" spans="1:9" x14ac:dyDescent="0.2">
      <c r="A32" s="196">
        <f t="shared" si="0"/>
        <v>27</v>
      </c>
      <c r="B32" s="6" t="s">
        <v>56</v>
      </c>
      <c r="C32" s="7" t="s">
        <v>57</v>
      </c>
      <c r="D32" s="39">
        <v>475</v>
      </c>
      <c r="E32" s="39">
        <v>0</v>
      </c>
      <c r="F32" s="39">
        <v>198084</v>
      </c>
      <c r="G32" s="39">
        <v>0</v>
      </c>
      <c r="H32" s="22">
        <f t="shared" si="1"/>
        <v>198559</v>
      </c>
      <c r="I32" s="139">
        <v>0</v>
      </c>
    </row>
    <row r="33" spans="1:10" x14ac:dyDescent="0.2">
      <c r="A33" s="196">
        <f t="shared" si="0"/>
        <v>28</v>
      </c>
      <c r="B33" s="6" t="s">
        <v>58</v>
      </c>
      <c r="C33" s="7" t="s">
        <v>59</v>
      </c>
      <c r="D33" s="39">
        <v>0</v>
      </c>
      <c r="E33" s="39">
        <v>0</v>
      </c>
      <c r="F33" s="39">
        <v>0</v>
      </c>
      <c r="G33" s="39">
        <v>0</v>
      </c>
      <c r="H33" s="22">
        <f t="shared" si="1"/>
        <v>0</v>
      </c>
      <c r="I33" s="139">
        <v>0</v>
      </c>
    </row>
    <row r="34" spans="1:10" x14ac:dyDescent="0.2">
      <c r="A34" s="196">
        <f t="shared" si="0"/>
        <v>29</v>
      </c>
      <c r="B34" s="6" t="s">
        <v>60</v>
      </c>
      <c r="C34" s="7" t="s">
        <v>61</v>
      </c>
      <c r="D34" s="39">
        <v>9602.33</v>
      </c>
      <c r="E34" s="39">
        <v>92000</v>
      </c>
      <c r="F34" s="39">
        <v>0</v>
      </c>
      <c r="G34" s="39">
        <v>0</v>
      </c>
      <c r="H34" s="22">
        <f t="shared" si="1"/>
        <v>101602.33</v>
      </c>
      <c r="I34" s="139">
        <v>0</v>
      </c>
    </row>
    <row r="35" spans="1:10" x14ac:dyDescent="0.2">
      <c r="A35" s="196">
        <f t="shared" si="0"/>
        <v>30</v>
      </c>
      <c r="B35" s="6" t="s">
        <v>62</v>
      </c>
      <c r="C35" s="7" t="s">
        <v>63</v>
      </c>
      <c r="D35" s="39">
        <v>64434.73</v>
      </c>
      <c r="E35" s="39">
        <v>0</v>
      </c>
      <c r="F35" s="39">
        <v>0</v>
      </c>
      <c r="G35" s="39">
        <v>0</v>
      </c>
      <c r="H35" s="22">
        <f t="shared" si="1"/>
        <v>64434.73</v>
      </c>
      <c r="I35" s="139">
        <v>0</v>
      </c>
    </row>
    <row r="36" spans="1:10" x14ac:dyDescent="0.2">
      <c r="A36" s="196">
        <f t="shared" si="0"/>
        <v>31</v>
      </c>
      <c r="B36" s="6" t="s">
        <v>64</v>
      </c>
      <c r="C36" s="7" t="s">
        <v>65</v>
      </c>
      <c r="D36" s="39">
        <v>0</v>
      </c>
      <c r="E36" s="39">
        <v>291595</v>
      </c>
      <c r="F36" s="39">
        <v>0</v>
      </c>
      <c r="G36" s="39">
        <v>0</v>
      </c>
      <c r="H36" s="22">
        <f t="shared" si="1"/>
        <v>291595</v>
      </c>
      <c r="I36" s="139">
        <v>0</v>
      </c>
    </row>
    <row r="37" spans="1:10" x14ac:dyDescent="0.2">
      <c r="A37" s="196">
        <f t="shared" si="0"/>
        <v>32</v>
      </c>
      <c r="B37" s="6" t="s">
        <v>66</v>
      </c>
      <c r="C37" s="7" t="s">
        <v>67</v>
      </c>
      <c r="D37" s="39">
        <v>0</v>
      </c>
      <c r="E37" s="39">
        <v>218757</v>
      </c>
      <c r="F37" s="39">
        <v>0</v>
      </c>
      <c r="G37" s="39">
        <v>0</v>
      </c>
      <c r="H37" s="22">
        <f t="shared" si="1"/>
        <v>218757</v>
      </c>
      <c r="I37" s="139">
        <v>0</v>
      </c>
    </row>
    <row r="38" spans="1:10" x14ac:dyDescent="0.2">
      <c r="A38" s="196">
        <f t="shared" si="0"/>
        <v>33</v>
      </c>
      <c r="B38" s="6" t="s">
        <v>68</v>
      </c>
      <c r="C38" s="7" t="s">
        <v>69</v>
      </c>
      <c r="D38" s="39">
        <v>162000</v>
      </c>
      <c r="E38" s="39">
        <v>0</v>
      </c>
      <c r="F38" s="39">
        <v>30000</v>
      </c>
      <c r="G38" s="39">
        <v>7091</v>
      </c>
      <c r="H38" s="22">
        <f t="shared" si="1"/>
        <v>199091</v>
      </c>
      <c r="I38" s="139">
        <v>0</v>
      </c>
    </row>
    <row r="39" spans="1:10" x14ac:dyDescent="0.2">
      <c r="A39" s="196">
        <f t="shared" si="0"/>
        <v>34</v>
      </c>
      <c r="B39" s="6" t="s">
        <v>70</v>
      </c>
      <c r="C39" s="7" t="s">
        <v>71</v>
      </c>
      <c r="D39" s="39">
        <v>55748.27</v>
      </c>
      <c r="E39" s="39">
        <v>0</v>
      </c>
      <c r="F39" s="39">
        <v>0</v>
      </c>
      <c r="G39" s="39">
        <v>0</v>
      </c>
      <c r="H39" s="22">
        <f t="shared" si="1"/>
        <v>55748.27</v>
      </c>
      <c r="I39" s="139">
        <v>0</v>
      </c>
    </row>
    <row r="40" spans="1:10" x14ac:dyDescent="0.2">
      <c r="A40" s="196">
        <f t="shared" si="0"/>
        <v>35</v>
      </c>
      <c r="B40" s="6" t="s">
        <v>72</v>
      </c>
      <c r="C40" s="7" t="s">
        <v>73</v>
      </c>
      <c r="D40" s="39">
        <v>59603</v>
      </c>
      <c r="E40" s="39">
        <v>0</v>
      </c>
      <c r="F40" s="39">
        <v>0</v>
      </c>
      <c r="G40" s="39">
        <v>0</v>
      </c>
      <c r="H40" s="22">
        <f t="shared" si="1"/>
        <v>59603</v>
      </c>
      <c r="I40" s="139">
        <v>0</v>
      </c>
      <c r="J40" s="2" t="s">
        <v>164</v>
      </c>
    </row>
    <row r="41" spans="1:10" x14ac:dyDescent="0.2">
      <c r="A41" s="196">
        <f t="shared" si="0"/>
        <v>36</v>
      </c>
      <c r="B41" s="6" t="s">
        <v>74</v>
      </c>
      <c r="C41" s="7" t="s">
        <v>75</v>
      </c>
      <c r="D41" s="39">
        <v>107000</v>
      </c>
      <c r="E41" s="39">
        <v>503184.46</v>
      </c>
      <c r="F41" s="39">
        <v>0</v>
      </c>
      <c r="G41" s="39">
        <v>0</v>
      </c>
      <c r="H41" s="22">
        <f t="shared" si="1"/>
        <v>610184.46</v>
      </c>
      <c r="I41" s="139">
        <v>0</v>
      </c>
    </row>
    <row r="42" spans="1:10" x14ac:dyDescent="0.2">
      <c r="A42" s="196">
        <f t="shared" si="0"/>
        <v>37</v>
      </c>
      <c r="B42" s="6" t="s">
        <v>76</v>
      </c>
      <c r="C42" s="7" t="s">
        <v>77</v>
      </c>
      <c r="D42" s="39">
        <v>6367</v>
      </c>
      <c r="E42" s="39">
        <v>0</v>
      </c>
      <c r="F42" s="39">
        <v>0</v>
      </c>
      <c r="G42" s="39">
        <v>0</v>
      </c>
      <c r="H42" s="22">
        <f t="shared" si="1"/>
        <v>6367</v>
      </c>
      <c r="I42" s="139">
        <v>0</v>
      </c>
    </row>
    <row r="43" spans="1:10" x14ac:dyDescent="0.2">
      <c r="A43" s="196">
        <f t="shared" si="0"/>
        <v>38</v>
      </c>
      <c r="B43" s="6" t="s">
        <v>78</v>
      </c>
      <c r="C43" s="58" t="s">
        <v>172</v>
      </c>
      <c r="D43" s="39">
        <v>96113.67</v>
      </c>
      <c r="E43" s="39">
        <v>13480</v>
      </c>
      <c r="F43" s="39">
        <v>0</v>
      </c>
      <c r="G43" s="39">
        <v>0</v>
      </c>
      <c r="H43" s="22">
        <f t="shared" si="1"/>
        <v>109593.67</v>
      </c>
      <c r="I43" s="139">
        <v>0</v>
      </c>
    </row>
    <row r="44" spans="1:10" x14ac:dyDescent="0.2">
      <c r="A44" s="196">
        <f t="shared" si="0"/>
        <v>39</v>
      </c>
      <c r="B44" s="6" t="s">
        <v>79</v>
      </c>
      <c r="C44" s="7" t="s">
        <v>80</v>
      </c>
      <c r="D44" s="39">
        <v>82331</v>
      </c>
      <c r="E44" s="39">
        <v>0</v>
      </c>
      <c r="F44" s="39">
        <v>0</v>
      </c>
      <c r="G44" s="39">
        <v>0</v>
      </c>
      <c r="H44" s="22">
        <f t="shared" si="1"/>
        <v>82331</v>
      </c>
      <c r="I44" s="139">
        <v>0</v>
      </c>
    </row>
    <row r="45" spans="1:10" x14ac:dyDescent="0.2">
      <c r="A45" s="196">
        <f t="shared" si="0"/>
        <v>40</v>
      </c>
      <c r="B45" s="6" t="s">
        <v>81</v>
      </c>
      <c r="C45" s="7" t="s">
        <v>82</v>
      </c>
      <c r="D45" s="39">
        <v>35225</v>
      </c>
      <c r="E45" s="39">
        <v>0</v>
      </c>
      <c r="F45" s="39">
        <v>0</v>
      </c>
      <c r="G45" s="39">
        <v>0</v>
      </c>
      <c r="H45" s="22">
        <f t="shared" si="1"/>
        <v>35225</v>
      </c>
      <c r="I45" s="139">
        <v>0</v>
      </c>
    </row>
    <row r="46" spans="1:10" x14ac:dyDescent="0.2">
      <c r="A46" s="196">
        <f t="shared" si="0"/>
        <v>41</v>
      </c>
      <c r="B46" s="6" t="s">
        <v>83</v>
      </c>
      <c r="C46" s="7" t="s">
        <v>84</v>
      </c>
      <c r="D46" s="39">
        <v>4180</v>
      </c>
      <c r="E46" s="39">
        <v>0</v>
      </c>
      <c r="F46" s="39">
        <v>0</v>
      </c>
      <c r="G46" s="39">
        <v>0</v>
      </c>
      <c r="H46" s="22">
        <f t="shared" si="1"/>
        <v>4180</v>
      </c>
      <c r="I46" s="139">
        <v>0</v>
      </c>
    </row>
    <row r="47" spans="1:10" x14ac:dyDescent="0.2">
      <c r="A47" s="196">
        <f t="shared" si="0"/>
        <v>42</v>
      </c>
      <c r="B47" s="6" t="s">
        <v>85</v>
      </c>
      <c r="C47" s="7" t="s">
        <v>86</v>
      </c>
      <c r="D47" s="39">
        <v>11224</v>
      </c>
      <c r="E47" s="39">
        <v>0</v>
      </c>
      <c r="F47" s="39">
        <v>30000</v>
      </c>
      <c r="G47" s="39">
        <v>0</v>
      </c>
      <c r="H47" s="22">
        <f t="shared" si="1"/>
        <v>41224</v>
      </c>
      <c r="I47" s="139">
        <v>0</v>
      </c>
    </row>
    <row r="48" spans="1:10" x14ac:dyDescent="0.2">
      <c r="A48" s="196">
        <f t="shared" si="0"/>
        <v>43</v>
      </c>
      <c r="B48" s="6" t="s">
        <v>87</v>
      </c>
      <c r="C48" s="7" t="s">
        <v>88</v>
      </c>
      <c r="D48" s="39">
        <v>55302.619999999995</v>
      </c>
      <c r="E48" s="39">
        <v>0</v>
      </c>
      <c r="F48" s="39">
        <v>61638</v>
      </c>
      <c r="G48" s="39">
        <v>0</v>
      </c>
      <c r="H48" s="22">
        <f t="shared" si="1"/>
        <v>116940.62</v>
      </c>
      <c r="I48" s="139">
        <v>0</v>
      </c>
    </row>
    <row r="49" spans="1:9" x14ac:dyDescent="0.2">
      <c r="A49" s="196">
        <f t="shared" si="0"/>
        <v>44</v>
      </c>
      <c r="B49" s="6" t="s">
        <v>89</v>
      </c>
      <c r="C49" s="7" t="s">
        <v>90</v>
      </c>
      <c r="D49" s="39">
        <v>10000</v>
      </c>
      <c r="E49" s="39">
        <v>0</v>
      </c>
      <c r="F49" s="39">
        <v>0</v>
      </c>
      <c r="G49" s="39">
        <v>0</v>
      </c>
      <c r="H49" s="22">
        <f t="shared" si="1"/>
        <v>10000</v>
      </c>
      <c r="I49" s="139">
        <v>0</v>
      </c>
    </row>
    <row r="50" spans="1:9" x14ac:dyDescent="0.2">
      <c r="A50" s="196">
        <f t="shared" si="0"/>
        <v>45</v>
      </c>
      <c r="B50" s="6" t="s">
        <v>91</v>
      </c>
      <c r="C50" s="7" t="s">
        <v>92</v>
      </c>
      <c r="D50" s="39">
        <v>37600</v>
      </c>
      <c r="E50" s="39">
        <v>0</v>
      </c>
      <c r="F50" s="39">
        <v>0</v>
      </c>
      <c r="G50" s="39">
        <v>0</v>
      </c>
      <c r="H50" s="22">
        <f t="shared" si="1"/>
        <v>37600</v>
      </c>
      <c r="I50" s="139">
        <v>0</v>
      </c>
    </row>
    <row r="51" spans="1:9" x14ac:dyDescent="0.2">
      <c r="A51" s="196">
        <f t="shared" si="0"/>
        <v>46</v>
      </c>
      <c r="B51" s="6" t="s">
        <v>93</v>
      </c>
      <c r="C51" s="7" t="s">
        <v>94</v>
      </c>
      <c r="D51" s="39">
        <v>0</v>
      </c>
      <c r="E51" s="39">
        <v>0</v>
      </c>
      <c r="F51" s="39">
        <v>0</v>
      </c>
      <c r="G51" s="39">
        <v>0</v>
      </c>
      <c r="H51" s="22">
        <f t="shared" si="1"/>
        <v>0</v>
      </c>
      <c r="I51" s="139">
        <v>0</v>
      </c>
    </row>
    <row r="52" spans="1:9" x14ac:dyDescent="0.2">
      <c r="A52" s="196">
        <f t="shared" si="0"/>
        <v>47</v>
      </c>
      <c r="B52" s="6" t="s">
        <v>95</v>
      </c>
      <c r="C52" s="7" t="s">
        <v>96</v>
      </c>
      <c r="D52" s="39">
        <v>150077.5</v>
      </c>
      <c r="E52" s="39">
        <v>0</v>
      </c>
      <c r="F52" s="39">
        <v>52018</v>
      </c>
      <c r="G52" s="39">
        <v>0</v>
      </c>
      <c r="H52" s="22">
        <f t="shared" si="1"/>
        <v>202095.5</v>
      </c>
      <c r="I52" s="139">
        <v>0</v>
      </c>
    </row>
    <row r="53" spans="1:9" x14ac:dyDescent="0.2">
      <c r="A53" s="196">
        <f t="shared" si="0"/>
        <v>48</v>
      </c>
      <c r="B53" s="6" t="s">
        <v>97</v>
      </c>
      <c r="C53" s="7" t="s">
        <v>98</v>
      </c>
      <c r="D53" s="39">
        <v>0</v>
      </c>
      <c r="E53" s="39">
        <v>0</v>
      </c>
      <c r="F53" s="39">
        <v>0</v>
      </c>
      <c r="G53" s="39">
        <v>0</v>
      </c>
      <c r="H53" s="22">
        <f t="shared" si="1"/>
        <v>0</v>
      </c>
      <c r="I53" s="139">
        <v>0</v>
      </c>
    </row>
    <row r="54" spans="1:9" x14ac:dyDescent="0.2">
      <c r="A54" s="196">
        <f t="shared" si="0"/>
        <v>49</v>
      </c>
      <c r="B54" s="6" t="s">
        <v>99</v>
      </c>
      <c r="C54" s="7" t="s">
        <v>100</v>
      </c>
      <c r="D54" s="39">
        <v>0</v>
      </c>
      <c r="E54" s="39">
        <v>172288</v>
      </c>
      <c r="F54" s="39">
        <v>0</v>
      </c>
      <c r="G54" s="39">
        <v>0</v>
      </c>
      <c r="H54" s="22">
        <f t="shared" si="1"/>
        <v>172288</v>
      </c>
      <c r="I54" s="139">
        <v>0</v>
      </c>
    </row>
    <row r="55" spans="1:9" x14ac:dyDescent="0.2">
      <c r="A55" s="196">
        <f t="shared" si="0"/>
        <v>50</v>
      </c>
      <c r="B55" s="6" t="s">
        <v>101</v>
      </c>
      <c r="C55" s="7" t="s">
        <v>102</v>
      </c>
      <c r="D55" s="39">
        <v>86084</v>
      </c>
      <c r="E55" s="39">
        <v>0</v>
      </c>
      <c r="F55" s="39">
        <v>0</v>
      </c>
      <c r="G55" s="39">
        <v>0</v>
      </c>
      <c r="H55" s="22">
        <f t="shared" si="1"/>
        <v>86084</v>
      </c>
      <c r="I55" s="139">
        <v>0</v>
      </c>
    </row>
    <row r="56" spans="1:9" x14ac:dyDescent="0.2">
      <c r="A56" s="196">
        <f t="shared" si="0"/>
        <v>51</v>
      </c>
      <c r="B56" s="6" t="s">
        <v>103</v>
      </c>
      <c r="C56" s="7" t="s">
        <v>104</v>
      </c>
      <c r="D56" s="39">
        <v>261839.54</v>
      </c>
      <c r="E56" s="39">
        <v>0</v>
      </c>
      <c r="F56" s="39">
        <v>0</v>
      </c>
      <c r="G56" s="39">
        <v>0</v>
      </c>
      <c r="H56" s="22">
        <f t="shared" si="1"/>
        <v>261839.54</v>
      </c>
      <c r="I56" s="139">
        <v>0</v>
      </c>
    </row>
    <row r="57" spans="1:9" x14ac:dyDescent="0.2">
      <c r="A57" s="196">
        <f t="shared" si="0"/>
        <v>52</v>
      </c>
      <c r="B57" s="6" t="s">
        <v>105</v>
      </c>
      <c r="C57" s="7" t="s">
        <v>106</v>
      </c>
      <c r="D57" s="39">
        <v>41975</v>
      </c>
      <c r="E57" s="39">
        <v>0</v>
      </c>
      <c r="F57" s="39">
        <v>0</v>
      </c>
      <c r="G57" s="39">
        <v>0</v>
      </c>
      <c r="H57" s="22">
        <f t="shared" si="1"/>
        <v>41975</v>
      </c>
      <c r="I57" s="139">
        <v>0</v>
      </c>
    </row>
    <row r="58" spans="1:9" x14ac:dyDescent="0.2">
      <c r="A58" s="196">
        <f t="shared" si="0"/>
        <v>53</v>
      </c>
      <c r="B58" s="6" t="s">
        <v>107</v>
      </c>
      <c r="C58" s="7" t="s">
        <v>108</v>
      </c>
      <c r="D58" s="39">
        <v>169913</v>
      </c>
      <c r="E58" s="39">
        <v>0</v>
      </c>
      <c r="F58" s="39">
        <v>0</v>
      </c>
      <c r="G58" s="39">
        <v>0</v>
      </c>
      <c r="H58" s="22">
        <f t="shared" si="1"/>
        <v>169913</v>
      </c>
      <c r="I58" s="139">
        <v>11971</v>
      </c>
    </row>
    <row r="59" spans="1:9" x14ac:dyDescent="0.2">
      <c r="A59" s="196">
        <f t="shared" si="0"/>
        <v>54</v>
      </c>
      <c r="B59" s="6" t="s">
        <v>109</v>
      </c>
      <c r="C59" s="7" t="s">
        <v>110</v>
      </c>
      <c r="D59" s="39">
        <v>143956</v>
      </c>
      <c r="E59" s="39">
        <v>0</v>
      </c>
      <c r="F59" s="39">
        <v>16896</v>
      </c>
      <c r="G59" s="39">
        <v>0</v>
      </c>
      <c r="H59" s="22">
        <f t="shared" si="1"/>
        <v>160852</v>
      </c>
      <c r="I59" s="139">
        <v>0</v>
      </c>
    </row>
    <row r="60" spans="1:9" x14ac:dyDescent="0.2">
      <c r="A60" s="196">
        <f t="shared" si="0"/>
        <v>55</v>
      </c>
      <c r="B60" s="6" t="s">
        <v>111</v>
      </c>
      <c r="C60" s="7" t="s">
        <v>112</v>
      </c>
      <c r="D60" s="39">
        <v>0</v>
      </c>
      <c r="E60" s="39">
        <v>20000</v>
      </c>
      <c r="F60" s="39">
        <v>0</v>
      </c>
      <c r="G60" s="39">
        <v>0</v>
      </c>
      <c r="H60" s="22">
        <f t="shared" si="1"/>
        <v>20000</v>
      </c>
      <c r="I60" s="139">
        <v>0</v>
      </c>
    </row>
    <row r="61" spans="1:9" x14ac:dyDescent="0.2">
      <c r="A61" s="196">
        <f t="shared" si="0"/>
        <v>56</v>
      </c>
      <c r="B61" s="6" t="s">
        <v>113</v>
      </c>
      <c r="C61" s="7" t="s">
        <v>114</v>
      </c>
      <c r="D61" s="39">
        <v>81305</v>
      </c>
      <c r="E61" s="39">
        <v>0</v>
      </c>
      <c r="F61" s="39">
        <v>0</v>
      </c>
      <c r="G61" s="39">
        <v>0</v>
      </c>
      <c r="H61" s="22">
        <f t="shared" si="1"/>
        <v>81305</v>
      </c>
      <c r="I61" s="139">
        <v>0</v>
      </c>
    </row>
    <row r="62" spans="1:9" ht="12" customHeight="1" x14ac:dyDescent="0.2">
      <c r="A62" s="196">
        <f t="shared" si="0"/>
        <v>57</v>
      </c>
      <c r="B62" s="6" t="s">
        <v>115</v>
      </c>
      <c r="C62" s="214" t="s">
        <v>255</v>
      </c>
      <c r="D62" s="39">
        <v>3423</v>
      </c>
      <c r="E62" s="39">
        <v>0</v>
      </c>
      <c r="F62" s="39">
        <v>30724</v>
      </c>
      <c r="G62" s="39">
        <v>0</v>
      </c>
      <c r="H62" s="22">
        <f t="shared" si="1"/>
        <v>34147</v>
      </c>
      <c r="I62" s="200">
        <v>0</v>
      </c>
    </row>
    <row r="63" spans="1:9" ht="14.25" customHeight="1" x14ac:dyDescent="0.2">
      <c r="A63" s="196">
        <f t="shared" si="0"/>
        <v>58</v>
      </c>
      <c r="B63" s="6" t="s">
        <v>116</v>
      </c>
      <c r="C63" s="7" t="s">
        <v>117</v>
      </c>
      <c r="D63" s="39">
        <v>59059.78</v>
      </c>
      <c r="E63" s="39">
        <v>531460.19999999995</v>
      </c>
      <c r="F63" s="39">
        <v>0</v>
      </c>
      <c r="G63" s="39">
        <v>0</v>
      </c>
      <c r="H63" s="22">
        <f t="shared" si="1"/>
        <v>590519.98</v>
      </c>
      <c r="I63" s="139">
        <v>0</v>
      </c>
    </row>
    <row r="64" spans="1:9" x14ac:dyDescent="0.2">
      <c r="A64" s="196">
        <f t="shared" si="0"/>
        <v>59</v>
      </c>
      <c r="B64" s="6" t="s">
        <v>118</v>
      </c>
      <c r="C64" s="7" t="s">
        <v>119</v>
      </c>
      <c r="D64" s="39">
        <v>121406.61</v>
      </c>
      <c r="E64" s="39">
        <v>0</v>
      </c>
      <c r="F64" s="39">
        <v>0</v>
      </c>
      <c r="G64" s="39">
        <v>0</v>
      </c>
      <c r="H64" s="22">
        <f t="shared" si="1"/>
        <v>121406.61</v>
      </c>
      <c r="I64" s="139">
        <v>0</v>
      </c>
    </row>
    <row r="65" spans="1:13" x14ac:dyDescent="0.2">
      <c r="A65" s="196">
        <f t="shared" si="0"/>
        <v>60</v>
      </c>
      <c r="B65" s="6" t="s">
        <v>120</v>
      </c>
      <c r="C65" s="7" t="s">
        <v>121</v>
      </c>
      <c r="D65" s="39">
        <v>0</v>
      </c>
      <c r="E65" s="39">
        <v>0</v>
      </c>
      <c r="F65" s="39">
        <v>0</v>
      </c>
      <c r="G65" s="39">
        <v>0</v>
      </c>
      <c r="H65" s="22">
        <f t="shared" si="1"/>
        <v>0</v>
      </c>
      <c r="I65" s="139">
        <v>0</v>
      </c>
    </row>
    <row r="66" spans="1:13" x14ac:dyDescent="0.2">
      <c r="A66" s="196">
        <f t="shared" si="0"/>
        <v>61</v>
      </c>
      <c r="B66" s="6" t="s">
        <v>122</v>
      </c>
      <c r="C66" s="7" t="s">
        <v>123</v>
      </c>
      <c r="D66" s="39">
        <v>0</v>
      </c>
      <c r="E66" s="39">
        <v>0</v>
      </c>
      <c r="F66" s="39">
        <v>0</v>
      </c>
      <c r="G66" s="39">
        <v>0</v>
      </c>
      <c r="H66" s="22">
        <f t="shared" si="1"/>
        <v>0</v>
      </c>
      <c r="I66" s="139">
        <v>0</v>
      </c>
    </row>
    <row r="67" spans="1:13" x14ac:dyDescent="0.2">
      <c r="A67" s="196">
        <f t="shared" si="0"/>
        <v>62</v>
      </c>
      <c r="B67" s="6" t="s">
        <v>124</v>
      </c>
      <c r="C67" s="7" t="s">
        <v>125</v>
      </c>
      <c r="D67" s="39">
        <v>0</v>
      </c>
      <c r="E67" s="39">
        <v>0</v>
      </c>
      <c r="F67" s="39">
        <v>0</v>
      </c>
      <c r="G67" s="39">
        <v>0</v>
      </c>
      <c r="H67" s="22">
        <f t="shared" si="1"/>
        <v>0</v>
      </c>
      <c r="I67" s="139">
        <v>0</v>
      </c>
    </row>
    <row r="68" spans="1:13" ht="13.5" thickBot="1" x14ac:dyDescent="0.25">
      <c r="A68" s="196">
        <f t="shared" si="0"/>
        <v>63</v>
      </c>
      <c r="B68" s="197" t="s">
        <v>126</v>
      </c>
      <c r="C68" s="58" t="s">
        <v>173</v>
      </c>
      <c r="D68" s="39">
        <v>0</v>
      </c>
      <c r="E68" s="39">
        <v>0</v>
      </c>
      <c r="F68" s="39">
        <v>75000</v>
      </c>
      <c r="G68" s="39">
        <v>0</v>
      </c>
      <c r="H68" s="201">
        <f t="shared" si="1"/>
        <v>75000</v>
      </c>
      <c r="I68" s="139">
        <v>0</v>
      </c>
    </row>
    <row r="69" spans="1:13" ht="15.75" customHeight="1" thickBot="1" x14ac:dyDescent="0.25">
      <c r="A69" s="18"/>
      <c r="B69" s="18"/>
      <c r="C69" s="17" t="s">
        <v>129</v>
      </c>
      <c r="D69" s="138">
        <f t="shared" ref="D69:I69" si="2">SUM(D6:D68)</f>
        <v>4373581.9800000004</v>
      </c>
      <c r="E69" s="138">
        <f t="shared" si="2"/>
        <v>5944427.9800000004</v>
      </c>
      <c r="F69" s="138">
        <f t="shared" si="2"/>
        <v>764237.94</v>
      </c>
      <c r="G69" s="138">
        <f t="shared" si="2"/>
        <v>9890</v>
      </c>
      <c r="H69" s="202">
        <f t="shared" si="2"/>
        <v>11092137.899999999</v>
      </c>
      <c r="I69" s="203">
        <f t="shared" si="2"/>
        <v>12004.41</v>
      </c>
    </row>
    <row r="70" spans="1:13" x14ac:dyDescent="0.2">
      <c r="B70" s="3" t="s">
        <v>256</v>
      </c>
      <c r="H70" s="136"/>
      <c r="I70" s="24"/>
    </row>
    <row r="71" spans="1:13" x14ac:dyDescent="0.2">
      <c r="B71" s="10" t="s">
        <v>163</v>
      </c>
      <c r="C71" s="11">
        <v>42116</v>
      </c>
      <c r="D71" s="21"/>
      <c r="H71" s="24"/>
    </row>
    <row r="72" spans="1:13" x14ac:dyDescent="0.2">
      <c r="A72" s="12"/>
      <c r="B72" s="12" t="s">
        <v>130</v>
      </c>
      <c r="C72" s="12" t="s">
        <v>168</v>
      </c>
    </row>
    <row r="75" spans="1:13" x14ac:dyDescent="0.2">
      <c r="L75" s="21"/>
      <c r="M75" s="21"/>
    </row>
    <row r="76" spans="1:13" x14ac:dyDescent="0.2">
      <c r="L76" s="21"/>
      <c r="M76" s="21"/>
    </row>
    <row r="77" spans="1:13" x14ac:dyDescent="0.2">
      <c r="L77" s="21"/>
      <c r="M77" s="21"/>
    </row>
    <row r="78" spans="1:13" x14ac:dyDescent="0.2">
      <c r="L78" s="21"/>
      <c r="M78" s="21"/>
    </row>
    <row r="79" spans="1:13" x14ac:dyDescent="0.2">
      <c r="L79" s="21"/>
      <c r="M79" s="21"/>
    </row>
  </sheetData>
  <mergeCells count="5">
    <mergeCell ref="I4:I5"/>
    <mergeCell ref="A4:A5"/>
    <mergeCell ref="B4:B5"/>
    <mergeCell ref="C4:C5"/>
    <mergeCell ref="D4:H4"/>
  </mergeCells>
  <phoneticPr fontId="2" type="noConversion"/>
  <pageMargins left="0.23622047244094491" right="0.27559055118110237" top="0.31496062992125984" bottom="0.23622047244094491" header="0.23622047244094491" footer="0.19685039370078741"/>
  <pageSetup paperSize="9" scale="83" orientation="portrait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="80" zoomScaleNormal="80" workbookViewId="0">
      <selection activeCell="I15" sqref="I15"/>
    </sheetView>
  </sheetViews>
  <sheetFormatPr defaultColWidth="9" defaultRowHeight="14.25" x14ac:dyDescent="0.2"/>
  <cols>
    <col min="1" max="1" width="76.28515625" style="235" customWidth="1"/>
    <col min="2" max="2" width="14.42578125" style="235" customWidth="1"/>
    <col min="3" max="3" width="19.42578125" style="235" customWidth="1"/>
    <col min="4" max="4" width="18.7109375" style="235" customWidth="1"/>
    <col min="5" max="5" width="7.5703125" style="235" customWidth="1"/>
    <col min="6" max="6" width="21.140625" style="235" customWidth="1"/>
    <col min="7" max="7" width="19.85546875" style="235" customWidth="1"/>
    <col min="8" max="9" width="9" style="235"/>
    <col min="10" max="10" width="20.85546875" style="235" customWidth="1"/>
    <col min="11" max="11" width="9" style="235"/>
    <col min="12" max="12" width="16.85546875" style="235" customWidth="1"/>
    <col min="13" max="16384" width="9" style="235"/>
  </cols>
  <sheetData>
    <row r="1" spans="1:10" ht="15" x14ac:dyDescent="0.25">
      <c r="A1" s="231" t="s">
        <v>224</v>
      </c>
      <c r="C1" s="233"/>
      <c r="D1" s="233"/>
      <c r="E1" s="233"/>
      <c r="F1" s="233"/>
      <c r="G1" s="234" t="s">
        <v>286</v>
      </c>
    </row>
    <row r="2" spans="1:10" ht="17.649999999999999" customHeight="1" x14ac:dyDescent="0.25">
      <c r="A2" s="232" t="s">
        <v>300</v>
      </c>
      <c r="C2" s="236"/>
      <c r="D2" s="237"/>
      <c r="E2" s="237"/>
      <c r="F2" s="231"/>
      <c r="G2" s="238" t="s">
        <v>1</v>
      </c>
    </row>
    <row r="3" spans="1:10" ht="12.4" customHeight="1" x14ac:dyDescent="0.2">
      <c r="A3" s="334" t="s">
        <v>144</v>
      </c>
      <c r="B3" s="335" t="s">
        <v>174</v>
      </c>
      <c r="C3" s="336" t="s">
        <v>269</v>
      </c>
      <c r="D3" s="336" t="s">
        <v>175</v>
      </c>
      <c r="E3" s="336" t="s">
        <v>176</v>
      </c>
      <c r="F3" s="336" t="s">
        <v>270</v>
      </c>
      <c r="G3" s="336" t="s">
        <v>177</v>
      </c>
    </row>
    <row r="4" spans="1:10" ht="12.4" customHeight="1" x14ac:dyDescent="0.2">
      <c r="A4" s="334"/>
      <c r="B4" s="335"/>
      <c r="C4" s="336"/>
      <c r="D4" s="336"/>
      <c r="E4" s="336"/>
      <c r="F4" s="336"/>
      <c r="G4" s="336"/>
    </row>
    <row r="5" spans="1:10" ht="12.4" customHeight="1" x14ac:dyDescent="0.2">
      <c r="A5" s="334"/>
      <c r="B5" s="335"/>
      <c r="C5" s="336"/>
      <c r="D5" s="336"/>
      <c r="E5" s="336"/>
      <c r="F5" s="336"/>
      <c r="G5" s="336"/>
    </row>
    <row r="6" spans="1:10" ht="12.4" customHeight="1" x14ac:dyDescent="0.2">
      <c r="A6" s="334"/>
      <c r="B6" s="335"/>
      <c r="C6" s="336"/>
      <c r="D6" s="336"/>
      <c r="E6" s="336"/>
      <c r="F6" s="336"/>
      <c r="G6" s="336"/>
    </row>
    <row r="7" spans="1:10" ht="12.4" customHeight="1" x14ac:dyDescent="0.2">
      <c r="A7" s="334"/>
      <c r="B7" s="335"/>
      <c r="C7" s="336"/>
      <c r="D7" s="336"/>
      <c r="E7" s="336"/>
      <c r="F7" s="336"/>
      <c r="G7" s="336"/>
    </row>
    <row r="8" spans="1:10" ht="12.4" customHeight="1" x14ac:dyDescent="0.2">
      <c r="A8" s="334"/>
      <c r="B8" s="335"/>
      <c r="C8" s="336"/>
      <c r="D8" s="336"/>
      <c r="E8" s="336"/>
      <c r="F8" s="336"/>
      <c r="G8" s="336"/>
    </row>
    <row r="9" spans="1:10" ht="13.15" customHeight="1" x14ac:dyDescent="0.2">
      <c r="A9" s="334"/>
      <c r="B9" s="335"/>
      <c r="C9" s="336"/>
      <c r="D9" s="336"/>
      <c r="E9" s="336"/>
      <c r="F9" s="336"/>
      <c r="G9" s="336"/>
    </row>
    <row r="10" spans="1:10" ht="15" x14ac:dyDescent="0.25">
      <c r="A10" s="265"/>
      <c r="B10" s="266"/>
      <c r="C10" s="267" t="s">
        <v>178</v>
      </c>
      <c r="D10" s="266" t="s">
        <v>179</v>
      </c>
      <c r="E10" s="266" t="s">
        <v>180</v>
      </c>
      <c r="F10" s="267" t="s">
        <v>181</v>
      </c>
      <c r="G10" s="267" t="s">
        <v>182</v>
      </c>
    </row>
    <row r="11" spans="1:10" x14ac:dyDescent="0.2">
      <c r="A11" s="249" t="s">
        <v>271</v>
      </c>
      <c r="B11" s="250"/>
      <c r="C11" s="152">
        <v>322805249.5</v>
      </c>
      <c r="D11" s="152">
        <v>130440</v>
      </c>
      <c r="E11" s="251" t="s">
        <v>199</v>
      </c>
      <c r="F11" s="152">
        <v>317521521.86000001</v>
      </c>
      <c r="G11" s="152">
        <v>1856931.39</v>
      </c>
    </row>
    <row r="12" spans="1:10" x14ac:dyDescent="0.2">
      <c r="A12" s="252" t="s">
        <v>183</v>
      </c>
      <c r="B12" s="240"/>
      <c r="C12" s="175"/>
      <c r="D12" s="175"/>
      <c r="E12" s="174"/>
      <c r="F12" s="175"/>
      <c r="G12" s="175"/>
    </row>
    <row r="13" spans="1:10" x14ac:dyDescent="0.2">
      <c r="A13" s="253" t="s">
        <v>184</v>
      </c>
      <c r="B13" s="254"/>
      <c r="C13" s="175">
        <v>223907288.5</v>
      </c>
      <c r="D13" s="241">
        <v>0</v>
      </c>
      <c r="E13" s="242"/>
      <c r="F13" s="241">
        <v>221705444.97999999</v>
      </c>
      <c r="G13" s="241">
        <v>0</v>
      </c>
    </row>
    <row r="14" spans="1:10" x14ac:dyDescent="0.2">
      <c r="A14" s="239" t="s">
        <v>272</v>
      </c>
      <c r="B14" s="254"/>
      <c r="C14" s="175">
        <v>6277917</v>
      </c>
      <c r="D14" s="241">
        <v>130080</v>
      </c>
      <c r="E14" s="242"/>
      <c r="F14" s="241">
        <v>5980867.5999999996</v>
      </c>
      <c r="G14" s="241">
        <v>166969.40000000002</v>
      </c>
      <c r="J14" s="268"/>
    </row>
    <row r="15" spans="1:10" ht="28.5" x14ac:dyDescent="0.2">
      <c r="A15" s="239" t="s">
        <v>273</v>
      </c>
      <c r="B15" s="254"/>
      <c r="C15" s="175">
        <v>6790000</v>
      </c>
      <c r="D15" s="241">
        <v>0</v>
      </c>
      <c r="E15" s="242"/>
      <c r="F15" s="241">
        <v>6310672</v>
      </c>
      <c r="G15" s="241">
        <v>479328</v>
      </c>
      <c r="J15" s="268"/>
    </row>
    <row r="16" spans="1:10" ht="17.100000000000001" customHeight="1" x14ac:dyDescent="0.2">
      <c r="A16" s="239" t="s">
        <v>274</v>
      </c>
      <c r="B16" s="254"/>
      <c r="C16" s="175">
        <v>2762883</v>
      </c>
      <c r="D16" s="241">
        <v>0</v>
      </c>
      <c r="E16" s="242"/>
      <c r="F16" s="241">
        <v>2432883</v>
      </c>
      <c r="G16" s="241">
        <v>0</v>
      </c>
    </row>
    <row r="17" spans="1:10" x14ac:dyDescent="0.2">
      <c r="A17" s="255" t="s">
        <v>275</v>
      </c>
      <c r="B17" s="254"/>
      <c r="C17" s="175">
        <v>297998</v>
      </c>
      <c r="D17" s="241">
        <v>0</v>
      </c>
      <c r="E17" s="242"/>
      <c r="F17" s="241">
        <v>280385</v>
      </c>
      <c r="G17" s="241">
        <v>17613</v>
      </c>
      <c r="J17" s="268"/>
    </row>
    <row r="18" spans="1:10" x14ac:dyDescent="0.2">
      <c r="A18" s="255" t="s">
        <v>276</v>
      </c>
      <c r="B18" s="254"/>
      <c r="C18" s="175">
        <v>2330280</v>
      </c>
      <c r="D18" s="175">
        <v>0</v>
      </c>
      <c r="E18" s="174"/>
      <c r="F18" s="175">
        <v>1524478.02</v>
      </c>
      <c r="G18" s="175">
        <v>805801.98</v>
      </c>
    </row>
    <row r="19" spans="1:10" x14ac:dyDescent="0.2">
      <c r="A19" s="239" t="s">
        <v>185</v>
      </c>
      <c r="B19" s="254"/>
      <c r="C19" s="175">
        <v>30712415</v>
      </c>
      <c r="D19" s="175">
        <v>0</v>
      </c>
      <c r="E19" s="174"/>
      <c r="F19" s="175">
        <v>30444887.220000003</v>
      </c>
      <c r="G19" s="175">
        <v>267527.77999999997</v>
      </c>
    </row>
    <row r="20" spans="1:10" x14ac:dyDescent="0.2">
      <c r="A20" s="256" t="s">
        <v>277</v>
      </c>
      <c r="B20" s="250"/>
      <c r="C20" s="152">
        <v>49726468</v>
      </c>
      <c r="D20" s="152">
        <v>360</v>
      </c>
      <c r="E20" s="251" t="s">
        <v>199</v>
      </c>
      <c r="F20" s="152">
        <v>48841904.040000007</v>
      </c>
      <c r="G20" s="152">
        <v>119691.23</v>
      </c>
    </row>
    <row r="21" spans="1:10" x14ac:dyDescent="0.2">
      <c r="A21" s="239" t="s">
        <v>278</v>
      </c>
      <c r="B21" s="240"/>
      <c r="C21" s="175"/>
      <c r="D21" s="175"/>
      <c r="E21" s="174"/>
      <c r="F21" s="175"/>
      <c r="G21" s="175"/>
    </row>
    <row r="22" spans="1:10" x14ac:dyDescent="0.2">
      <c r="A22" s="239" t="s">
        <v>186</v>
      </c>
      <c r="B22" s="240"/>
      <c r="C22" s="241">
        <v>485064</v>
      </c>
      <c r="D22" s="241">
        <v>0</v>
      </c>
      <c r="E22" s="174"/>
      <c r="F22" s="175">
        <v>600015</v>
      </c>
      <c r="G22" s="175">
        <v>0</v>
      </c>
    </row>
    <row r="23" spans="1:10" x14ac:dyDescent="0.2">
      <c r="A23" s="239" t="s">
        <v>279</v>
      </c>
      <c r="B23" s="240"/>
      <c r="C23" s="241">
        <v>0</v>
      </c>
      <c r="D23" s="241">
        <v>0</v>
      </c>
      <c r="E23" s="174"/>
      <c r="F23" s="175">
        <v>0</v>
      </c>
      <c r="G23" s="175">
        <v>0</v>
      </c>
    </row>
    <row r="24" spans="1:10" ht="28.5" x14ac:dyDescent="0.2">
      <c r="A24" s="239" t="s">
        <v>187</v>
      </c>
      <c r="B24" s="240"/>
      <c r="C24" s="241">
        <v>0</v>
      </c>
      <c r="D24" s="241">
        <v>360</v>
      </c>
      <c r="E24" s="174"/>
      <c r="F24" s="175">
        <v>63225</v>
      </c>
      <c r="G24" s="175">
        <v>0</v>
      </c>
    </row>
    <row r="25" spans="1:10" x14ac:dyDescent="0.2">
      <c r="A25" s="239" t="s">
        <v>188</v>
      </c>
      <c r="B25" s="240"/>
      <c r="C25" s="241">
        <v>0</v>
      </c>
      <c r="D25" s="241">
        <v>0</v>
      </c>
      <c r="E25" s="174"/>
      <c r="F25" s="175">
        <v>0</v>
      </c>
      <c r="G25" s="175">
        <v>0</v>
      </c>
    </row>
    <row r="26" spans="1:10" x14ac:dyDescent="0.2">
      <c r="A26" s="239" t="s">
        <v>189</v>
      </c>
      <c r="B26" s="240"/>
      <c r="C26" s="241">
        <v>3810528.2199999993</v>
      </c>
      <c r="D26" s="241">
        <v>0</v>
      </c>
      <c r="E26" s="174"/>
      <c r="F26" s="175">
        <v>3701208.5299999989</v>
      </c>
      <c r="G26" s="175">
        <v>0</v>
      </c>
    </row>
    <row r="27" spans="1:10" x14ac:dyDescent="0.2">
      <c r="A27" s="239" t="s">
        <v>190</v>
      </c>
      <c r="B27" s="240"/>
      <c r="C27" s="241">
        <v>21532993.079999998</v>
      </c>
      <c r="D27" s="241">
        <v>0</v>
      </c>
      <c r="E27" s="174"/>
      <c r="F27" s="175">
        <v>20821508.390000001</v>
      </c>
      <c r="G27" s="175">
        <v>0</v>
      </c>
    </row>
    <row r="28" spans="1:10" x14ac:dyDescent="0.2">
      <c r="A28" s="239" t="s">
        <v>191</v>
      </c>
      <c r="B28" s="240"/>
      <c r="C28" s="241">
        <v>2792155.2199999997</v>
      </c>
      <c r="D28" s="241">
        <v>0</v>
      </c>
      <c r="E28" s="174"/>
      <c r="F28" s="175">
        <v>2893962.9400000004</v>
      </c>
      <c r="G28" s="175">
        <v>0</v>
      </c>
      <c r="I28" s="269"/>
      <c r="J28" s="230"/>
    </row>
    <row r="29" spans="1:10" x14ac:dyDescent="0.2">
      <c r="A29" s="239" t="s">
        <v>192</v>
      </c>
      <c r="B29" s="240"/>
      <c r="C29" s="241">
        <v>15822211.48</v>
      </c>
      <c r="D29" s="241">
        <v>0</v>
      </c>
      <c r="E29" s="174"/>
      <c r="F29" s="175">
        <v>16399159.41</v>
      </c>
      <c r="G29" s="175">
        <v>0</v>
      </c>
      <c r="I29" s="269"/>
      <c r="J29" s="123"/>
    </row>
    <row r="30" spans="1:10" x14ac:dyDescent="0.2">
      <c r="A30" s="239" t="s">
        <v>280</v>
      </c>
      <c r="B30" s="240"/>
      <c r="C30" s="241">
        <v>1969116</v>
      </c>
      <c r="D30" s="241">
        <v>0</v>
      </c>
      <c r="E30" s="174"/>
      <c r="F30" s="175">
        <v>1669866</v>
      </c>
      <c r="G30" s="175">
        <v>89250</v>
      </c>
      <c r="I30" s="269"/>
      <c r="J30" s="268"/>
    </row>
    <row r="31" spans="1:10" x14ac:dyDescent="0.2">
      <c r="A31" s="239" t="s">
        <v>281</v>
      </c>
      <c r="B31" s="240"/>
      <c r="C31" s="241">
        <v>681900</v>
      </c>
      <c r="D31" s="241">
        <v>0</v>
      </c>
      <c r="E31" s="174"/>
      <c r="F31" s="175">
        <v>680200</v>
      </c>
      <c r="G31" s="175">
        <v>1700</v>
      </c>
      <c r="I31" s="269"/>
      <c r="J31" s="268"/>
    </row>
    <row r="32" spans="1:10" x14ac:dyDescent="0.2">
      <c r="A32" s="239" t="s">
        <v>282</v>
      </c>
      <c r="B32" s="240"/>
      <c r="C32" s="241">
        <v>2632500</v>
      </c>
      <c r="D32" s="241">
        <v>0</v>
      </c>
      <c r="E32" s="174"/>
      <c r="F32" s="175">
        <v>2012758.77</v>
      </c>
      <c r="G32" s="175">
        <v>28741.23</v>
      </c>
      <c r="I32" s="269"/>
      <c r="J32" s="268"/>
    </row>
    <row r="33" spans="1:7" ht="15" x14ac:dyDescent="0.25">
      <c r="A33" s="249" t="s">
        <v>193</v>
      </c>
      <c r="B33" s="250"/>
      <c r="C33" s="152">
        <v>12751065.199999999</v>
      </c>
      <c r="D33" s="152">
        <v>0</v>
      </c>
      <c r="E33" s="257" t="s">
        <v>199</v>
      </c>
      <c r="F33" s="152">
        <v>8479011.8399999999</v>
      </c>
      <c r="G33" s="152">
        <v>0</v>
      </c>
    </row>
    <row r="34" spans="1:7" x14ac:dyDescent="0.2">
      <c r="A34" s="252" t="s">
        <v>194</v>
      </c>
      <c r="B34" s="240"/>
      <c r="C34" s="175"/>
      <c r="D34" s="175"/>
      <c r="E34" s="174"/>
      <c r="F34" s="175"/>
      <c r="G34" s="175"/>
    </row>
    <row r="35" spans="1:7" x14ac:dyDescent="0.2">
      <c r="A35" s="252" t="s">
        <v>195</v>
      </c>
      <c r="B35" s="240"/>
      <c r="C35" s="241">
        <v>3968060</v>
      </c>
      <c r="D35" s="241">
        <v>0</v>
      </c>
      <c r="E35" s="242"/>
      <c r="F35" s="241">
        <v>1571066</v>
      </c>
      <c r="G35" s="241">
        <v>0</v>
      </c>
    </row>
    <row r="36" spans="1:7" x14ac:dyDescent="0.2">
      <c r="A36" s="239" t="s">
        <v>196</v>
      </c>
      <c r="B36" s="240"/>
      <c r="C36" s="241">
        <v>305890.57999999996</v>
      </c>
      <c r="D36" s="241">
        <v>0</v>
      </c>
      <c r="E36" s="242"/>
      <c r="F36" s="241">
        <v>278504.03000000003</v>
      </c>
      <c r="G36" s="241">
        <v>0</v>
      </c>
    </row>
    <row r="37" spans="1:7" x14ac:dyDescent="0.2">
      <c r="A37" s="239" t="s">
        <v>197</v>
      </c>
      <c r="B37" s="240"/>
      <c r="C37" s="241">
        <v>1733379.9100000001</v>
      </c>
      <c r="D37" s="241">
        <v>0</v>
      </c>
      <c r="E37" s="242"/>
      <c r="F37" s="241">
        <v>1578189.46</v>
      </c>
      <c r="G37" s="241">
        <v>0</v>
      </c>
    </row>
    <row r="38" spans="1:7" x14ac:dyDescent="0.2">
      <c r="A38" s="239" t="s">
        <v>283</v>
      </c>
      <c r="B38" s="240"/>
      <c r="C38" s="241">
        <v>1414856.71</v>
      </c>
      <c r="D38" s="241"/>
      <c r="E38" s="242"/>
      <c r="F38" s="241">
        <v>1160984.3500000001</v>
      </c>
      <c r="G38" s="241"/>
    </row>
    <row r="39" spans="1:7" x14ac:dyDescent="0.2">
      <c r="A39" s="239" t="s">
        <v>284</v>
      </c>
      <c r="B39" s="240"/>
      <c r="C39" s="241">
        <v>5328877.9999999991</v>
      </c>
      <c r="D39" s="241"/>
      <c r="E39" s="242"/>
      <c r="F39" s="241">
        <v>3890268</v>
      </c>
      <c r="G39" s="241"/>
    </row>
    <row r="40" spans="1:7" ht="15" x14ac:dyDescent="0.25">
      <c r="A40" s="258" t="s">
        <v>198</v>
      </c>
      <c r="B40" s="259" t="s">
        <v>199</v>
      </c>
      <c r="C40" s="260">
        <v>335556314.69999999</v>
      </c>
      <c r="D40" s="260">
        <v>130440</v>
      </c>
      <c r="E40" s="259" t="s">
        <v>199</v>
      </c>
      <c r="F40" s="260">
        <v>326000533.70000011</v>
      </c>
      <c r="G40" s="260">
        <v>1856931.39</v>
      </c>
    </row>
    <row r="41" spans="1:7" ht="29.25" x14ac:dyDescent="0.25">
      <c r="A41" s="249" t="s">
        <v>200</v>
      </c>
      <c r="B41" s="250"/>
      <c r="C41" s="152">
        <v>9103399.1399999987</v>
      </c>
      <c r="D41" s="152">
        <v>335</v>
      </c>
      <c r="E41" s="257" t="s">
        <v>199</v>
      </c>
      <c r="F41" s="152">
        <v>5282350.9000000004</v>
      </c>
      <c r="G41" s="152">
        <v>0</v>
      </c>
    </row>
    <row r="42" spans="1:7" x14ac:dyDescent="0.2">
      <c r="A42" s="239" t="s">
        <v>201</v>
      </c>
      <c r="B42" s="244"/>
      <c r="C42" s="241">
        <v>958712</v>
      </c>
      <c r="D42" s="241">
        <v>335</v>
      </c>
      <c r="E42" s="174"/>
      <c r="F42" s="241">
        <v>957761</v>
      </c>
      <c r="G42" s="241">
        <v>0</v>
      </c>
    </row>
    <row r="43" spans="1:7" x14ac:dyDescent="0.2">
      <c r="A43" s="239" t="s">
        <v>202</v>
      </c>
      <c r="B43" s="244"/>
      <c r="C43" s="241">
        <v>1430841.02</v>
      </c>
      <c r="D43" s="241">
        <v>0</v>
      </c>
      <c r="E43" s="174"/>
      <c r="F43" s="241">
        <v>800103.77</v>
      </c>
      <c r="G43" s="241">
        <v>0</v>
      </c>
    </row>
    <row r="44" spans="1:7" x14ac:dyDescent="0.2">
      <c r="A44" s="239" t="s">
        <v>203</v>
      </c>
      <c r="B44" s="244"/>
      <c r="C44" s="241">
        <v>5246204.5199999996</v>
      </c>
      <c r="D44" s="241">
        <v>0</v>
      </c>
      <c r="E44" s="174"/>
      <c r="F44" s="241">
        <v>2809705.76</v>
      </c>
      <c r="G44" s="241">
        <v>0</v>
      </c>
    </row>
    <row r="45" spans="1:7" x14ac:dyDescent="0.2">
      <c r="A45" s="239" t="s">
        <v>204</v>
      </c>
      <c r="B45" s="244"/>
      <c r="C45" s="241">
        <v>1467641.6</v>
      </c>
      <c r="D45" s="241">
        <v>0</v>
      </c>
      <c r="E45" s="174"/>
      <c r="F45" s="241">
        <v>714780.37</v>
      </c>
      <c r="G45" s="241">
        <v>0</v>
      </c>
    </row>
    <row r="46" spans="1:7" ht="29.25" x14ac:dyDescent="0.25">
      <c r="A46" s="249" t="s">
        <v>205</v>
      </c>
      <c r="B46" s="250"/>
      <c r="C46" s="152">
        <v>0</v>
      </c>
      <c r="D46" s="152">
        <v>0</v>
      </c>
      <c r="E46" s="261" t="s">
        <v>199</v>
      </c>
      <c r="F46" s="152">
        <v>0</v>
      </c>
      <c r="G46" s="152">
        <v>0</v>
      </c>
    </row>
    <row r="47" spans="1:7" x14ac:dyDescent="0.2">
      <c r="A47" s="245"/>
      <c r="B47" s="244"/>
      <c r="C47" s="241">
        <v>0</v>
      </c>
      <c r="D47" s="241">
        <v>0</v>
      </c>
      <c r="E47" s="174"/>
      <c r="F47" s="241">
        <v>0</v>
      </c>
      <c r="G47" s="241">
        <v>0</v>
      </c>
    </row>
    <row r="48" spans="1:7" x14ac:dyDescent="0.2">
      <c r="A48" s="245"/>
      <c r="B48" s="244"/>
      <c r="C48" s="241">
        <v>0</v>
      </c>
      <c r="D48" s="241">
        <v>0</v>
      </c>
      <c r="E48" s="174"/>
      <c r="F48" s="241">
        <v>0</v>
      </c>
      <c r="G48" s="241">
        <v>0</v>
      </c>
    </row>
    <row r="49" spans="1:7" ht="15" x14ac:dyDescent="0.25">
      <c r="A49" s="258" t="s">
        <v>285</v>
      </c>
      <c r="B49" s="259" t="s">
        <v>199</v>
      </c>
      <c r="C49" s="260">
        <v>9103399.1399999987</v>
      </c>
      <c r="D49" s="260">
        <v>335</v>
      </c>
      <c r="E49" s="259" t="s">
        <v>199</v>
      </c>
      <c r="F49" s="260">
        <v>5282350.9000000004</v>
      </c>
      <c r="G49" s="260">
        <v>0</v>
      </c>
    </row>
    <row r="50" spans="1:7" ht="47.85" customHeight="1" x14ac:dyDescent="0.25">
      <c r="A50" s="262" t="s">
        <v>288</v>
      </c>
      <c r="B50" s="250"/>
      <c r="C50" s="152">
        <v>1035414574</v>
      </c>
      <c r="D50" s="152">
        <v>168436</v>
      </c>
      <c r="E50" s="152">
        <v>0</v>
      </c>
      <c r="F50" s="152">
        <v>1035031954.08</v>
      </c>
      <c r="G50" s="152">
        <v>214183.91999999998</v>
      </c>
    </row>
    <row r="51" spans="1:7" ht="15" x14ac:dyDescent="0.25">
      <c r="A51" s="243" t="s">
        <v>183</v>
      </c>
      <c r="B51" s="240"/>
      <c r="C51" s="175"/>
      <c r="D51" s="175"/>
      <c r="E51" s="240"/>
      <c r="F51" s="175"/>
      <c r="G51" s="175"/>
    </row>
    <row r="52" spans="1:7" ht="15" customHeight="1" x14ac:dyDescent="0.2">
      <c r="A52" s="255" t="s">
        <v>289</v>
      </c>
      <c r="B52" s="244">
        <v>33018</v>
      </c>
      <c r="C52" s="175">
        <v>147333</v>
      </c>
      <c r="D52" s="175"/>
      <c r="E52" s="240"/>
      <c r="F52" s="175">
        <v>147333</v>
      </c>
      <c r="G52" s="175">
        <v>0</v>
      </c>
    </row>
    <row r="53" spans="1:7" ht="15" customHeight="1" x14ac:dyDescent="0.2">
      <c r="A53" s="255" t="s">
        <v>206</v>
      </c>
      <c r="B53" s="244">
        <v>33025</v>
      </c>
      <c r="C53" s="175">
        <v>112000</v>
      </c>
      <c r="D53" s="175"/>
      <c r="E53" s="240"/>
      <c r="F53" s="175">
        <v>102183</v>
      </c>
      <c r="G53" s="175">
        <v>9817</v>
      </c>
    </row>
    <row r="54" spans="1:7" ht="15" customHeight="1" x14ac:dyDescent="0.2">
      <c r="A54" s="255" t="s">
        <v>207</v>
      </c>
      <c r="B54" s="244">
        <v>33028</v>
      </c>
      <c r="C54" s="175">
        <v>168000</v>
      </c>
      <c r="D54" s="175"/>
      <c r="E54" s="240"/>
      <c r="F54" s="175">
        <v>168000</v>
      </c>
      <c r="G54" s="175">
        <v>0</v>
      </c>
    </row>
    <row r="55" spans="1:7" ht="15" customHeight="1" x14ac:dyDescent="0.2">
      <c r="A55" s="255" t="s">
        <v>208</v>
      </c>
      <c r="B55" s="244">
        <v>33034</v>
      </c>
      <c r="C55" s="175">
        <v>456853</v>
      </c>
      <c r="D55" s="175"/>
      <c r="E55" s="240"/>
      <c r="F55" s="175">
        <v>440790.78</v>
      </c>
      <c r="G55" s="175">
        <v>16062.22</v>
      </c>
    </row>
    <row r="56" spans="1:7" ht="15" customHeight="1" x14ac:dyDescent="0.2">
      <c r="A56" s="255" t="s">
        <v>209</v>
      </c>
      <c r="B56" s="244">
        <v>33038</v>
      </c>
      <c r="C56" s="175">
        <v>1124124</v>
      </c>
      <c r="D56" s="175"/>
      <c r="E56" s="240"/>
      <c r="F56" s="175">
        <v>1124124</v>
      </c>
      <c r="G56" s="175">
        <v>0</v>
      </c>
    </row>
    <row r="57" spans="1:7" ht="15" customHeight="1" x14ac:dyDescent="0.2">
      <c r="A57" s="255" t="s">
        <v>210</v>
      </c>
      <c r="B57" s="244">
        <v>33040</v>
      </c>
      <c r="C57" s="175">
        <v>210000</v>
      </c>
      <c r="D57" s="175">
        <v>32000</v>
      </c>
      <c r="E57" s="240"/>
      <c r="F57" s="175">
        <v>178000</v>
      </c>
      <c r="G57" s="175">
        <v>0</v>
      </c>
    </row>
    <row r="58" spans="1:7" ht="15" customHeight="1" x14ac:dyDescent="0.2">
      <c r="A58" s="245" t="s">
        <v>290</v>
      </c>
      <c r="B58" s="240">
        <v>33042</v>
      </c>
      <c r="C58" s="175">
        <v>199502</v>
      </c>
      <c r="D58" s="175"/>
      <c r="E58" s="240"/>
      <c r="F58" s="175">
        <v>180030</v>
      </c>
      <c r="G58" s="175">
        <v>19472</v>
      </c>
    </row>
    <row r="59" spans="1:7" ht="15" customHeight="1" x14ac:dyDescent="0.2">
      <c r="A59" s="252" t="s">
        <v>291</v>
      </c>
      <c r="B59" s="244">
        <v>33044</v>
      </c>
      <c r="C59" s="175">
        <v>19293</v>
      </c>
      <c r="D59" s="175"/>
      <c r="E59" s="240"/>
      <c r="F59" s="175">
        <v>19293</v>
      </c>
      <c r="G59" s="175">
        <v>0</v>
      </c>
    </row>
    <row r="60" spans="1:7" ht="15" customHeight="1" x14ac:dyDescent="0.2">
      <c r="A60" s="245" t="s">
        <v>292</v>
      </c>
      <c r="B60" s="244">
        <v>33047</v>
      </c>
      <c r="C60" s="175">
        <v>103600</v>
      </c>
      <c r="D60" s="175">
        <v>8600</v>
      </c>
      <c r="E60" s="240"/>
      <c r="F60" s="175">
        <v>95000</v>
      </c>
      <c r="G60" s="175">
        <v>0</v>
      </c>
    </row>
    <row r="61" spans="1:7" ht="15" customHeight="1" x14ac:dyDescent="0.2">
      <c r="A61" s="245" t="s">
        <v>293</v>
      </c>
      <c r="B61" s="244">
        <v>33049</v>
      </c>
      <c r="C61" s="175">
        <v>9850000</v>
      </c>
      <c r="D61" s="175"/>
      <c r="E61" s="240"/>
      <c r="F61" s="175">
        <v>9849999</v>
      </c>
      <c r="G61" s="175">
        <v>1</v>
      </c>
    </row>
    <row r="62" spans="1:7" ht="15" customHeight="1" x14ac:dyDescent="0.2">
      <c r="A62" s="245" t="s">
        <v>294</v>
      </c>
      <c r="B62" s="244">
        <v>33050</v>
      </c>
      <c r="C62" s="175">
        <v>520111</v>
      </c>
      <c r="D62" s="175"/>
      <c r="E62" s="240"/>
      <c r="F62" s="175">
        <v>510516.3</v>
      </c>
      <c r="G62" s="175">
        <v>9594.7000000000007</v>
      </c>
    </row>
    <row r="63" spans="1:7" ht="15" customHeight="1" x14ac:dyDescent="0.2">
      <c r="A63" s="245" t="s">
        <v>295</v>
      </c>
      <c r="B63" s="244">
        <v>33051</v>
      </c>
      <c r="C63" s="175">
        <v>1842139</v>
      </c>
      <c r="D63" s="175"/>
      <c r="E63" s="240"/>
      <c r="F63" s="175">
        <v>1842139</v>
      </c>
      <c r="G63" s="175">
        <v>0</v>
      </c>
    </row>
    <row r="64" spans="1:7" ht="15" customHeight="1" x14ac:dyDescent="0.2">
      <c r="A64" s="245" t="s">
        <v>296</v>
      </c>
      <c r="B64" s="244">
        <v>33052</v>
      </c>
      <c r="C64" s="175">
        <v>5596877</v>
      </c>
      <c r="D64" s="175"/>
      <c r="E64" s="240"/>
      <c r="F64" s="175">
        <v>5596877</v>
      </c>
      <c r="G64" s="175">
        <v>0</v>
      </c>
    </row>
    <row r="65" spans="1:10" ht="15" customHeight="1" x14ac:dyDescent="0.2">
      <c r="A65" s="245" t="s">
        <v>211</v>
      </c>
      <c r="B65" s="244">
        <v>33160</v>
      </c>
      <c r="C65" s="175">
        <v>186200</v>
      </c>
      <c r="D65" s="175">
        <v>127836</v>
      </c>
      <c r="E65" s="240"/>
      <c r="F65" s="175">
        <v>23137</v>
      </c>
      <c r="G65" s="175">
        <v>35227</v>
      </c>
    </row>
    <row r="66" spans="1:10" ht="15" customHeight="1" x14ac:dyDescent="0.2">
      <c r="A66" s="245" t="s">
        <v>212</v>
      </c>
      <c r="B66" s="244">
        <v>33166</v>
      </c>
      <c r="C66" s="175">
        <v>337800</v>
      </c>
      <c r="D66" s="175"/>
      <c r="E66" s="240"/>
      <c r="F66" s="175">
        <v>337800</v>
      </c>
      <c r="G66" s="175">
        <v>0</v>
      </c>
    </row>
    <row r="67" spans="1:10" ht="15" customHeight="1" x14ac:dyDescent="0.2">
      <c r="A67" s="245" t="s">
        <v>213</v>
      </c>
      <c r="B67" s="244">
        <v>33353</v>
      </c>
      <c r="C67" s="175">
        <v>1003614492</v>
      </c>
      <c r="D67" s="175"/>
      <c r="E67" s="240"/>
      <c r="F67" s="175">
        <v>1003490482</v>
      </c>
      <c r="G67" s="175">
        <v>124010</v>
      </c>
      <c r="J67" s="268"/>
    </row>
    <row r="68" spans="1:10" ht="15" customHeight="1" x14ac:dyDescent="0.2">
      <c r="A68" s="245" t="s">
        <v>214</v>
      </c>
      <c r="B68" s="244">
        <v>33354</v>
      </c>
      <c r="C68" s="175">
        <v>9296800</v>
      </c>
      <c r="D68" s="175"/>
      <c r="E68" s="240"/>
      <c r="F68" s="175">
        <v>9296800</v>
      </c>
      <c r="G68" s="175">
        <v>0</v>
      </c>
    </row>
    <row r="69" spans="1:10" ht="15" customHeight="1" x14ac:dyDescent="0.2">
      <c r="A69" s="255" t="s">
        <v>215</v>
      </c>
      <c r="B69" s="244">
        <v>33457</v>
      </c>
      <c r="C69" s="175">
        <v>1629450</v>
      </c>
      <c r="D69" s="175"/>
      <c r="E69" s="240"/>
      <c r="F69" s="175">
        <v>1629450</v>
      </c>
      <c r="G69" s="175">
        <v>0</v>
      </c>
    </row>
    <row r="70" spans="1:10" ht="15" x14ac:dyDescent="0.25">
      <c r="A70" s="263" t="s">
        <v>297</v>
      </c>
      <c r="B70" s="259" t="s">
        <v>199</v>
      </c>
      <c r="C70" s="260">
        <v>1380074287.8400002</v>
      </c>
      <c r="D70" s="260">
        <v>299211</v>
      </c>
      <c r="E70" s="264">
        <v>0</v>
      </c>
      <c r="F70" s="260">
        <v>1366314838.6800001</v>
      </c>
      <c r="G70" s="260">
        <v>2071115.3099999998</v>
      </c>
    </row>
    <row r="71" spans="1:10" x14ac:dyDescent="0.2">
      <c r="A71" s="246" t="s">
        <v>287</v>
      </c>
      <c r="B71" s="236"/>
      <c r="C71" s="236"/>
      <c r="D71" s="236"/>
      <c r="E71" s="236"/>
      <c r="F71" s="236"/>
      <c r="G71" s="236"/>
    </row>
    <row r="72" spans="1:10" x14ac:dyDescent="0.2">
      <c r="A72" s="247" t="s">
        <v>298</v>
      </c>
      <c r="B72" s="248"/>
      <c r="C72" s="231"/>
      <c r="D72" s="247"/>
      <c r="E72" s="247"/>
      <c r="F72" s="236"/>
      <c r="G72" s="236"/>
    </row>
    <row r="73" spans="1:10" x14ac:dyDescent="0.2">
      <c r="A73" s="247" t="s">
        <v>299</v>
      </c>
      <c r="B73" s="332"/>
      <c r="C73" s="333"/>
      <c r="D73" s="247"/>
      <c r="E73" s="247"/>
      <c r="F73" s="332"/>
      <c r="G73" s="332"/>
    </row>
  </sheetData>
  <protectedRanges>
    <protectedRange sqref="A69" name="Oblast1_6_1"/>
  </protectedRanges>
  <mergeCells count="9">
    <mergeCell ref="F73:G73"/>
    <mergeCell ref="B73:C73"/>
    <mergeCell ref="A3:A9"/>
    <mergeCell ref="B3:B9"/>
    <mergeCell ref="C3:C9"/>
    <mergeCell ref="D3:D9"/>
    <mergeCell ref="E3:E9"/>
    <mergeCell ref="F3:F9"/>
    <mergeCell ref="G3:G9"/>
  </mergeCells>
  <pageMargins left="0.25" right="0.25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7</vt:i4>
      </vt:variant>
    </vt:vector>
  </HeadingPairs>
  <TitlesOfParts>
    <vt:vector size="14" baseType="lpstr">
      <vt:lpstr>P01_VH 2014</vt:lpstr>
      <vt:lpstr>P02_vypořádání VH2014</vt:lpstr>
      <vt:lpstr>P03_VH+Fondy</vt:lpstr>
      <vt:lpstr>P04_stav fondů</vt:lpstr>
      <vt:lpstr>P05_účet431,432</vt:lpstr>
      <vt:lpstr>P06_účet648,649</vt:lpstr>
      <vt:lpstr>P07_vyučtov.</vt:lpstr>
      <vt:lpstr>'P01_VH 2014'!Oblast_tisku</vt:lpstr>
      <vt:lpstr>'P02_vypořádání VH2014'!Oblast_tisku</vt:lpstr>
      <vt:lpstr>'P03_VH+Fondy'!Oblast_tisku</vt:lpstr>
      <vt:lpstr>'P04_stav fondů'!Oblast_tisku</vt:lpstr>
      <vt:lpstr>'P05_účet431,432'!Oblast_tisku</vt:lpstr>
      <vt:lpstr>'P06_účet648,649'!Oblast_tisku</vt:lpstr>
      <vt:lpstr>P07_vyučtov.!Oblast_tisku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vitovaj</dc:creator>
  <cp:lastModifiedBy>Trpkosova Eva</cp:lastModifiedBy>
  <cp:lastPrinted>2015-04-29T05:25:53Z</cp:lastPrinted>
  <dcterms:created xsi:type="dcterms:W3CDTF">2012-01-13T11:13:38Z</dcterms:created>
  <dcterms:modified xsi:type="dcterms:W3CDTF">2015-05-11T09:26:49Z</dcterms:modified>
</cp:coreProperties>
</file>