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6"/>
  </bookViews>
  <sheets>
    <sheet name="Příloha č. 1" sheetId="2" r:id="rId1"/>
    <sheet name="Příloha č. 2" sheetId="3" r:id="rId2"/>
    <sheet name="Příloha č. 3" sheetId="1" r:id="rId3"/>
  </sheets>
  <definedNames>
    <definedName name="_xlnm.Print_Area" localSheetId="0">'Příloha č. 1'!$A$1:$O$228</definedName>
  </definedNames>
  <calcPr calcId="145621"/>
</workbook>
</file>

<file path=xl/calcChain.xml><?xml version="1.0" encoding="utf-8"?>
<calcChain xmlns="http://schemas.openxmlformats.org/spreadsheetml/2006/main">
  <c r="I117" i="3" l="1"/>
  <c r="I116" i="3"/>
  <c r="I115" i="3"/>
  <c r="I114" i="3"/>
  <c r="H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H91" i="3"/>
  <c r="I91" i="3" s="1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H8" i="3"/>
  <c r="H7" i="3" s="1"/>
  <c r="I7" i="3" s="1"/>
  <c r="G7" i="3"/>
  <c r="I8" i="3" l="1"/>
  <c r="L226" i="2"/>
  <c r="N226" i="2" s="1"/>
  <c r="H226" i="2"/>
  <c r="J226" i="2" s="1"/>
  <c r="H225" i="2"/>
  <c r="J225" i="2" s="1"/>
  <c r="L225" i="2" s="1"/>
  <c r="N225" i="2" s="1"/>
  <c r="G225" i="2"/>
  <c r="J224" i="2"/>
  <c r="L224" i="2" s="1"/>
  <c r="N224" i="2" s="1"/>
  <c r="H224" i="2"/>
  <c r="G223" i="2"/>
  <c r="H223" i="2" s="1"/>
  <c r="J223" i="2" s="1"/>
  <c r="L223" i="2" s="1"/>
  <c r="N223" i="2" s="1"/>
  <c r="L222" i="2"/>
  <c r="N222" i="2" s="1"/>
  <c r="H222" i="2"/>
  <c r="J222" i="2" s="1"/>
  <c r="H221" i="2"/>
  <c r="J221" i="2" s="1"/>
  <c r="L221" i="2" s="1"/>
  <c r="N221" i="2" s="1"/>
  <c r="G221" i="2"/>
  <c r="N220" i="2"/>
  <c r="J220" i="2"/>
  <c r="L220" i="2" s="1"/>
  <c r="H220" i="2"/>
  <c r="N219" i="2"/>
  <c r="J219" i="2"/>
  <c r="L219" i="2" s="1"/>
  <c r="G219" i="2"/>
  <c r="H219" i="2" s="1"/>
  <c r="H218" i="2"/>
  <c r="J218" i="2" s="1"/>
  <c r="L218" i="2" s="1"/>
  <c r="N218" i="2" s="1"/>
  <c r="L217" i="2"/>
  <c r="N217" i="2" s="1"/>
  <c r="H217" i="2"/>
  <c r="J217" i="2" s="1"/>
  <c r="G217" i="2"/>
  <c r="N216" i="2"/>
  <c r="J216" i="2"/>
  <c r="L216" i="2" s="1"/>
  <c r="H216" i="2"/>
  <c r="J215" i="2"/>
  <c r="L215" i="2" s="1"/>
  <c r="N215" i="2" s="1"/>
  <c r="G215" i="2"/>
  <c r="H215" i="2" s="1"/>
  <c r="H214" i="2"/>
  <c r="J214" i="2" s="1"/>
  <c r="L214" i="2" s="1"/>
  <c r="N214" i="2" s="1"/>
  <c r="L213" i="2"/>
  <c r="N213" i="2" s="1"/>
  <c r="H213" i="2"/>
  <c r="J213" i="2" s="1"/>
  <c r="G213" i="2"/>
  <c r="N212" i="2"/>
  <c r="J212" i="2"/>
  <c r="L212" i="2" s="1"/>
  <c r="H212" i="2"/>
  <c r="G211" i="2"/>
  <c r="L210" i="2"/>
  <c r="N210" i="2" s="1"/>
  <c r="H210" i="2"/>
  <c r="J210" i="2" s="1"/>
  <c r="H209" i="2"/>
  <c r="J209" i="2" s="1"/>
  <c r="L209" i="2" s="1"/>
  <c r="N209" i="2" s="1"/>
  <c r="G209" i="2"/>
  <c r="F209" i="2"/>
  <c r="N207" i="2"/>
  <c r="L207" i="2"/>
  <c r="K206" i="2"/>
  <c r="L206" i="2" s="1"/>
  <c r="N206" i="2" s="1"/>
  <c r="L205" i="2"/>
  <c r="N205" i="2" s="1"/>
  <c r="L204" i="2"/>
  <c r="N204" i="2" s="1"/>
  <c r="K204" i="2"/>
  <c r="N203" i="2"/>
  <c r="L203" i="2"/>
  <c r="K202" i="2"/>
  <c r="L202" i="2" s="1"/>
  <c r="N202" i="2" s="1"/>
  <c r="L201" i="2"/>
  <c r="N201" i="2" s="1"/>
  <c r="L200" i="2"/>
  <c r="N200" i="2" s="1"/>
  <c r="K200" i="2"/>
  <c r="N199" i="2"/>
  <c r="L199" i="2"/>
  <c r="N198" i="2"/>
  <c r="K198" i="2"/>
  <c r="L198" i="2" s="1"/>
  <c r="L197" i="2"/>
  <c r="N197" i="2" s="1"/>
  <c r="L196" i="2"/>
  <c r="N196" i="2" s="1"/>
  <c r="K196" i="2"/>
  <c r="N195" i="2"/>
  <c r="L195" i="2"/>
  <c r="N194" i="2"/>
  <c r="K194" i="2"/>
  <c r="L194" i="2" s="1"/>
  <c r="L193" i="2"/>
  <c r="N193" i="2" s="1"/>
  <c r="L192" i="2"/>
  <c r="N192" i="2" s="1"/>
  <c r="K192" i="2"/>
  <c r="N191" i="2"/>
  <c r="J191" i="2"/>
  <c r="L191" i="2" s="1"/>
  <c r="H191" i="2"/>
  <c r="N190" i="2"/>
  <c r="J190" i="2"/>
  <c r="L190" i="2" s="1"/>
  <c r="G190" i="2"/>
  <c r="H190" i="2" s="1"/>
  <c r="L189" i="2"/>
  <c r="N189" i="2" s="1"/>
  <c r="H189" i="2"/>
  <c r="J189" i="2" s="1"/>
  <c r="L188" i="2"/>
  <c r="N188" i="2" s="1"/>
  <c r="H188" i="2"/>
  <c r="J188" i="2" s="1"/>
  <c r="G188" i="2"/>
  <c r="N187" i="2"/>
  <c r="J187" i="2"/>
  <c r="L187" i="2" s="1"/>
  <c r="H187" i="2"/>
  <c r="N186" i="2"/>
  <c r="J186" i="2"/>
  <c r="L186" i="2" s="1"/>
  <c r="G186" i="2"/>
  <c r="H186" i="2" s="1"/>
  <c r="H185" i="2"/>
  <c r="J185" i="2" s="1"/>
  <c r="L185" i="2" s="1"/>
  <c r="N185" i="2" s="1"/>
  <c r="K184" i="2"/>
  <c r="G184" i="2"/>
  <c r="G183" i="2" s="1"/>
  <c r="F184" i="2"/>
  <c r="H183" i="2"/>
  <c r="J183" i="2" s="1"/>
  <c r="N182" i="2"/>
  <c r="M181" i="2"/>
  <c r="N181" i="2" s="1"/>
  <c r="H180" i="2"/>
  <c r="J180" i="2" s="1"/>
  <c r="L180" i="2" s="1"/>
  <c r="N180" i="2" s="1"/>
  <c r="L179" i="2"/>
  <c r="N179" i="2" s="1"/>
  <c r="H179" i="2"/>
  <c r="J179" i="2" s="1"/>
  <c r="G179" i="2"/>
  <c r="J178" i="2"/>
  <c r="L178" i="2" s="1"/>
  <c r="N178" i="2" s="1"/>
  <c r="H178" i="2"/>
  <c r="J177" i="2"/>
  <c r="L177" i="2" s="1"/>
  <c r="N177" i="2" s="1"/>
  <c r="G177" i="2"/>
  <c r="H177" i="2" s="1"/>
  <c r="L176" i="2"/>
  <c r="N176" i="2" s="1"/>
  <c r="H176" i="2"/>
  <c r="J176" i="2" s="1"/>
  <c r="L175" i="2"/>
  <c r="N175" i="2" s="1"/>
  <c r="H175" i="2"/>
  <c r="J175" i="2" s="1"/>
  <c r="G175" i="2"/>
  <c r="J174" i="2"/>
  <c r="L174" i="2" s="1"/>
  <c r="N174" i="2" s="1"/>
  <c r="H174" i="2"/>
  <c r="G173" i="2"/>
  <c r="H173" i="2" s="1"/>
  <c r="J173" i="2" s="1"/>
  <c r="L173" i="2" s="1"/>
  <c r="N173" i="2" s="1"/>
  <c r="L172" i="2"/>
  <c r="N172" i="2" s="1"/>
  <c r="H172" i="2"/>
  <c r="J172" i="2" s="1"/>
  <c r="H171" i="2"/>
  <c r="J171" i="2" s="1"/>
  <c r="L171" i="2" s="1"/>
  <c r="N171" i="2" s="1"/>
  <c r="G171" i="2"/>
  <c r="N170" i="2"/>
  <c r="J170" i="2"/>
  <c r="L170" i="2" s="1"/>
  <c r="H170" i="2"/>
  <c r="N169" i="2"/>
  <c r="J169" i="2"/>
  <c r="L169" i="2" s="1"/>
  <c r="G169" i="2"/>
  <c r="H169" i="2" s="1"/>
  <c r="L168" i="2"/>
  <c r="N168" i="2" s="1"/>
  <c r="H168" i="2"/>
  <c r="J168" i="2" s="1"/>
  <c r="L167" i="2"/>
  <c r="N167" i="2" s="1"/>
  <c r="H167" i="2"/>
  <c r="J167" i="2" s="1"/>
  <c r="G167" i="2"/>
  <c r="N166" i="2"/>
  <c r="J166" i="2"/>
  <c r="L166" i="2" s="1"/>
  <c r="H166" i="2"/>
  <c r="N165" i="2"/>
  <c r="J165" i="2"/>
  <c r="L165" i="2" s="1"/>
  <c r="G165" i="2"/>
  <c r="H165" i="2" s="1"/>
  <c r="H164" i="2"/>
  <c r="J164" i="2" s="1"/>
  <c r="L164" i="2" s="1"/>
  <c r="N164" i="2" s="1"/>
  <c r="G163" i="2"/>
  <c r="F163" i="2"/>
  <c r="H163" i="2" s="1"/>
  <c r="J163" i="2" s="1"/>
  <c r="L163" i="2" s="1"/>
  <c r="N163" i="2" s="1"/>
  <c r="M162" i="2"/>
  <c r="L161" i="2"/>
  <c r="N161" i="2" s="1"/>
  <c r="H161" i="2"/>
  <c r="J161" i="2" s="1"/>
  <c r="L160" i="2"/>
  <c r="N160" i="2" s="1"/>
  <c r="H160" i="2"/>
  <c r="J160" i="2" s="1"/>
  <c r="G160" i="2"/>
  <c r="N159" i="2"/>
  <c r="J159" i="2"/>
  <c r="L159" i="2" s="1"/>
  <c r="H159" i="2"/>
  <c r="N158" i="2"/>
  <c r="J158" i="2"/>
  <c r="L158" i="2" s="1"/>
  <c r="G158" i="2"/>
  <c r="H158" i="2" s="1"/>
  <c r="H157" i="2"/>
  <c r="J157" i="2" s="1"/>
  <c r="L157" i="2" s="1"/>
  <c r="N157" i="2" s="1"/>
  <c r="L156" i="2"/>
  <c r="N156" i="2" s="1"/>
  <c r="H156" i="2"/>
  <c r="J156" i="2" s="1"/>
  <c r="G156" i="2"/>
  <c r="J155" i="2"/>
  <c r="L155" i="2" s="1"/>
  <c r="N155" i="2" s="1"/>
  <c r="H155" i="2"/>
  <c r="J154" i="2"/>
  <c r="L154" i="2" s="1"/>
  <c r="N154" i="2" s="1"/>
  <c r="G154" i="2"/>
  <c r="H154" i="2" s="1"/>
  <c r="L153" i="2"/>
  <c r="N153" i="2" s="1"/>
  <c r="H153" i="2"/>
  <c r="J153" i="2" s="1"/>
  <c r="L152" i="2"/>
  <c r="N152" i="2" s="1"/>
  <c r="H152" i="2"/>
  <c r="J152" i="2" s="1"/>
  <c r="G152" i="2"/>
  <c r="J151" i="2"/>
  <c r="L151" i="2" s="1"/>
  <c r="N151" i="2" s="1"/>
  <c r="H151" i="2"/>
  <c r="G150" i="2"/>
  <c r="H150" i="2" s="1"/>
  <c r="J150" i="2" s="1"/>
  <c r="L150" i="2" s="1"/>
  <c r="N150" i="2" s="1"/>
  <c r="F150" i="2"/>
  <c r="G149" i="2"/>
  <c r="H149" i="2" s="1"/>
  <c r="J149" i="2" s="1"/>
  <c r="L149" i="2" s="1"/>
  <c r="N149" i="2" s="1"/>
  <c r="L148" i="2"/>
  <c r="N148" i="2" s="1"/>
  <c r="H148" i="2"/>
  <c r="J148" i="2" s="1"/>
  <c r="H147" i="2"/>
  <c r="J147" i="2" s="1"/>
  <c r="L147" i="2" s="1"/>
  <c r="N147" i="2" s="1"/>
  <c r="G147" i="2"/>
  <c r="N146" i="2"/>
  <c r="J146" i="2"/>
  <c r="L146" i="2" s="1"/>
  <c r="H146" i="2"/>
  <c r="N145" i="2"/>
  <c r="J145" i="2"/>
  <c r="L145" i="2" s="1"/>
  <c r="G145" i="2"/>
  <c r="H145" i="2" s="1"/>
  <c r="L144" i="2"/>
  <c r="N144" i="2" s="1"/>
  <c r="H144" i="2"/>
  <c r="J144" i="2" s="1"/>
  <c r="L143" i="2"/>
  <c r="N143" i="2" s="1"/>
  <c r="H143" i="2"/>
  <c r="J143" i="2" s="1"/>
  <c r="G143" i="2"/>
  <c r="J142" i="2"/>
  <c r="L142" i="2" s="1"/>
  <c r="N142" i="2" s="1"/>
  <c r="H142" i="2"/>
  <c r="N141" i="2"/>
  <c r="G141" i="2"/>
  <c r="H141" i="2" s="1"/>
  <c r="J141" i="2" s="1"/>
  <c r="L141" i="2" s="1"/>
  <c r="H140" i="2"/>
  <c r="J140" i="2" s="1"/>
  <c r="L140" i="2" s="1"/>
  <c r="N140" i="2" s="1"/>
  <c r="L139" i="2"/>
  <c r="N139" i="2" s="1"/>
  <c r="H139" i="2"/>
  <c r="J139" i="2" s="1"/>
  <c r="G139" i="2"/>
  <c r="J138" i="2"/>
  <c r="L138" i="2" s="1"/>
  <c r="N138" i="2" s="1"/>
  <c r="H138" i="2"/>
  <c r="J137" i="2"/>
  <c r="L137" i="2" s="1"/>
  <c r="N137" i="2" s="1"/>
  <c r="G137" i="2"/>
  <c r="H137" i="2" s="1"/>
  <c r="L136" i="2"/>
  <c r="N136" i="2" s="1"/>
  <c r="H136" i="2"/>
  <c r="J136" i="2" s="1"/>
  <c r="L135" i="2"/>
  <c r="N135" i="2" s="1"/>
  <c r="H135" i="2"/>
  <c r="J135" i="2" s="1"/>
  <c r="G135" i="2"/>
  <c r="J134" i="2"/>
  <c r="L134" i="2" s="1"/>
  <c r="N134" i="2" s="1"/>
  <c r="H134" i="2"/>
  <c r="G133" i="2"/>
  <c r="H133" i="2" s="1"/>
  <c r="J133" i="2" s="1"/>
  <c r="L133" i="2" s="1"/>
  <c r="N133" i="2" s="1"/>
  <c r="H132" i="2"/>
  <c r="J132" i="2" s="1"/>
  <c r="L132" i="2" s="1"/>
  <c r="N132" i="2" s="1"/>
  <c r="H131" i="2"/>
  <c r="J131" i="2" s="1"/>
  <c r="L131" i="2" s="1"/>
  <c r="N131" i="2" s="1"/>
  <c r="G131" i="2"/>
  <c r="N130" i="2"/>
  <c r="J130" i="2"/>
  <c r="L130" i="2" s="1"/>
  <c r="H130" i="2"/>
  <c r="N129" i="2"/>
  <c r="J129" i="2"/>
  <c r="L129" i="2" s="1"/>
  <c r="G129" i="2"/>
  <c r="H129" i="2" s="1"/>
  <c r="H128" i="2"/>
  <c r="J128" i="2" s="1"/>
  <c r="L128" i="2" s="1"/>
  <c r="N128" i="2" s="1"/>
  <c r="L127" i="2"/>
  <c r="N127" i="2" s="1"/>
  <c r="H127" i="2"/>
  <c r="J127" i="2" s="1"/>
  <c r="G127" i="2"/>
  <c r="N126" i="2"/>
  <c r="J126" i="2"/>
  <c r="L126" i="2" s="1"/>
  <c r="H126" i="2"/>
  <c r="J125" i="2"/>
  <c r="L125" i="2" s="1"/>
  <c r="N125" i="2" s="1"/>
  <c r="G125" i="2"/>
  <c r="H125" i="2" s="1"/>
  <c r="H124" i="2"/>
  <c r="J124" i="2" s="1"/>
  <c r="L124" i="2" s="1"/>
  <c r="N124" i="2" s="1"/>
  <c r="H123" i="2"/>
  <c r="J123" i="2" s="1"/>
  <c r="L123" i="2" s="1"/>
  <c r="N123" i="2" s="1"/>
  <c r="G123" i="2"/>
  <c r="H122" i="2"/>
  <c r="J122" i="2" s="1"/>
  <c r="L122" i="2" s="1"/>
  <c r="N122" i="2" s="1"/>
  <c r="J121" i="2"/>
  <c r="L121" i="2" s="1"/>
  <c r="N121" i="2" s="1"/>
  <c r="H121" i="2"/>
  <c r="G121" i="2"/>
  <c r="L120" i="2"/>
  <c r="N120" i="2" s="1"/>
  <c r="J120" i="2"/>
  <c r="H120" i="2"/>
  <c r="G119" i="2"/>
  <c r="H119" i="2" s="1"/>
  <c r="J119" i="2" s="1"/>
  <c r="L119" i="2" s="1"/>
  <c r="N119" i="2" s="1"/>
  <c r="L118" i="2"/>
  <c r="N118" i="2" s="1"/>
  <c r="H118" i="2"/>
  <c r="J118" i="2" s="1"/>
  <c r="H117" i="2"/>
  <c r="J117" i="2" s="1"/>
  <c r="L117" i="2" s="1"/>
  <c r="N117" i="2" s="1"/>
  <c r="G117" i="2"/>
  <c r="H116" i="2"/>
  <c r="J116" i="2" s="1"/>
  <c r="L116" i="2" s="1"/>
  <c r="N116" i="2" s="1"/>
  <c r="J115" i="2"/>
  <c r="L115" i="2" s="1"/>
  <c r="N115" i="2" s="1"/>
  <c r="G115" i="2"/>
  <c r="H115" i="2" s="1"/>
  <c r="J114" i="2"/>
  <c r="L114" i="2" s="1"/>
  <c r="N114" i="2" s="1"/>
  <c r="H114" i="2"/>
  <c r="L113" i="2"/>
  <c r="N113" i="2" s="1"/>
  <c r="H113" i="2"/>
  <c r="J113" i="2" s="1"/>
  <c r="G113" i="2"/>
  <c r="J112" i="2"/>
  <c r="L112" i="2" s="1"/>
  <c r="N112" i="2" s="1"/>
  <c r="H112" i="2"/>
  <c r="J111" i="2"/>
  <c r="L111" i="2" s="1"/>
  <c r="N111" i="2" s="1"/>
  <c r="G111" i="2"/>
  <c r="H111" i="2" s="1"/>
  <c r="N110" i="2"/>
  <c r="H110" i="2"/>
  <c r="J110" i="2" s="1"/>
  <c r="L110" i="2" s="1"/>
  <c r="G109" i="2"/>
  <c r="H109" i="2" s="1"/>
  <c r="J109" i="2" s="1"/>
  <c r="L109" i="2" s="1"/>
  <c r="N109" i="2" s="1"/>
  <c r="J108" i="2"/>
  <c r="L108" i="2" s="1"/>
  <c r="N108" i="2" s="1"/>
  <c r="H108" i="2"/>
  <c r="H107" i="2"/>
  <c r="J107" i="2" s="1"/>
  <c r="L107" i="2" s="1"/>
  <c r="N107" i="2" s="1"/>
  <c r="G107" i="2"/>
  <c r="H106" i="2"/>
  <c r="J106" i="2" s="1"/>
  <c r="L106" i="2" s="1"/>
  <c r="N106" i="2" s="1"/>
  <c r="J105" i="2"/>
  <c r="L105" i="2" s="1"/>
  <c r="N105" i="2" s="1"/>
  <c r="H105" i="2"/>
  <c r="G105" i="2"/>
  <c r="L104" i="2"/>
  <c r="N104" i="2" s="1"/>
  <c r="J104" i="2"/>
  <c r="H104" i="2"/>
  <c r="G103" i="2"/>
  <c r="H103" i="2" s="1"/>
  <c r="J103" i="2" s="1"/>
  <c r="L103" i="2" s="1"/>
  <c r="N103" i="2" s="1"/>
  <c r="L102" i="2"/>
  <c r="N102" i="2" s="1"/>
  <c r="H102" i="2"/>
  <c r="J102" i="2" s="1"/>
  <c r="H101" i="2"/>
  <c r="J101" i="2" s="1"/>
  <c r="L101" i="2" s="1"/>
  <c r="N101" i="2" s="1"/>
  <c r="G101" i="2"/>
  <c r="N100" i="2"/>
  <c r="H100" i="2"/>
  <c r="J100" i="2" s="1"/>
  <c r="L100" i="2" s="1"/>
  <c r="G99" i="2"/>
  <c r="H99" i="2" s="1"/>
  <c r="J99" i="2" s="1"/>
  <c r="L99" i="2" s="1"/>
  <c r="N99" i="2" s="1"/>
  <c r="J98" i="2"/>
  <c r="L98" i="2" s="1"/>
  <c r="N98" i="2" s="1"/>
  <c r="H98" i="2"/>
  <c r="H97" i="2"/>
  <c r="J97" i="2" s="1"/>
  <c r="L97" i="2" s="1"/>
  <c r="N97" i="2" s="1"/>
  <c r="G97" i="2"/>
  <c r="J96" i="2"/>
  <c r="L96" i="2" s="1"/>
  <c r="N96" i="2" s="1"/>
  <c r="H96" i="2"/>
  <c r="N95" i="2"/>
  <c r="J95" i="2"/>
  <c r="L95" i="2" s="1"/>
  <c r="G95" i="2"/>
  <c r="H95" i="2" s="1"/>
  <c r="N94" i="2"/>
  <c r="H94" i="2"/>
  <c r="J94" i="2" s="1"/>
  <c r="L94" i="2" s="1"/>
  <c r="G93" i="2"/>
  <c r="H93" i="2" s="1"/>
  <c r="J93" i="2" s="1"/>
  <c r="L93" i="2" s="1"/>
  <c r="N93" i="2" s="1"/>
  <c r="J92" i="2"/>
  <c r="L92" i="2" s="1"/>
  <c r="N92" i="2" s="1"/>
  <c r="H92" i="2"/>
  <c r="H91" i="2"/>
  <c r="J91" i="2" s="1"/>
  <c r="L91" i="2" s="1"/>
  <c r="N91" i="2" s="1"/>
  <c r="G91" i="2"/>
  <c r="L90" i="2"/>
  <c r="N90" i="2" s="1"/>
  <c r="H90" i="2"/>
  <c r="J90" i="2" s="1"/>
  <c r="J89" i="2"/>
  <c r="L89" i="2" s="1"/>
  <c r="N89" i="2" s="1"/>
  <c r="H89" i="2"/>
  <c r="G89" i="2"/>
  <c r="L88" i="2"/>
  <c r="N88" i="2" s="1"/>
  <c r="J88" i="2"/>
  <c r="H88" i="2"/>
  <c r="L87" i="2"/>
  <c r="N87" i="2" s="1"/>
  <c r="G87" i="2"/>
  <c r="H87" i="2" s="1"/>
  <c r="J87" i="2" s="1"/>
  <c r="L86" i="2"/>
  <c r="N86" i="2" s="1"/>
  <c r="H86" i="2"/>
  <c r="J86" i="2" s="1"/>
  <c r="N85" i="2"/>
  <c r="H85" i="2"/>
  <c r="J85" i="2" s="1"/>
  <c r="L85" i="2" s="1"/>
  <c r="G85" i="2"/>
  <c r="N84" i="2"/>
  <c r="H84" i="2"/>
  <c r="J84" i="2" s="1"/>
  <c r="L84" i="2" s="1"/>
  <c r="G83" i="2"/>
  <c r="H83" i="2" s="1"/>
  <c r="J83" i="2" s="1"/>
  <c r="L83" i="2" s="1"/>
  <c r="N83" i="2" s="1"/>
  <c r="J82" i="2"/>
  <c r="L82" i="2" s="1"/>
  <c r="N82" i="2" s="1"/>
  <c r="H82" i="2"/>
  <c r="H81" i="2"/>
  <c r="J81" i="2" s="1"/>
  <c r="L81" i="2" s="1"/>
  <c r="N81" i="2" s="1"/>
  <c r="G81" i="2"/>
  <c r="N80" i="2"/>
  <c r="J80" i="2"/>
  <c r="L80" i="2" s="1"/>
  <c r="H80" i="2"/>
  <c r="N79" i="2"/>
  <c r="J79" i="2"/>
  <c r="L79" i="2" s="1"/>
  <c r="G79" i="2"/>
  <c r="F79" i="2"/>
  <c r="H79" i="2" s="1"/>
  <c r="M77" i="2"/>
  <c r="I77" i="2"/>
  <c r="F77" i="2"/>
  <c r="H76" i="2"/>
  <c r="J76" i="2" s="1"/>
  <c r="L76" i="2" s="1"/>
  <c r="N76" i="2" s="1"/>
  <c r="J75" i="2"/>
  <c r="L75" i="2" s="1"/>
  <c r="N75" i="2" s="1"/>
  <c r="H75" i="2"/>
  <c r="G75" i="2"/>
  <c r="L74" i="2"/>
  <c r="N74" i="2" s="1"/>
  <c r="J74" i="2"/>
  <c r="H74" i="2"/>
  <c r="G73" i="2"/>
  <c r="G64" i="2" s="1"/>
  <c r="F73" i="2"/>
  <c r="H72" i="2"/>
  <c r="J72" i="2" s="1"/>
  <c r="L72" i="2" s="1"/>
  <c r="N72" i="2" s="1"/>
  <c r="J71" i="2"/>
  <c r="L71" i="2" s="1"/>
  <c r="N71" i="2" s="1"/>
  <c r="F71" i="2"/>
  <c r="H71" i="2" s="1"/>
  <c r="J70" i="2"/>
  <c r="L70" i="2" s="1"/>
  <c r="N70" i="2" s="1"/>
  <c r="H70" i="2"/>
  <c r="L69" i="2"/>
  <c r="N69" i="2" s="1"/>
  <c r="H69" i="2"/>
  <c r="J69" i="2" s="1"/>
  <c r="F69" i="2"/>
  <c r="J68" i="2"/>
  <c r="L68" i="2" s="1"/>
  <c r="N68" i="2" s="1"/>
  <c r="H68" i="2"/>
  <c r="J67" i="2"/>
  <c r="L67" i="2" s="1"/>
  <c r="N67" i="2" s="1"/>
  <c r="F67" i="2"/>
  <c r="H67" i="2" s="1"/>
  <c r="N66" i="2"/>
  <c r="H66" i="2"/>
  <c r="J66" i="2" s="1"/>
  <c r="L66" i="2" s="1"/>
  <c r="F65" i="2"/>
  <c r="L63" i="2"/>
  <c r="N63" i="2" s="1"/>
  <c r="J63" i="2"/>
  <c r="H63" i="2"/>
  <c r="M62" i="2"/>
  <c r="H62" i="2"/>
  <c r="J62" i="2" s="1"/>
  <c r="L62" i="2" s="1"/>
  <c r="N62" i="2" s="1"/>
  <c r="F62" i="2"/>
  <c r="N61" i="2"/>
  <c r="H61" i="2"/>
  <c r="J61" i="2" s="1"/>
  <c r="L61" i="2" s="1"/>
  <c r="F60" i="2"/>
  <c r="H60" i="2" s="1"/>
  <c r="J60" i="2" s="1"/>
  <c r="L60" i="2" s="1"/>
  <c r="N60" i="2" s="1"/>
  <c r="J59" i="2"/>
  <c r="L59" i="2" s="1"/>
  <c r="N59" i="2" s="1"/>
  <c r="H59" i="2"/>
  <c r="H58" i="2"/>
  <c r="J58" i="2" s="1"/>
  <c r="L58" i="2" s="1"/>
  <c r="N58" i="2" s="1"/>
  <c r="F58" i="2"/>
  <c r="J57" i="2"/>
  <c r="L57" i="2" s="1"/>
  <c r="N57" i="2" s="1"/>
  <c r="J56" i="2"/>
  <c r="L56" i="2" s="1"/>
  <c r="N56" i="2" s="1"/>
  <c r="I56" i="2"/>
  <c r="J55" i="2"/>
  <c r="L55" i="2" s="1"/>
  <c r="N55" i="2" s="1"/>
  <c r="H55" i="2"/>
  <c r="I54" i="2"/>
  <c r="H54" i="2"/>
  <c r="J54" i="2" s="1"/>
  <c r="L54" i="2" s="1"/>
  <c r="N54" i="2" s="1"/>
  <c r="F54" i="2"/>
  <c r="J53" i="2"/>
  <c r="L53" i="2" s="1"/>
  <c r="N53" i="2" s="1"/>
  <c r="H53" i="2"/>
  <c r="F52" i="2"/>
  <c r="H52" i="2" s="1"/>
  <c r="J52" i="2" s="1"/>
  <c r="L52" i="2" s="1"/>
  <c r="N52" i="2" s="1"/>
  <c r="L51" i="2"/>
  <c r="N51" i="2" s="1"/>
  <c r="J51" i="2"/>
  <c r="J50" i="2"/>
  <c r="L50" i="2" s="1"/>
  <c r="N50" i="2" s="1"/>
  <c r="H50" i="2"/>
  <c r="N49" i="2"/>
  <c r="J49" i="2"/>
  <c r="L49" i="2" s="1"/>
  <c r="H49" i="2"/>
  <c r="N48" i="2"/>
  <c r="J48" i="2"/>
  <c r="L48" i="2" s="1"/>
  <c r="I48" i="2"/>
  <c r="H48" i="2"/>
  <c r="F48" i="2"/>
  <c r="N47" i="2"/>
  <c r="J47" i="2"/>
  <c r="L47" i="2" s="1"/>
  <c r="H47" i="2"/>
  <c r="N46" i="2"/>
  <c r="J46" i="2"/>
  <c r="L46" i="2" s="1"/>
  <c r="F46" i="2"/>
  <c r="H46" i="2" s="1"/>
  <c r="H45" i="2"/>
  <c r="J45" i="2" s="1"/>
  <c r="L45" i="2" s="1"/>
  <c r="N45" i="2" s="1"/>
  <c r="L44" i="2"/>
  <c r="N44" i="2" s="1"/>
  <c r="H44" i="2"/>
  <c r="J44" i="2" s="1"/>
  <c r="G44" i="2"/>
  <c r="N43" i="2"/>
  <c r="J43" i="2"/>
  <c r="L43" i="2" s="1"/>
  <c r="H43" i="2"/>
  <c r="J42" i="2"/>
  <c r="L42" i="2" s="1"/>
  <c r="N42" i="2" s="1"/>
  <c r="G42" i="2"/>
  <c r="H42" i="2" s="1"/>
  <c r="H41" i="2"/>
  <c r="J41" i="2" s="1"/>
  <c r="L41" i="2" s="1"/>
  <c r="N41" i="2" s="1"/>
  <c r="H40" i="2"/>
  <c r="J40" i="2" s="1"/>
  <c r="L40" i="2" s="1"/>
  <c r="N40" i="2" s="1"/>
  <c r="G40" i="2"/>
  <c r="J39" i="2"/>
  <c r="L39" i="2" s="1"/>
  <c r="N39" i="2" s="1"/>
  <c r="H39" i="2"/>
  <c r="G38" i="2"/>
  <c r="H38" i="2" s="1"/>
  <c r="J38" i="2" s="1"/>
  <c r="L38" i="2" s="1"/>
  <c r="N38" i="2" s="1"/>
  <c r="H37" i="2"/>
  <c r="J37" i="2" s="1"/>
  <c r="L37" i="2" s="1"/>
  <c r="N37" i="2" s="1"/>
  <c r="G36" i="2"/>
  <c r="H36" i="2" s="1"/>
  <c r="J36" i="2" s="1"/>
  <c r="L36" i="2" s="1"/>
  <c r="N36" i="2" s="1"/>
  <c r="N35" i="2"/>
  <c r="J35" i="2"/>
  <c r="L35" i="2" s="1"/>
  <c r="H35" i="2"/>
  <c r="J34" i="2"/>
  <c r="L34" i="2" s="1"/>
  <c r="N34" i="2" s="1"/>
  <c r="H34" i="2"/>
  <c r="G34" i="2"/>
  <c r="J33" i="2"/>
  <c r="L33" i="2" s="1"/>
  <c r="N33" i="2" s="1"/>
  <c r="H33" i="2"/>
  <c r="H32" i="2"/>
  <c r="J32" i="2" s="1"/>
  <c r="L32" i="2" s="1"/>
  <c r="N32" i="2" s="1"/>
  <c r="G32" i="2"/>
  <c r="J31" i="2"/>
  <c r="L31" i="2" s="1"/>
  <c r="N31" i="2" s="1"/>
  <c r="H31" i="2"/>
  <c r="J30" i="2"/>
  <c r="L30" i="2" s="1"/>
  <c r="N30" i="2" s="1"/>
  <c r="G30" i="2"/>
  <c r="H30" i="2" s="1"/>
  <c r="H29" i="2"/>
  <c r="J29" i="2" s="1"/>
  <c r="L29" i="2" s="1"/>
  <c r="N29" i="2" s="1"/>
  <c r="G28" i="2"/>
  <c r="H28" i="2" s="1"/>
  <c r="J28" i="2" s="1"/>
  <c r="L28" i="2" s="1"/>
  <c r="N28" i="2" s="1"/>
  <c r="H27" i="2"/>
  <c r="J27" i="2" s="1"/>
  <c r="L27" i="2" s="1"/>
  <c r="N27" i="2" s="1"/>
  <c r="M26" i="2"/>
  <c r="I26" i="2"/>
  <c r="G26" i="2"/>
  <c r="F26" i="2"/>
  <c r="J25" i="2"/>
  <c r="L25" i="2" s="1"/>
  <c r="N25" i="2" s="1"/>
  <c r="H25" i="2"/>
  <c r="H24" i="2"/>
  <c r="J24" i="2" s="1"/>
  <c r="L24" i="2" s="1"/>
  <c r="N24" i="2" s="1"/>
  <c r="G24" i="2"/>
  <c r="H23" i="2"/>
  <c r="J23" i="2" s="1"/>
  <c r="L23" i="2" s="1"/>
  <c r="N23" i="2" s="1"/>
  <c r="H22" i="2"/>
  <c r="J22" i="2" s="1"/>
  <c r="L22" i="2" s="1"/>
  <c r="N22" i="2" s="1"/>
  <c r="G22" i="2"/>
  <c r="J21" i="2"/>
  <c r="L21" i="2" s="1"/>
  <c r="N21" i="2" s="1"/>
  <c r="H21" i="2"/>
  <c r="G20" i="2"/>
  <c r="H20" i="2" s="1"/>
  <c r="J20" i="2" s="1"/>
  <c r="L20" i="2" s="1"/>
  <c r="N20" i="2" s="1"/>
  <c r="H19" i="2"/>
  <c r="J19" i="2" s="1"/>
  <c r="L19" i="2" s="1"/>
  <c r="N19" i="2" s="1"/>
  <c r="G18" i="2"/>
  <c r="H18" i="2" s="1"/>
  <c r="J18" i="2" s="1"/>
  <c r="L18" i="2" s="1"/>
  <c r="N18" i="2" s="1"/>
  <c r="N17" i="2"/>
  <c r="J17" i="2"/>
  <c r="L17" i="2" s="1"/>
  <c r="H17" i="2"/>
  <c r="J16" i="2"/>
  <c r="L16" i="2" s="1"/>
  <c r="N16" i="2" s="1"/>
  <c r="H16" i="2"/>
  <c r="H15" i="2"/>
  <c r="J15" i="2" s="1"/>
  <c r="L15" i="2" s="1"/>
  <c r="N15" i="2" s="1"/>
  <c r="G15" i="2"/>
  <c r="G11" i="2" s="1"/>
  <c r="F15" i="2"/>
  <c r="L14" i="2"/>
  <c r="N14" i="2" s="1"/>
  <c r="J14" i="2"/>
  <c r="H14" i="2"/>
  <c r="L13" i="2"/>
  <c r="N13" i="2" s="1"/>
  <c r="J13" i="2"/>
  <c r="H13" i="2"/>
  <c r="F12" i="2"/>
  <c r="H12" i="2" s="1"/>
  <c r="J12" i="2" s="1"/>
  <c r="L12" i="2" s="1"/>
  <c r="N12" i="2" s="1"/>
  <c r="M11" i="2"/>
  <c r="I11" i="2"/>
  <c r="I10" i="2" s="1"/>
  <c r="M10" i="2"/>
  <c r="K10" i="2"/>
  <c r="F64" i="2" l="1"/>
  <c r="H64" i="2" s="1"/>
  <c r="J64" i="2" s="1"/>
  <c r="L64" i="2" s="1"/>
  <c r="N64" i="2" s="1"/>
  <c r="H65" i="2"/>
  <c r="J65" i="2" s="1"/>
  <c r="L65" i="2" s="1"/>
  <c r="N65" i="2" s="1"/>
  <c r="F11" i="2"/>
  <c r="H26" i="2"/>
  <c r="J26" i="2" s="1"/>
  <c r="L26" i="2" s="1"/>
  <c r="N26" i="2" s="1"/>
  <c r="H211" i="2"/>
  <c r="J211" i="2" s="1"/>
  <c r="L211" i="2" s="1"/>
  <c r="N211" i="2" s="1"/>
  <c r="G208" i="2"/>
  <c r="H208" i="2" s="1"/>
  <c r="J208" i="2" s="1"/>
  <c r="L208" i="2" s="1"/>
  <c r="N208" i="2" s="1"/>
  <c r="G78" i="2"/>
  <c r="H73" i="2"/>
  <c r="J73" i="2" s="1"/>
  <c r="L73" i="2" s="1"/>
  <c r="N73" i="2" s="1"/>
  <c r="H184" i="2"/>
  <c r="J184" i="2" s="1"/>
  <c r="L184" i="2" s="1"/>
  <c r="N184" i="2" s="1"/>
  <c r="G162" i="2"/>
  <c r="H162" i="2" s="1"/>
  <c r="J162" i="2" s="1"/>
  <c r="L162" i="2" s="1"/>
  <c r="N162" i="2" s="1"/>
  <c r="K183" i="2"/>
  <c r="L183" i="2" s="1"/>
  <c r="N183" i="2" s="1"/>
  <c r="E38" i="1"/>
  <c r="E35" i="1"/>
  <c r="E33" i="1"/>
  <c r="E32" i="1"/>
  <c r="E31" i="1"/>
  <c r="E30" i="1"/>
  <c r="E29" i="1"/>
  <c r="E27" i="1"/>
  <c r="C42" i="1"/>
  <c r="E16" i="1"/>
  <c r="E14" i="1"/>
  <c r="E11" i="1"/>
  <c r="E10" i="1"/>
  <c r="E6" i="1"/>
  <c r="E5" i="1"/>
  <c r="C3" i="1"/>
  <c r="E4" i="1"/>
  <c r="E28" i="1"/>
  <c r="E20" i="1"/>
  <c r="E41" i="1"/>
  <c r="E40" i="1"/>
  <c r="E39" i="1"/>
  <c r="E37" i="1"/>
  <c r="E36" i="1"/>
  <c r="E21" i="1"/>
  <c r="E19" i="1"/>
  <c r="E12" i="1"/>
  <c r="E9" i="1"/>
  <c r="E15" i="1"/>
  <c r="E22" i="1"/>
  <c r="E34" i="1"/>
  <c r="D3" i="1"/>
  <c r="D18" i="1"/>
  <c r="D23" i="1" s="1"/>
  <c r="E23" i="1" s="1"/>
  <c r="D13" i="1"/>
  <c r="D8" i="1"/>
  <c r="D7" i="1"/>
  <c r="D42" i="1"/>
  <c r="D17" i="1"/>
  <c r="C18" i="1"/>
  <c r="E3" i="1"/>
  <c r="C8" i="1"/>
  <c r="E26" i="1"/>
  <c r="E42" i="1"/>
  <c r="C13" i="1"/>
  <c r="E13" i="1"/>
  <c r="C7" i="1"/>
  <c r="E8" i="1"/>
  <c r="E7" i="1"/>
  <c r="C23" i="1"/>
  <c r="C17" i="1"/>
  <c r="E17" i="1"/>
  <c r="H78" i="2" l="1"/>
  <c r="G77" i="2"/>
  <c r="G10" i="2" s="1"/>
  <c r="H11" i="2"/>
  <c r="F10" i="2"/>
  <c r="E18" i="1"/>
  <c r="H77" i="2" l="1"/>
  <c r="J78" i="2"/>
  <c r="H10" i="2"/>
  <c r="J11" i="2"/>
  <c r="J10" i="2" l="1"/>
  <c r="L10" i="2" s="1"/>
  <c r="N10" i="2" s="1"/>
  <c r="L11" i="2"/>
  <c r="N11" i="2" s="1"/>
  <c r="L78" i="2"/>
  <c r="N78" i="2" s="1"/>
  <c r="J77" i="2"/>
  <c r="L77" i="2" s="1"/>
  <c r="N77" i="2" s="1"/>
</calcChain>
</file>

<file path=xl/sharedStrings.xml><?xml version="1.0" encoding="utf-8"?>
<sst xmlns="http://schemas.openxmlformats.org/spreadsheetml/2006/main" count="1289" uniqueCount="411">
  <si>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</si>
  <si>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</si>
  <si>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</si>
  <si>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</si>
  <si>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</si>
  <si>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</si>
  <si>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</si>
  <si>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</si>
  <si>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</si>
  <si>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</si>
  <si>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</si>
  <si>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</si>
  <si>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</si>
  <si>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</si>
  <si>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</si>
  <si>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</si>
  <si>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</si>
  <si>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</si>
  <si>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</si>
  <si>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</si>
  <si>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</si>
  <si>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</si>
  <si>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</si>
  <si>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</si>
  <si>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</si>
  <si>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</si>
  <si>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</si>
  <si>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</si>
  <si>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</si>
  <si>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</si>
  <si>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</si>
  <si>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</si>
  <si>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</si>
  <si>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</si>
  <si>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</si>
  <si>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</si>
  <si>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</si>
  <si>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</si>
  <si>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</si>
  <si>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</si>
  <si>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</si>
  <si>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</si>
  <si>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</si>
  <si>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</si>
  <si>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</si>
  <si>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</si>
  <si>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</si>
  <si>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</si>
  <si>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</si>
  <si>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</si>
  <si>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</si>
  <si>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</si>
  <si>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</si>
  <si>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</si>
  <si>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</si>
  <si>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</si>
  <si>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</si>
  <si>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</si>
  <si>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</si>
  <si>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</si>
  <si>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zákl.běžného účtu z r. 2014</t>
  </si>
  <si>
    <t>příloha č. 3</t>
  </si>
  <si>
    <t>ZR-RO č. 158/15</t>
  </si>
  <si>
    <t>příloha č. 1</t>
  </si>
  <si>
    <t>ROZPIS ROZPOČTU LIBERECKÉHO KRAJE 2015</t>
  </si>
  <si>
    <t>Odbor školství, mládeže, tělovýchovy a sportu</t>
  </si>
  <si>
    <t>KAPITOLA 917 04 - TRANSFERY</t>
  </si>
  <si>
    <t>ZR č. 1,2,17,24/15</t>
  </si>
  <si>
    <t>ZR-RO č. 76,80/15</t>
  </si>
  <si>
    <t>ZR-RO č. 120/15</t>
  </si>
  <si>
    <t>tis.Kč</t>
  </si>
  <si>
    <t>uk.</t>
  </si>
  <si>
    <t>č.a.</t>
  </si>
  <si>
    <t>par.</t>
  </si>
  <si>
    <t>91704 - T R A N S F E R Y</t>
  </si>
  <si>
    <t>SR 2015</t>
  </si>
  <si>
    <t>UR 2015</t>
  </si>
  <si>
    <t>SU</t>
  </si>
  <si>
    <t>x</t>
  </si>
  <si>
    <t>Výdajový limit resortu v kapitole</t>
  </si>
  <si>
    <t>ZR 158/15</t>
  </si>
  <si>
    <t>Ostatní činnosti ve školství</t>
  </si>
  <si>
    <t>04700010000</t>
  </si>
  <si>
    <t>Veletrh vzdělávání a pracov. příležitostí</t>
  </si>
  <si>
    <t/>
  </si>
  <si>
    <t>neinvestiční transfery obcím</t>
  </si>
  <si>
    <t>neinvestiční příspěvky zřízeným příspěvkovým organizacím</t>
  </si>
  <si>
    <t>04700020000</t>
  </si>
  <si>
    <t>soutěže-podpora talentovaných dětí a mládeže</t>
  </si>
  <si>
    <t>04801064476</t>
  </si>
  <si>
    <t>DDM Libertin, Česká Lípa, Škroupovo nám. 138, p.o. - Realizace okresních kol soutěží v okrese Česká Lípa</t>
  </si>
  <si>
    <t>04801071485</t>
  </si>
  <si>
    <t>DDM Větrník, Liberec, Riegrova 16, p.o. - Realizace okresních a krajských kol soutěží</t>
  </si>
  <si>
    <t>04801083454</t>
  </si>
  <si>
    <t>DDM Vikýř, Jablonec n/N, Podhorská 49, p.o. - Realizace okresních kol soutěží v okrese Jablonec n/N</t>
  </si>
  <si>
    <t>04801095443</t>
  </si>
  <si>
    <t>ZŠ Dr.F.L.Riegra Semily, Jizerská 564, p.o. - Realizace okresních kol soutěží v okrese Semily</t>
  </si>
  <si>
    <t>04700040000</t>
  </si>
  <si>
    <t>stipendijní program pro žáky odborných škol</t>
  </si>
  <si>
    <t>04801101437</t>
  </si>
  <si>
    <t>SOŠ a SOU, Česká Lípa, 28.října 2707, p.o. - Stipendijní program pro žáky středních škol leden-prosinec 2015</t>
  </si>
  <si>
    <t>3123</t>
  </si>
  <si>
    <t>5331</t>
  </si>
  <si>
    <t>04801111433</t>
  </si>
  <si>
    <t>SŠSSaD, Liberec II, Truhlářská 360/3, p.o. - Stipendijní program pro žáky středních škol leden-prosinec 2015</t>
  </si>
  <si>
    <t>04801121448</t>
  </si>
  <si>
    <t>SŠHaL, Frýdlant, Bělíkova 1387, p.o. - Stipendijní program pro žáky středních škol leden-prosinec 2015</t>
  </si>
  <si>
    <t>04801131424</t>
  </si>
  <si>
    <t>VOŠ sklářská a SŠ, Nový Bor, Wolkerova 316, p.o. - Stipendijní program pro žáky středních škol leden-prosinec 2015</t>
  </si>
  <si>
    <t>04801141434</t>
  </si>
  <si>
    <t>ISŠ, Semily, 28. října 607, p.o. - Stipendijní program pro žáky středních škol leden-prosinec 2015</t>
  </si>
  <si>
    <t>04801151452</t>
  </si>
  <si>
    <t>OA, HŠ a SOŠ, Turnov, Zborovská 519, p.o. - Stipendijní program pro žáky středních škol leden-prosinec 2015</t>
  </si>
  <si>
    <t>3122</t>
  </si>
  <si>
    <t>04801161438</t>
  </si>
  <si>
    <t>SPŠ technická, Jablonec n/N, Belgická 4852, p.o. - Stipendijní program pro žáky středních škol leden-prosinec 2015</t>
  </si>
  <si>
    <t>04801171432</t>
  </si>
  <si>
    <t>SŠ a MŠ, Liberec, Na Bojišti 15, p.o. - Stipendijní program pro žáky středních škol leden-prosinec 2015</t>
  </si>
  <si>
    <t>04801181440</t>
  </si>
  <si>
    <t>SŠ řemesel a služeb, Jablonec n/N, Smetanova 66, p.o. - Stipendijní program pro žáky středních škol leden-prosinec 2015</t>
  </si>
  <si>
    <t>04700250000</t>
  </si>
  <si>
    <t>Burzy škol</t>
  </si>
  <si>
    <t>04800790000</t>
  </si>
  <si>
    <t>Cena hejtmana LK pro studenty TUL</t>
  </si>
  <si>
    <t>neinvestiční transfery vysokým školám</t>
  </si>
  <si>
    <t>04800796035</t>
  </si>
  <si>
    <t>TU, Liberec, Studentská 1402/2, Liberec 1- Cena hejtmana LK pro absolventy TUL</t>
  </si>
  <si>
    <t>04800800000</t>
  </si>
  <si>
    <t>Zlatý oříšek Libereckého kraje</t>
  </si>
  <si>
    <t>04800810000</t>
  </si>
  <si>
    <t>Skleněné městečko</t>
  </si>
  <si>
    <t>04800813007</t>
  </si>
  <si>
    <t xml:space="preserve">Město Železný Brod, nám.3.května 1, 468 22 Železný Brod-Skleněné městečko </t>
  </si>
  <si>
    <t>04800820000</t>
  </si>
  <si>
    <t>Zlatý Ámos</t>
  </si>
  <si>
    <t>neinvestiční transfery spolkům</t>
  </si>
  <si>
    <t>04800830000</t>
  </si>
  <si>
    <t>Machři roku</t>
  </si>
  <si>
    <t>neinvestiční transfery nefinan.podnik.subjektům - p.o.</t>
  </si>
  <si>
    <t>04801940000</t>
  </si>
  <si>
    <t>WOMEN FOR WOMEN, o.p.s., Vlastislavova 152/4, Nusle, Praha 4- Poskytnutí finančního daru projektu Obědy pro děti</t>
  </si>
  <si>
    <t>neinvestiční transfery obecně prospěšným společnostem</t>
  </si>
  <si>
    <t>Podpora obcí při změně zřizovatelských funkcí</t>
  </si>
  <si>
    <t>04800842058</t>
  </si>
  <si>
    <t>Město Jablonné v Podj. - finanční dar</t>
  </si>
  <si>
    <t>04800852329</t>
  </si>
  <si>
    <t>ZŠ praktická a ZŠ speciální, Jablonné v Podještědí - dotace</t>
  </si>
  <si>
    <t>04800865008</t>
  </si>
  <si>
    <t>Město Turnov - finanční dar</t>
  </si>
  <si>
    <t>04800875492</t>
  </si>
  <si>
    <t>ZŠ Turnov, Zborovská 519 - dotace</t>
  </si>
  <si>
    <t>04800880000</t>
  </si>
  <si>
    <t>Systémová podpora vzdělávání žáků ve speciálních ZŠ</t>
  </si>
  <si>
    <t>04801770000</t>
  </si>
  <si>
    <t>DDÚ,SVP,ZŠ a DD, Liberec - Zajištění provozu ambulatního střediska výchovné péče v České Lípě</t>
  </si>
  <si>
    <t>neinvestiční transfery cizím příspěvkovým organizacím</t>
  </si>
  <si>
    <t>sport v regionu</t>
  </si>
  <si>
    <t>Vybrané sportovní akce</t>
  </si>
  <si>
    <t>04700210000</t>
  </si>
  <si>
    <t>vybrané sportovní akce</t>
  </si>
  <si>
    <t xml:space="preserve">SU </t>
  </si>
  <si>
    <t>04801430000</t>
  </si>
  <si>
    <t>AUTOKLUB ČESKÁ LÍPA V AČR - Rallycross Challenge Europe 2015</t>
  </si>
  <si>
    <t>3419</t>
  </si>
  <si>
    <t>5222</t>
  </si>
  <si>
    <t>04801440000</t>
  </si>
  <si>
    <t>TJ Bižuterie, o.s., Jablonec n/N - Jizerský pohár - Mez.závod FIS v alpských discipl. 22.-25.1.2015 Tanval.Špičák - Albrechtice v Jiz.horách</t>
  </si>
  <si>
    <t>04801450000</t>
  </si>
  <si>
    <t>Liberecký tenisový klub, Liberec - Tenisový turnaj Svijany Open 2015</t>
  </si>
  <si>
    <t>04801460000</t>
  </si>
  <si>
    <t>24TP, Liberec - TĚŽKÁ POHODA 2015</t>
  </si>
  <si>
    <t>04801470000</t>
  </si>
  <si>
    <t>Sportovní klub stolního tenisu, Liberec - MEZINÁR.TURNAJ VETERÁNŮ 2015</t>
  </si>
  <si>
    <t>04801480000</t>
  </si>
  <si>
    <t>Krajská rada Asociace školních sportov.klubů LK, Liberec - Krajská liga škol 2015</t>
  </si>
  <si>
    <t>04801490000</t>
  </si>
  <si>
    <t>Kolo pro život, z.s., Praha - Kolo pro život - Ještěd Tour</t>
  </si>
  <si>
    <t>04801500000</t>
  </si>
  <si>
    <t>AMBSK, Košťálov - Motokrosové závody</t>
  </si>
  <si>
    <t>04801510000</t>
  </si>
  <si>
    <t>Revelations, Jablonec n/M - JBC 4X REVELATIONS 2015 - WORLD SERIES</t>
  </si>
  <si>
    <t>04801520000</t>
  </si>
  <si>
    <t>1. Novoborský šachový klub, o.s., Nový Bor - Novoborská šachová korida</t>
  </si>
  <si>
    <t>04801530000</t>
  </si>
  <si>
    <t>Sport Aerobic Liberec o.s. - Mezinárodní MČR v gymnast., step, dance a team aerobiku 2015</t>
  </si>
  <si>
    <t>04801540000</t>
  </si>
  <si>
    <t>TERRA SPORT s.r.o. , Liberec - ČT AUTHOR CUP</t>
  </si>
  <si>
    <t>5213</t>
  </si>
  <si>
    <t>04801550000</t>
  </si>
  <si>
    <t>Gymnastika Liberec - Gymlib-Pohár olympij.nadějí-OHC LIBEREC 2015</t>
  </si>
  <si>
    <t>04801560000</t>
  </si>
  <si>
    <t>Basketbalový klub Kondoři Liberec občanské sdružení - Mezinárod.turnaj v basketbale - Příprava na ME mužů</t>
  </si>
  <si>
    <t>04801570000</t>
  </si>
  <si>
    <t>Trampolíny Liberec, o.s. - Mezinárodní závod přátelství ve skocích na trampolíně</t>
  </si>
  <si>
    <t>04801580000</t>
  </si>
  <si>
    <t xml:space="preserve">SpinFit Liberec - SpinFit Dětský MTB cup LK </t>
  </si>
  <si>
    <t>04801590000</t>
  </si>
  <si>
    <t>Pakli sport klub Jablonné v Podještědí - 16.International MTB marathon Malevil Cup 2015</t>
  </si>
  <si>
    <t>04801600000</t>
  </si>
  <si>
    <t>LIBERECKÝ KRAJSKÝ FOTBALOVÝ SVAZ, Liberec - Halový turnaj mladšího dorostu U16, U17 - O POHÁR PŘEDSEDY FAČR</t>
  </si>
  <si>
    <t>04801610000</t>
  </si>
  <si>
    <t>Klub cyklistů KOOPERATIVA Sportovního gymnázia Jablonec n/N - ČESKÝ POHÁR MTB CO A XCE 2015-BEDŘICHOV</t>
  </si>
  <si>
    <t>04801620000</t>
  </si>
  <si>
    <t xml:space="preserve">AFEU O.S. Liberec - ZELENCUP 2015 </t>
  </si>
  <si>
    <t>04801630000</t>
  </si>
  <si>
    <t>SKI KLUB Jizerská padesátka Liberec - Jizeská 50 tun 2015</t>
  </si>
  <si>
    <t>04801640000</t>
  </si>
  <si>
    <t>SKI KLUB Jizerská padesátka Liberec - Jizeská 50 na kolech 2015</t>
  </si>
  <si>
    <t>04801650000</t>
  </si>
  <si>
    <t>Outdoor Challege Liberec, o.s. - Auto Enge Triatlon Hrádek n/N 2015</t>
  </si>
  <si>
    <t>04801660000</t>
  </si>
  <si>
    <t>TU VK DUKLA LIBEREC - Festival Barevného minivolejbalu - Mistrovství Čech</t>
  </si>
  <si>
    <t>04801670000</t>
  </si>
  <si>
    <t>Draci FBC Liberec, o.s. - Výběry dorostenců ČR ve florbale</t>
  </si>
  <si>
    <t>04801680000</t>
  </si>
  <si>
    <t>Česká Freestyle Fotbalová Asociace, Liberec - MS ve freestyle fotbalu - Super ball 2015</t>
  </si>
  <si>
    <t>04801690000</t>
  </si>
  <si>
    <t>Mgr. Ilona Šulcová, Turnov - Czech Dance Championship 2015 a MČR FTM (Festival tanečního mládí)</t>
  </si>
  <si>
    <t>5212</t>
  </si>
  <si>
    <t>neinvestiční transfery nefinan.podnik.subjektům - f.o.</t>
  </si>
  <si>
    <t>04801700000</t>
  </si>
  <si>
    <t>Mgr. Ilona Šulcová, Turnov - World Dance Championship 2015</t>
  </si>
  <si>
    <t>04801710000</t>
  </si>
  <si>
    <t>Šerm Liberec, o.s. - MČR v šermu 2015</t>
  </si>
  <si>
    <t>04801720000</t>
  </si>
  <si>
    <t>S group SPORT FACILITY MAGEMENT, Liberec - SPORT LIVE 2015</t>
  </si>
  <si>
    <t>04801730000</t>
  </si>
  <si>
    <t>TJ Bílí Tygři Liberec - CHRISTMAS CUP 2015</t>
  </si>
  <si>
    <t>04801740000</t>
  </si>
  <si>
    <t>Sportovní klub OK Jiskra Nový Bor - BOHEMIA ORIENTIEERING - 5denní mezinár.závody v orient.běhu 2015</t>
  </si>
  <si>
    <t>04801750000</t>
  </si>
  <si>
    <t>AC SYNER Turnov - Memoriál Ludvíka Daňka 2015</t>
  </si>
  <si>
    <t>04801760000</t>
  </si>
  <si>
    <t>TĚLOVÝCHOVNÁ JEDNOTA DOKSY - EURO HRY DOKSY  2015</t>
  </si>
  <si>
    <t>Významné kluby a reprezentace</t>
  </si>
  <si>
    <t>04700220000</t>
  </si>
  <si>
    <t>04801300000</t>
  </si>
  <si>
    <t>TJ VK DUKLA LIBEREC - Pravidelná činnost mládež.kategorií  TJ VK Dukly Liberec</t>
  </si>
  <si>
    <t>04801310000</t>
  </si>
  <si>
    <t>FC Slovan Liberec - FC Slovan Liberec - mládež, činnost mládeže</t>
  </si>
  <si>
    <t>04801320000</t>
  </si>
  <si>
    <t>FK BAUMIT Jablonec, a.s., Jablonec n/N - Podpora činnosti klubu reprezent.LK</t>
  </si>
  <si>
    <t>04801330000</t>
  </si>
  <si>
    <t>Draci FBC Liberec, o.s. - Mládežnická družstva FBC Liberec</t>
  </si>
  <si>
    <t>04801340000</t>
  </si>
  <si>
    <t>TJ Bílí Tygři Liberec - Celoroční podpora výchovného programu TJ Bílí Tygři Liberec</t>
  </si>
  <si>
    <t>Významné sportovní areály</t>
  </si>
  <si>
    <t>04700090000</t>
  </si>
  <si>
    <t>04801350000</t>
  </si>
  <si>
    <t>SKP Kornspitz Jablonec, Jablonec n/N - Podpora údržby části Jizerské magistrály včetně sportovního areálu Břízky SKP Kornspitz Jablonec</t>
  </si>
  <si>
    <t>04801360000</t>
  </si>
  <si>
    <t>JIZERSKÁ, o.p.s. , Bedřichov - JIZERSKÁ MAGISTRÁLA 2015/2016</t>
  </si>
  <si>
    <t>5221</t>
  </si>
  <si>
    <t>04801370000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</si>
  <si>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</si>
  <si>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</si>
  <si>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</si>
  <si>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</si>
  <si>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04801380000</t>
  </si>
  <si>
    <t>Sportovní areál Harrachov, a.s. - Zimní úprava standart.běžeckých tratí v Harrachově</t>
  </si>
  <si>
    <t>04801390000</t>
  </si>
  <si>
    <t>Sdružení pro rozvoj cestovního ruchu v Harrachově - Úprava běžeckých terénů</t>
  </si>
  <si>
    <t>04801405005</t>
  </si>
  <si>
    <t>Město Lomnice n/P - Lomnická lyžařská magistrála</t>
  </si>
  <si>
    <t>5321</t>
  </si>
  <si>
    <t>04801410000</t>
  </si>
  <si>
    <t>Klub kanoistiky Železný Brod - Zpevnění sjezdu a zpevnění odstavné plochy pro vozidla v prostorách vodáckého areálu Paraplíčko na řece Jizeře</t>
  </si>
  <si>
    <t>04801424104</t>
  </si>
  <si>
    <t>SVAZEK OBCÍ NOVOBORSKA, Nový Bor - Úprava a údržba Lužickohorské magistrály</t>
  </si>
  <si>
    <t>04801935004</t>
  </si>
  <si>
    <t>Mimořádné sportovní akce</t>
  </si>
  <si>
    <t>04700230000</t>
  </si>
  <si>
    <t>04801190000</t>
  </si>
  <si>
    <t>Autoklub Bohemia Sport v AČR, Česká Lípa-ME Historic Rally Bohemia 2015</t>
  </si>
  <si>
    <t>04801200000</t>
  </si>
  <si>
    <t>SKI KLUB Jizerská padesátka Liberec - 48. Jizerská padesátka</t>
  </si>
  <si>
    <t>04801210000</t>
  </si>
  <si>
    <t>Slavia Liberec orienteering, Liberec - MS v MTBO Liberec 2015</t>
  </si>
  <si>
    <t>04801780000</t>
  </si>
  <si>
    <t>TJ.Sokol Turnov - Sokolská reprezentace LK v roce 2015</t>
  </si>
  <si>
    <t>04801790000</t>
  </si>
  <si>
    <t>Liberecká sportovní a tělovýchovná organizace, o.s, Liberec-18.ročník film.fest. Sportfilm Liberec 2015</t>
  </si>
  <si>
    <t>04801800000</t>
  </si>
  <si>
    <t>TJ VK Dukla Liberec-Rozšíření činnosti TJ VK Dukla Liberec o další mládež.kategorie</t>
  </si>
  <si>
    <t>04801810000</t>
  </si>
  <si>
    <t>Sportovní klub stolního tenisu, Liberec - Mistrovství ČR staršího žactva</t>
  </si>
  <si>
    <t>04801820000</t>
  </si>
  <si>
    <t>Český volejbalový svaz, Praha - Světová liga ve volejbale mužů</t>
  </si>
  <si>
    <t>04801830000</t>
  </si>
  <si>
    <t>Svaz potápěčů ČR, z.s., Praha-15. MS v orientačním potápění a ME juniorů v orient.potápění</t>
  </si>
  <si>
    <t>04801840000</t>
  </si>
  <si>
    <t>VSK SLAVIA TU Liberec, o.s. - VSK Slavia TU Liberec o.s.-oddíl volejbalu mládeže dívky</t>
  </si>
  <si>
    <t>04801850000</t>
  </si>
  <si>
    <t>Nadační fond severočeských olympioniků, Jablonec n/N - Humanitární podpora NF severoč.olympioniků</t>
  </si>
  <si>
    <t>5229</t>
  </si>
  <si>
    <t>ostatní neinvestiční transfery nezisk.a podob.organizacím</t>
  </si>
  <si>
    <t>Sportovní infrastruktury, servisní centra sportu</t>
  </si>
  <si>
    <t>04700240000</t>
  </si>
  <si>
    <t>04801220000</t>
  </si>
  <si>
    <t>Sportovní unie Českolipska, Česká Lípa - Podpora činnosti Servisního centra sportu ČUS při Sportovní uniii Českolipska</t>
  </si>
  <si>
    <t>04801230000</t>
  </si>
  <si>
    <t>Sokolská župa Krkonošská - Pecháčkova, Jilemnice  - Provoz sokolské župy jako servis.centra pro sokolské jednoty - Sokolská župa Krkonošská - Pecháčkova</t>
  </si>
  <si>
    <t>04801240000</t>
  </si>
  <si>
    <t>Okresní svaz tělovýchovy Jablonec n/N - Zabezpečení činnosti servis.centra sportu České unie sportu při Okresním svazu tělovýchovy v Jablonci n/N</t>
  </si>
  <si>
    <t>04801250000</t>
  </si>
  <si>
    <t>Liberecká sportovní a tělovýchovná organizace, o.s, Liberec-Zabezpečení činnosti servis.centra sportu ČUS při okresní organizaci ČUS - Liberecké sport.a těl.organizaci o.s.</t>
  </si>
  <si>
    <t>04801260000</t>
  </si>
  <si>
    <t>Krajská organizace ČUS LK, Liberec - Zabezpečení činnosti servis.centra sportu ČUS při Krajské organizaci ČUS LK</t>
  </si>
  <si>
    <t>04801270000</t>
  </si>
  <si>
    <t>Okresní sportovní a tělov.sdružení Semily - Podpora činnosti Servisního centra sportu ČUS při Okres.sport. a tělov. sdružením</t>
  </si>
  <si>
    <t>04801280000</t>
  </si>
  <si>
    <t>Klub českých turistů Ještědská oblast-LK, Liberec - Zkvalitnění činnosti organizace a jejich odborů</t>
  </si>
  <si>
    <t>04801290000</t>
  </si>
  <si>
    <t>Sokolská župa Ještědská, Liberec - Provoz sokolské župy jako servisního centra pro sokolské jednoty</t>
  </si>
  <si>
    <t>Kapitola 923 04 - Spolufinancování EU</t>
  </si>
  <si>
    <t>§</t>
  </si>
  <si>
    <t>UZ</t>
  </si>
  <si>
    <t>923 04 - S P O L U F I N A N C O V Á N Í   E U</t>
  </si>
  <si>
    <t>UR I 2015</t>
  </si>
  <si>
    <t>UR II 2015</t>
  </si>
  <si>
    <t>Běžné a kapitálové výdaje resortu celkem</t>
  </si>
  <si>
    <t>DU</t>
  </si>
  <si>
    <t>0450140000</t>
  </si>
  <si>
    <t>OPVK - Podpora přírodovědného a technického vzdělávání v Libereckém kraji</t>
  </si>
  <si>
    <t>neinv. tranfery zřízeným PO</t>
  </si>
  <si>
    <t>jiné investiční tranfery zřízeným PO</t>
  </si>
  <si>
    <t>32133019</t>
  </si>
  <si>
    <t>Platy zaměstnanců v pracovním poměru</t>
  </si>
  <si>
    <t>32533019</t>
  </si>
  <si>
    <t>Ostatní osobní výdaje</t>
  </si>
  <si>
    <t>Povin.poj.na soc.zab.a přísp.na st.pol.zaměstnanosti</t>
  </si>
  <si>
    <t>Povinné poj.na veřejné zdravotní pojištění</t>
  </si>
  <si>
    <t>Nákup materiálu j.n.</t>
  </si>
  <si>
    <t>Nákup ostatních služeb</t>
  </si>
  <si>
    <t>Cestovné /tuzemské i zahraniční/</t>
  </si>
  <si>
    <t>Pohoštění</t>
  </si>
  <si>
    <t>Služby peněžních ústavů</t>
  </si>
  <si>
    <t>náhrady mezd v době nemoci</t>
  </si>
  <si>
    <t>0450141401</t>
  </si>
  <si>
    <t>neinv. tranfery zřízeným PO-G Česká Lípa</t>
  </si>
  <si>
    <t>0450141402</t>
  </si>
  <si>
    <t>neinv. tranfery zřízeným PO-G Mimoň</t>
  </si>
  <si>
    <t>0450141403</t>
  </si>
  <si>
    <t>neinv. tranfery zřízeným PO-G Jablonec n. N. U Balvanu</t>
  </si>
  <si>
    <t>0450141405</t>
  </si>
  <si>
    <t>neinv. tranfery zřízeným PO-GFXŠ</t>
  </si>
  <si>
    <t>0450141407</t>
  </si>
  <si>
    <t>neinv. tranfery zřízeným PO-GIO Semily</t>
  </si>
  <si>
    <t>0450141409</t>
  </si>
  <si>
    <t>neinv. tranfery zřízeným PO-G Jablonec nad Nisou Dr.Randy</t>
  </si>
  <si>
    <t>0450141410</t>
  </si>
  <si>
    <t>neinv. tranfery zřízeným PO-G Jilemnice</t>
  </si>
  <si>
    <t>0450141411</t>
  </si>
  <si>
    <t>neinv. tranfery zřízeným PO-G a SOŠP Liberec</t>
  </si>
  <si>
    <t>0450141412</t>
  </si>
  <si>
    <t>neinv. tranfery zřízeným PO-OA Česká Lípa</t>
  </si>
  <si>
    <t>0450141418</t>
  </si>
  <si>
    <t>neinv. tranfery zřízeným PO-SPŠ Česká Lípa</t>
  </si>
  <si>
    <t>0450141420</t>
  </si>
  <si>
    <t>neinv. tranfery zřízeným PO-SPŠ stavební Liberec</t>
  </si>
  <si>
    <t>0450141421</t>
  </si>
  <si>
    <t>neinv. tranfery zřízeným PO-SPŠSE Liberec</t>
  </si>
  <si>
    <t>0450141422</t>
  </si>
  <si>
    <t>neinv. tranfery zřízeným PO-SPŠ Textilní Liberec</t>
  </si>
  <si>
    <t>0450141424</t>
  </si>
  <si>
    <t>neinv. tranfery zřízeným PO-VOŠ a SŠ Nový Bor</t>
  </si>
  <si>
    <t>0450141425</t>
  </si>
  <si>
    <t>neinv. tranfery zřízeným PO-SUPŠ Kamenický Šenov</t>
  </si>
  <si>
    <t>0450141426</t>
  </si>
  <si>
    <t>neinv. tranfery zřízeným PO-SUPŠ a VOŠ Jablonec n.N</t>
  </si>
  <si>
    <t>0450141427</t>
  </si>
  <si>
    <t>neinv. tranfery zřízeným PO-SUPŠ Železný Brod</t>
  </si>
  <si>
    <t>0450141428</t>
  </si>
  <si>
    <t>neinv. tranfery zřízeným PO-SUPŠ a  VOŠ Turnov</t>
  </si>
  <si>
    <t>0450141430</t>
  </si>
  <si>
    <t>neinv. tranfery zřízeným PO-SZŠ Turnov</t>
  </si>
  <si>
    <t>0450141432</t>
  </si>
  <si>
    <t>neinv. tranfery zřízeným PO-SŠ a MŠ Lib</t>
  </si>
  <si>
    <t>0450141433</t>
  </si>
  <si>
    <t>neinv. tranfery zřízeným PO-SŠSD</t>
  </si>
  <si>
    <t>0450141434</t>
  </si>
  <si>
    <t>neinv. tranfery zřízeným PO-ISŠ Semily</t>
  </si>
  <si>
    <t>0450141436</t>
  </si>
  <si>
    <t>neinv. tranfery zřízeným PO-ISŠ Vysoké nad Jizerou</t>
  </si>
  <si>
    <t>0450141437</t>
  </si>
  <si>
    <t>neinv. tranfery zřízeným PO-SOŠ a SOU Česká Lípa</t>
  </si>
  <si>
    <t>0450141438</t>
  </si>
  <si>
    <t>neinv. tranfery zřízeným PO-SPŠT Jablonec n.N</t>
  </si>
  <si>
    <t>0450141440</t>
  </si>
  <si>
    <t>neinv. tranfery zřízeným PO-SSŘS Jablonec nad Nisou</t>
  </si>
  <si>
    <t>0450141448</t>
  </si>
  <si>
    <t>neinv. tranfery zřízeným PO-SŠHL Frýdlant</t>
  </si>
  <si>
    <t>0450141450</t>
  </si>
  <si>
    <t>neinv. tranfery zřízeným PO-SOŠ Liberec</t>
  </si>
  <si>
    <t>0450141452</t>
  </si>
  <si>
    <t>neinv. tranfery zřízeným PO-OA, HŠ a SOŠ Turnov</t>
  </si>
  <si>
    <t>0450150000</t>
  </si>
  <si>
    <t>Tvorba Strategie a Společného akčního plánu v oblasti rozvoje lidských zdrojů v Libereckém kraji</t>
  </si>
  <si>
    <t>Povinné poj.na soc.zab.a přísp.na st.pol.zaměstnanosti</t>
  </si>
  <si>
    <t>Drobný hmotný dlouhodobý majetek</t>
  </si>
  <si>
    <t>Poštovní služby</t>
  </si>
  <si>
    <t>Cestovné (tuzemské i zahraniční)</t>
  </si>
  <si>
    <t>Náhrady mezd v době nemoci</t>
  </si>
  <si>
    <t>Strategické plánování rozvoje vzdělávací soustavy Libereckého kraje</t>
  </si>
  <si>
    <t>platy zaměstnanců v pracovním poměru</t>
  </si>
  <si>
    <t>povin.poj.na soc.zab.a přísp.na st.pol.zaměstnanosti</t>
  </si>
  <si>
    <t>povinné poj.na veřejné zdravotní pojištění</t>
  </si>
  <si>
    <t>Příloha č. 2</t>
  </si>
  <si>
    <t>Město Jilemnice, Masarykovo náměstí 82 - Všesportovní a volnočasový areál Hraběnka</t>
  </si>
  <si>
    <t>6341</t>
  </si>
  <si>
    <t>investiční transfery obcím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</si>
</sst>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00"/>
    <numFmt numFmtId="166" formatCode="#,##0.00000"/>
    <numFmt numFmtId="167" formatCode="000\ 00"/>
    <numFmt numFmtId="168" formatCode="0000000000"/>
    <numFmt numFmtId="169" formatCode="00000000"/>
  </numFmts>
  <fonts count="22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11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3" borderId="0" xfId="1" applyFill="1"/>
    <xf numFmtId="0" fontId="6" fillId="0" borderId="0" xfId="1"/>
    <xf numFmtId="4" fontId="6" fillId="3" borderId="0" xfId="1" applyNumberFormat="1" applyFill="1"/>
    <xf numFmtId="0" fontId="9" fillId="0" borderId="0" xfId="1" applyFont="1" applyAlignment="1">
      <alignment horizontal="right"/>
    </xf>
    <xf numFmtId="0" fontId="9" fillId="0" borderId="0" xfId="1" applyFont="1"/>
    <xf numFmtId="0" fontId="7" fillId="3" borderId="0" xfId="3" applyFill="1"/>
    <xf numFmtId="0" fontId="7" fillId="0" borderId="0" xfId="3"/>
    <xf numFmtId="0" fontId="6" fillId="0" borderId="0" xfId="4"/>
    <xf numFmtId="0" fontId="12" fillId="3" borderId="0" xfId="6" applyFont="1" applyFill="1" applyBorder="1" applyAlignment="1">
      <alignment horizontal="center"/>
    </xf>
    <xf numFmtId="49" fontId="12" fillId="3" borderId="0" xfId="6" applyNumberFormat="1" applyFont="1" applyFill="1" applyBorder="1" applyAlignment="1">
      <alignment horizontal="center"/>
    </xf>
    <xf numFmtId="0" fontId="9" fillId="3" borderId="0" xfId="6" applyFont="1" applyFill="1" applyBorder="1" applyAlignment="1">
      <alignment horizontal="center"/>
    </xf>
    <xf numFmtId="0" fontId="9" fillId="3" borderId="0" xfId="6" applyFont="1" applyFill="1" applyBorder="1"/>
    <xf numFmtId="4" fontId="9" fillId="3" borderId="0" xfId="6" applyNumberFormat="1" applyFont="1" applyFill="1" applyBorder="1"/>
    <xf numFmtId="165" fontId="9" fillId="3" borderId="0" xfId="6" applyNumberFormat="1" applyFont="1" applyFill="1" applyBorder="1"/>
    <xf numFmtId="165" fontId="9" fillId="0" borderId="0" xfId="6" applyNumberFormat="1" applyFont="1" applyFill="1" applyBorder="1"/>
    <xf numFmtId="0" fontId="6" fillId="3" borderId="0" xfId="1" applyFill="1" applyBorder="1"/>
    <xf numFmtId="0" fontId="6" fillId="0" borderId="0" xfId="1" applyBorder="1"/>
    <xf numFmtId="0" fontId="9" fillId="0" borderId="0" xfId="1" applyFont="1" applyBorder="1"/>
    <xf numFmtId="0" fontId="6" fillId="3" borderId="0" xfId="6" applyFill="1"/>
    <xf numFmtId="4" fontId="6" fillId="3" borderId="0" xfId="6" applyNumberFormat="1" applyFill="1"/>
    <xf numFmtId="0" fontId="12" fillId="0" borderId="0" xfId="6" applyFont="1" applyAlignment="1">
      <alignment horizontal="center"/>
    </xf>
    <xf numFmtId="0" fontId="13" fillId="3" borderId="15" xfId="6" applyFont="1" applyFill="1" applyBorder="1" applyAlignment="1">
      <alignment horizontal="center" vertical="center"/>
    </xf>
    <xf numFmtId="0" fontId="14" fillId="3" borderId="16" xfId="7" applyFont="1" applyFill="1" applyBorder="1" applyAlignment="1">
      <alignment horizontal="center" vertical="center"/>
    </xf>
    <xf numFmtId="0" fontId="14" fillId="3" borderId="11" xfId="7" applyFont="1" applyFill="1" applyBorder="1" applyAlignment="1">
      <alignment horizontal="center" vertical="center"/>
    </xf>
    <xf numFmtId="0" fontId="13" fillId="3" borderId="16" xfId="6" applyFont="1" applyFill="1" applyBorder="1" applyAlignment="1">
      <alignment horizontal="center" vertical="center"/>
    </xf>
    <xf numFmtId="0" fontId="12" fillId="3" borderId="17" xfId="5" applyFont="1" applyFill="1" applyBorder="1" applyAlignment="1">
      <alignment horizontal="center" vertical="center"/>
    </xf>
    <xf numFmtId="0" fontId="12" fillId="0" borderId="19" xfId="5" applyFont="1" applyBorder="1" applyAlignment="1">
      <alignment horizontal="center" vertical="center"/>
    </xf>
    <xf numFmtId="0" fontId="13" fillId="3" borderId="10" xfId="6" applyFont="1" applyFill="1" applyBorder="1" applyAlignment="1">
      <alignment horizontal="center" vertical="center"/>
    </xf>
    <xf numFmtId="0" fontId="13" fillId="3" borderId="20" xfId="6" applyFont="1" applyFill="1" applyBorder="1" applyAlignment="1">
      <alignment horizontal="center" vertical="center"/>
    </xf>
    <xf numFmtId="0" fontId="13" fillId="3" borderId="21" xfId="6" applyFont="1" applyFill="1" applyBorder="1" applyAlignment="1">
      <alignment horizontal="center" vertical="center"/>
    </xf>
    <xf numFmtId="0" fontId="13" fillId="3" borderId="21" xfId="6" applyFont="1" applyFill="1" applyBorder="1" applyAlignment="1">
      <alignment horizontal="left" vertical="center"/>
    </xf>
    <xf numFmtId="4" fontId="13" fillId="3" borderId="17" xfId="6" applyNumberFormat="1" applyFont="1" applyFill="1" applyBorder="1" applyAlignment="1">
      <alignment horizontal="right"/>
    </xf>
    <xf numFmtId="4" fontId="12" fillId="0" borderId="17" xfId="6" applyNumberFormat="1" applyFont="1" applyFill="1" applyBorder="1" applyAlignment="1">
      <alignment horizontal="right"/>
    </xf>
    <xf numFmtId="4" fontId="12" fillId="3" borderId="14" xfId="1" applyNumberFormat="1" applyFont="1" applyFill="1" applyBorder="1"/>
    <xf numFmtId="4" fontId="12" fillId="0" borderId="14" xfId="1" applyNumberFormat="1" applyFont="1" applyBorder="1"/>
    <xf numFmtId="0" fontId="15" fillId="3" borderId="10" xfId="6" applyFont="1" applyFill="1" applyBorder="1" applyAlignment="1">
      <alignment horizontal="center" vertical="center"/>
    </xf>
    <xf numFmtId="0" fontId="16" fillId="3" borderId="22" xfId="7" applyFont="1" applyFill="1" applyBorder="1" applyAlignment="1">
      <alignment horizontal="center" vertical="center"/>
    </xf>
    <xf numFmtId="0" fontId="15" fillId="3" borderId="11" xfId="6" applyFont="1" applyFill="1" applyBorder="1" applyAlignment="1">
      <alignment horizontal="center" vertical="center"/>
    </xf>
    <xf numFmtId="0" fontId="15" fillId="3" borderId="21" xfId="6" applyFont="1" applyFill="1" applyBorder="1" applyAlignment="1">
      <alignment horizontal="center" vertical="center"/>
    </xf>
    <xf numFmtId="0" fontId="15" fillId="3" borderId="21" xfId="6" applyFont="1" applyFill="1" applyBorder="1" applyAlignment="1">
      <alignment vertical="center"/>
    </xf>
    <xf numFmtId="4" fontId="15" fillId="3" borderId="17" xfId="6" applyNumberFormat="1" applyFont="1" applyFill="1" applyBorder="1" applyAlignment="1">
      <alignment horizontal="right"/>
    </xf>
    <xf numFmtId="4" fontId="15" fillId="3" borderId="17" xfId="1" applyNumberFormat="1" applyFont="1" applyFill="1" applyBorder="1"/>
    <xf numFmtId="0" fontId="12" fillId="3" borderId="1" xfId="6" applyFont="1" applyFill="1" applyBorder="1" applyAlignment="1">
      <alignment horizontal="center" vertical="center"/>
    </xf>
    <xf numFmtId="49" fontId="12" fillId="3" borderId="23" xfId="6" applyNumberFormat="1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center" vertical="center"/>
    </xf>
    <xf numFmtId="0" fontId="12" fillId="3" borderId="24" xfId="6" applyFont="1" applyFill="1" applyBorder="1" applyAlignment="1">
      <alignment horizontal="center" vertical="center"/>
    </xf>
    <xf numFmtId="0" fontId="12" fillId="3" borderId="24" xfId="6" applyFont="1" applyFill="1" applyBorder="1" applyAlignment="1">
      <alignment vertical="center" wrapText="1"/>
    </xf>
    <xf numFmtId="4" fontId="12" fillId="3" borderId="25" xfId="6" applyNumberFormat="1" applyFont="1" applyFill="1" applyBorder="1" applyAlignment="1">
      <alignment horizontal="right"/>
    </xf>
    <xf numFmtId="4" fontId="12" fillId="3" borderId="25" xfId="1" applyNumberFormat="1" applyFont="1" applyFill="1" applyBorder="1"/>
    <xf numFmtId="0" fontId="17" fillId="3" borderId="4" xfId="6" applyFont="1" applyFill="1" applyBorder="1" applyAlignment="1">
      <alignment horizontal="center" vertical="center"/>
    </xf>
    <xf numFmtId="49" fontId="17" fillId="3" borderId="26" xfId="6" applyNumberFormat="1" applyFont="1" applyFill="1" applyBorder="1" applyAlignment="1">
      <alignment horizontal="center" vertical="center"/>
    </xf>
    <xf numFmtId="0" fontId="17" fillId="3" borderId="5" xfId="6" applyFont="1" applyFill="1" applyBorder="1" applyAlignment="1">
      <alignment horizontal="center" vertical="center"/>
    </xf>
    <xf numFmtId="0" fontId="9" fillId="3" borderId="27" xfId="6" applyFont="1" applyFill="1" applyBorder="1" applyAlignment="1">
      <alignment horizontal="center" vertical="center"/>
    </xf>
    <xf numFmtId="0" fontId="9" fillId="3" borderId="27" xfId="6" applyFont="1" applyFill="1" applyBorder="1" applyAlignment="1">
      <alignment vertical="center"/>
    </xf>
    <xf numFmtId="4" fontId="9" fillId="3" borderId="28" xfId="6" applyNumberFormat="1" applyFont="1" applyFill="1" applyBorder="1" applyAlignment="1">
      <alignment horizontal="right"/>
    </xf>
    <xf numFmtId="4" fontId="9" fillId="3" borderId="29" xfId="1" applyNumberFormat="1" applyFont="1" applyFill="1" applyBorder="1"/>
    <xf numFmtId="4" fontId="9" fillId="3" borderId="29" xfId="6" applyNumberFormat="1" applyFont="1" applyFill="1" applyBorder="1" applyAlignment="1">
      <alignment horizontal="right"/>
    </xf>
    <xf numFmtId="4" fontId="12" fillId="3" borderId="29" xfId="1" applyNumberFormat="1" applyFont="1" applyFill="1" applyBorder="1"/>
    <xf numFmtId="0" fontId="9" fillId="3" borderId="24" xfId="6" applyFont="1" applyFill="1" applyBorder="1" applyAlignment="1">
      <alignment horizontal="center" vertical="center"/>
    </xf>
    <xf numFmtId="0" fontId="9" fillId="3" borderId="24" xfId="6" applyFont="1" applyFill="1" applyBorder="1" applyAlignment="1">
      <alignment vertical="center"/>
    </xf>
    <xf numFmtId="0" fontId="12" fillId="3" borderId="4" xfId="6" applyFont="1" applyFill="1" applyBorder="1" applyAlignment="1">
      <alignment horizontal="center"/>
    </xf>
    <xf numFmtId="49" fontId="12" fillId="3" borderId="5" xfId="6" applyNumberFormat="1" applyFont="1" applyFill="1" applyBorder="1" applyAlignment="1">
      <alignment horizontal="center"/>
    </xf>
    <xf numFmtId="0" fontId="12" fillId="3" borderId="5" xfId="6" applyFont="1" applyFill="1" applyBorder="1" applyAlignment="1">
      <alignment horizontal="center"/>
    </xf>
    <xf numFmtId="0" fontId="12" fillId="3" borderId="27" xfId="6" applyFont="1" applyFill="1" applyBorder="1" applyAlignment="1">
      <alignment wrapText="1"/>
    </xf>
    <xf numFmtId="4" fontId="12" fillId="3" borderId="29" xfId="0" applyNumberFormat="1" applyFont="1" applyFill="1" applyBorder="1" applyAlignment="1">
      <alignment horizontal="right" wrapText="1"/>
    </xf>
    <xf numFmtId="4" fontId="12" fillId="3" borderId="29" xfId="0" applyNumberFormat="1" applyFont="1" applyFill="1" applyBorder="1" applyAlignment="1">
      <alignment horizontal="right"/>
    </xf>
    <xf numFmtId="0" fontId="17" fillId="3" borderId="4" xfId="6" applyFont="1" applyFill="1" applyBorder="1" applyAlignment="1">
      <alignment horizontal="center"/>
    </xf>
    <xf numFmtId="49" fontId="9" fillId="3" borderId="5" xfId="6" applyNumberFormat="1" applyFont="1" applyFill="1" applyBorder="1" applyAlignment="1">
      <alignment horizontal="center"/>
    </xf>
    <xf numFmtId="0" fontId="17" fillId="3" borderId="5" xfId="6" applyFont="1" applyFill="1" applyBorder="1" applyAlignment="1">
      <alignment horizontal="center"/>
    </xf>
    <xf numFmtId="0" fontId="9" fillId="3" borderId="5" xfId="6" applyFont="1" applyFill="1" applyBorder="1" applyAlignment="1">
      <alignment horizontal="center"/>
    </xf>
    <xf numFmtId="0" fontId="9" fillId="3" borderId="27" xfId="6" applyFont="1" applyFill="1" applyBorder="1" applyAlignment="1">
      <alignment wrapText="1"/>
    </xf>
    <xf numFmtId="4" fontId="9" fillId="3" borderId="29" xfId="0" applyNumberFormat="1" applyFont="1" applyFill="1" applyBorder="1" applyAlignment="1">
      <alignment horizontal="right" wrapText="1"/>
    </xf>
    <xf numFmtId="4" fontId="9" fillId="3" borderId="29" xfId="0" applyNumberFormat="1" applyFont="1" applyFill="1" applyBorder="1" applyAlignment="1">
      <alignment horizontal="right"/>
    </xf>
    <xf numFmtId="4" fontId="12" fillId="3" borderId="29" xfId="6" applyNumberFormat="1" applyFont="1" applyFill="1" applyBorder="1" applyAlignment="1">
      <alignment horizontal="right"/>
    </xf>
    <xf numFmtId="49" fontId="17" fillId="3" borderId="5" xfId="6" applyNumberFormat="1" applyFont="1" applyFill="1" applyBorder="1" applyAlignment="1">
      <alignment horizontal="center"/>
    </xf>
    <xf numFmtId="49" fontId="12" fillId="3" borderId="27" xfId="1" applyNumberFormat="1" applyFont="1" applyFill="1" applyBorder="1" applyAlignment="1">
      <alignment horizontal="center" vertical="center" wrapText="1"/>
    </xf>
    <xf numFmtId="0" fontId="12" fillId="3" borderId="27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center" vertical="center" wrapText="1"/>
    </xf>
    <xf numFmtId="49" fontId="9" fillId="3" borderId="27" xfId="1" applyNumberFormat="1" applyFont="1" applyFill="1" applyBorder="1" applyAlignment="1">
      <alignment horizontal="center" vertical="center" wrapText="1"/>
    </xf>
    <xf numFmtId="0" fontId="12" fillId="3" borderId="30" xfId="1" applyFont="1" applyFill="1" applyBorder="1" applyAlignment="1">
      <alignment horizontal="center" vertical="center" wrapText="1"/>
    </xf>
    <xf numFmtId="49" fontId="12" fillId="3" borderId="5" xfId="1" applyNumberFormat="1" applyFont="1" applyFill="1" applyBorder="1" applyAlignment="1">
      <alignment horizontal="center" vertical="center" wrapText="1"/>
    </xf>
    <xf numFmtId="0" fontId="12" fillId="3" borderId="31" xfId="1" applyFont="1" applyFill="1" applyBorder="1" applyAlignment="1">
      <alignment vertical="center" wrapText="1"/>
    </xf>
    <xf numFmtId="0" fontId="9" fillId="3" borderId="30" xfId="1" applyFont="1" applyFill="1" applyBorder="1" applyAlignment="1">
      <alignment horizontal="center" vertical="center" wrapText="1"/>
    </xf>
    <xf numFmtId="49" fontId="9" fillId="3" borderId="5" xfId="1" applyNumberFormat="1" applyFont="1" applyFill="1" applyBorder="1" applyAlignment="1">
      <alignment horizontal="center" vertical="center" wrapText="1"/>
    </xf>
    <xf numFmtId="0" fontId="9" fillId="3" borderId="31" xfId="6" applyFont="1" applyFill="1" applyBorder="1" applyAlignment="1">
      <alignment wrapText="1"/>
    </xf>
    <xf numFmtId="0" fontId="12" fillId="3" borderId="4" xfId="6" applyFont="1" applyFill="1" applyBorder="1" applyAlignment="1">
      <alignment horizontal="center" vertical="center"/>
    </xf>
    <xf numFmtId="49" fontId="12" fillId="3" borderId="26" xfId="6" applyNumberFormat="1" applyFont="1" applyFill="1" applyBorder="1" applyAlignment="1">
      <alignment horizontal="center" vertical="center"/>
    </xf>
    <xf numFmtId="0" fontId="12" fillId="3" borderId="5" xfId="6" applyFont="1" applyFill="1" applyBorder="1" applyAlignment="1">
      <alignment horizontal="center" vertical="center"/>
    </xf>
    <xf numFmtId="0" fontId="12" fillId="3" borderId="27" xfId="6" applyFont="1" applyFill="1" applyBorder="1" applyAlignment="1">
      <alignment horizontal="center" vertical="center"/>
    </xf>
    <xf numFmtId="0" fontId="12" fillId="3" borderId="27" xfId="6" applyFont="1" applyFill="1" applyBorder="1" applyAlignment="1">
      <alignment vertical="center" wrapText="1"/>
    </xf>
    <xf numFmtId="49" fontId="17" fillId="3" borderId="31" xfId="6" applyNumberFormat="1" applyFont="1" applyFill="1" applyBorder="1" applyAlignment="1">
      <alignment horizontal="center" vertical="center"/>
    </xf>
    <xf numFmtId="0" fontId="17" fillId="3" borderId="27" xfId="6" applyFont="1" applyFill="1" applyBorder="1" applyAlignment="1">
      <alignment horizontal="center" vertical="center"/>
    </xf>
    <xf numFmtId="0" fontId="17" fillId="3" borderId="7" xfId="6" applyFont="1" applyFill="1" applyBorder="1" applyAlignment="1">
      <alignment horizontal="center" vertical="center"/>
    </xf>
    <xf numFmtId="49" fontId="17" fillId="3" borderId="32" xfId="6" applyNumberFormat="1" applyFont="1" applyFill="1" applyBorder="1" applyAlignment="1">
      <alignment horizontal="center" vertical="center"/>
    </xf>
    <xf numFmtId="0" fontId="17" fillId="3" borderId="8" xfId="6" applyFont="1" applyFill="1" applyBorder="1" applyAlignment="1">
      <alignment horizontal="center" vertical="center"/>
    </xf>
    <xf numFmtId="0" fontId="9" fillId="3" borderId="33" xfId="6" applyFont="1" applyFill="1" applyBorder="1" applyAlignment="1">
      <alignment horizontal="center" vertical="center"/>
    </xf>
    <xf numFmtId="0" fontId="9" fillId="3" borderId="33" xfId="6" applyFont="1" applyFill="1" applyBorder="1" applyAlignment="1">
      <alignment vertical="center"/>
    </xf>
    <xf numFmtId="4" fontId="9" fillId="3" borderId="28" xfId="1" applyNumberFormat="1" applyFont="1" applyFill="1" applyBorder="1"/>
    <xf numFmtId="49" fontId="15" fillId="3" borderId="22" xfId="6" applyNumberFormat="1" applyFont="1" applyFill="1" applyBorder="1" applyAlignment="1">
      <alignment horizontal="center" vertical="center"/>
    </xf>
    <xf numFmtId="0" fontId="9" fillId="3" borderId="5" xfId="6" applyFont="1" applyFill="1" applyBorder="1" applyAlignment="1">
      <alignment horizontal="center" vertical="center"/>
    </xf>
    <xf numFmtId="49" fontId="12" fillId="3" borderId="5" xfId="6" applyNumberFormat="1" applyFont="1" applyFill="1" applyBorder="1" applyAlignment="1">
      <alignment horizontal="center" vertical="center"/>
    </xf>
    <xf numFmtId="0" fontId="17" fillId="3" borderId="34" xfId="6" applyFont="1" applyFill="1" applyBorder="1" applyAlignment="1">
      <alignment horizontal="center" vertical="center"/>
    </xf>
    <xf numFmtId="49" fontId="17" fillId="3" borderId="35" xfId="6" applyNumberFormat="1" applyFont="1" applyFill="1" applyBorder="1" applyAlignment="1">
      <alignment horizontal="center" vertical="center"/>
    </xf>
    <xf numFmtId="0" fontId="9" fillId="3" borderId="8" xfId="6" applyFont="1" applyFill="1" applyBorder="1" applyAlignment="1">
      <alignment horizontal="center" vertical="center"/>
    </xf>
    <xf numFmtId="0" fontId="9" fillId="3" borderId="35" xfId="6" applyFont="1" applyFill="1" applyBorder="1" applyAlignment="1">
      <alignment vertical="center"/>
    </xf>
    <xf numFmtId="0" fontId="18" fillId="3" borderId="10" xfId="8" applyFont="1" applyFill="1" applyBorder="1" applyAlignment="1">
      <alignment horizontal="center" wrapText="1"/>
    </xf>
    <xf numFmtId="49" fontId="18" fillId="3" borderId="21" xfId="9" applyNumberFormat="1" applyFont="1" applyFill="1" applyBorder="1" applyAlignment="1">
      <alignment horizontal="center" wrapText="1"/>
    </xf>
    <xf numFmtId="49" fontId="18" fillId="3" borderId="11" xfId="9" applyNumberFormat="1" applyFont="1" applyFill="1" applyBorder="1" applyAlignment="1">
      <alignment horizontal="center" wrapText="1"/>
    </xf>
    <xf numFmtId="0" fontId="18" fillId="3" borderId="12" xfId="9" applyFont="1" applyFill="1" applyBorder="1" applyAlignment="1">
      <alignment wrapText="1"/>
    </xf>
    <xf numFmtId="4" fontId="18" fillId="3" borderId="36" xfId="9" applyNumberFormat="1" applyFont="1" applyFill="1" applyBorder="1" applyAlignment="1">
      <alignment wrapText="1"/>
    </xf>
    <xf numFmtId="4" fontId="18" fillId="3" borderId="17" xfId="6" applyNumberFormat="1" applyFont="1" applyFill="1" applyBorder="1" applyAlignment="1">
      <alignment horizontal="right"/>
    </xf>
    <xf numFmtId="4" fontId="18" fillId="3" borderId="17" xfId="1" applyNumberFormat="1" applyFont="1" applyFill="1" applyBorder="1"/>
    <xf numFmtId="4" fontId="12" fillId="3" borderId="25" xfId="0" applyNumberFormat="1" applyFont="1" applyFill="1" applyBorder="1" applyAlignment="1">
      <alignment horizontal="right"/>
    </xf>
    <xf numFmtId="0" fontId="12" fillId="3" borderId="7" xfId="8" applyFont="1" applyFill="1" applyBorder="1" applyAlignment="1">
      <alignment horizontal="center" wrapText="1"/>
    </xf>
    <xf numFmtId="49" fontId="12" fillId="3" borderId="33" xfId="9" applyNumberFormat="1" applyFont="1" applyFill="1" applyBorder="1" applyAlignment="1">
      <alignment horizontal="center" wrapText="1"/>
    </xf>
    <xf numFmtId="49" fontId="12" fillId="3" borderId="8" xfId="9" applyNumberFormat="1" applyFont="1" applyFill="1" applyBorder="1" applyAlignment="1">
      <alignment horizontal="center" wrapText="1"/>
    </xf>
    <xf numFmtId="0" fontId="12" fillId="3" borderId="33" xfId="9" applyFont="1" applyFill="1" applyBorder="1" applyAlignment="1">
      <alignment wrapText="1"/>
    </xf>
    <xf numFmtId="4" fontId="12" fillId="3" borderId="28" xfId="9" applyNumberFormat="1" applyFont="1" applyFill="1" applyBorder="1" applyAlignment="1">
      <alignment horizontal="right" wrapText="1"/>
    </xf>
    <xf numFmtId="0" fontId="15" fillId="3" borderId="7" xfId="8" applyFont="1" applyFill="1" applyBorder="1" applyAlignment="1">
      <alignment horizontal="center" wrapText="1"/>
    </xf>
    <xf numFmtId="49" fontId="15" fillId="3" borderId="33" xfId="9" applyNumberFormat="1" applyFont="1" applyFill="1" applyBorder="1" applyAlignment="1">
      <alignment horizontal="center" wrapText="1"/>
    </xf>
    <xf numFmtId="49" fontId="9" fillId="3" borderId="8" xfId="9" applyNumberFormat="1" applyFont="1" applyFill="1" applyBorder="1" applyAlignment="1">
      <alignment horizontal="center" wrapText="1"/>
    </xf>
    <xf numFmtId="0" fontId="9" fillId="3" borderId="33" xfId="9" applyFont="1" applyFill="1" applyBorder="1" applyAlignment="1">
      <alignment wrapText="1"/>
    </xf>
    <xf numFmtId="4" fontId="9" fillId="3" borderId="28" xfId="9" applyNumberFormat="1" applyFont="1" applyFill="1" applyBorder="1" applyAlignment="1">
      <alignment horizontal="right" wrapText="1"/>
    </xf>
    <xf numFmtId="4" fontId="9" fillId="3" borderId="28" xfId="0" applyNumberFormat="1" applyFont="1" applyFill="1" applyBorder="1" applyAlignment="1">
      <alignment horizontal="right"/>
    </xf>
    <xf numFmtId="4" fontId="18" fillId="3" borderId="17" xfId="0" applyNumberFormat="1" applyFont="1" applyFill="1" applyBorder="1" applyAlignment="1">
      <alignment horizontal="right"/>
    </xf>
    <xf numFmtId="0" fontId="12" fillId="3" borderId="4" xfId="8" applyFont="1" applyFill="1" applyBorder="1" applyAlignment="1">
      <alignment horizontal="center" wrapText="1"/>
    </xf>
    <xf numFmtId="49" fontId="12" fillId="3" borderId="27" xfId="9" applyNumberFormat="1" applyFont="1" applyFill="1" applyBorder="1" applyAlignment="1">
      <alignment horizontal="center" wrapText="1"/>
    </xf>
    <xf numFmtId="49" fontId="12" fillId="3" borderId="5" xfId="9" applyNumberFormat="1" applyFont="1" applyFill="1" applyBorder="1" applyAlignment="1">
      <alignment horizontal="center" wrapText="1"/>
    </xf>
    <xf numFmtId="0" fontId="12" fillId="3" borderId="27" xfId="9" applyFont="1" applyFill="1" applyBorder="1" applyAlignment="1">
      <alignment wrapText="1"/>
    </xf>
    <xf numFmtId="4" fontId="12" fillId="3" borderId="29" xfId="9" applyNumberFormat="1" applyFont="1" applyFill="1" applyBorder="1" applyAlignment="1">
      <alignment horizontal="right" wrapText="1"/>
    </xf>
    <xf numFmtId="0" fontId="15" fillId="3" borderId="4" xfId="8" applyFont="1" applyFill="1" applyBorder="1" applyAlignment="1">
      <alignment horizontal="center" wrapText="1"/>
    </xf>
    <xf numFmtId="49" fontId="15" fillId="3" borderId="27" xfId="9" applyNumberFormat="1" applyFont="1" applyFill="1" applyBorder="1" applyAlignment="1">
      <alignment horizontal="center" wrapText="1"/>
    </xf>
    <xf numFmtId="49" fontId="9" fillId="3" borderId="5" xfId="9" applyNumberFormat="1" applyFont="1" applyFill="1" applyBorder="1" applyAlignment="1">
      <alignment horizontal="center" wrapText="1"/>
    </xf>
    <xf numFmtId="0" fontId="9" fillId="3" borderId="27" xfId="9" applyFont="1" applyFill="1" applyBorder="1" applyAlignment="1">
      <alignment wrapText="1"/>
    </xf>
    <xf numFmtId="4" fontId="9" fillId="3" borderId="29" xfId="9" applyNumberFormat="1" applyFont="1" applyFill="1" applyBorder="1" applyAlignment="1">
      <alignment horizontal="right" wrapText="1"/>
    </xf>
    <xf numFmtId="49" fontId="12" fillId="3" borderId="37" xfId="9" applyNumberFormat="1" applyFont="1" applyFill="1" applyBorder="1" applyAlignment="1">
      <alignment horizontal="center" wrapText="1"/>
    </xf>
    <xf numFmtId="49" fontId="9" fillId="3" borderId="33" xfId="9" applyNumberFormat="1" applyFont="1" applyFill="1" applyBorder="1" applyAlignment="1">
      <alignment horizontal="center" wrapText="1"/>
    </xf>
    <xf numFmtId="0" fontId="12" fillId="3" borderId="24" xfId="6" applyFont="1" applyFill="1" applyBorder="1" applyAlignment="1">
      <alignment vertical="center"/>
    </xf>
    <xf numFmtId="0" fontId="12" fillId="3" borderId="1" xfId="8" applyFont="1" applyFill="1" applyBorder="1" applyAlignment="1">
      <alignment horizontal="center" wrapText="1"/>
    </xf>
    <xf numFmtId="49" fontId="12" fillId="3" borderId="24" xfId="9" applyNumberFormat="1" applyFont="1" applyFill="1" applyBorder="1" applyAlignment="1">
      <alignment horizontal="center" wrapText="1"/>
    </xf>
    <xf numFmtId="49" fontId="12" fillId="3" borderId="2" xfId="9" applyNumberFormat="1" applyFont="1" applyFill="1" applyBorder="1" applyAlignment="1">
      <alignment horizontal="center" wrapText="1"/>
    </xf>
    <xf numFmtId="0" fontId="12" fillId="3" borderId="24" xfId="9" applyFont="1" applyFill="1" applyBorder="1" applyAlignment="1">
      <alignment wrapText="1"/>
    </xf>
    <xf numFmtId="4" fontId="12" fillId="3" borderId="25" xfId="9" applyNumberFormat="1" applyFont="1" applyFill="1" applyBorder="1" applyAlignment="1">
      <alignment horizontal="right" wrapText="1"/>
    </xf>
    <xf numFmtId="0" fontId="9" fillId="3" borderId="31" xfId="0" applyFont="1" applyFill="1" applyBorder="1" applyAlignment="1"/>
    <xf numFmtId="0" fontId="15" fillId="3" borderId="38" xfId="8" applyFont="1" applyFill="1" applyBorder="1" applyAlignment="1">
      <alignment horizontal="center" wrapText="1"/>
    </xf>
    <xf numFmtId="0" fontId="9" fillId="3" borderId="39" xfId="0" applyFont="1" applyFill="1" applyBorder="1" applyAlignment="1"/>
    <xf numFmtId="49" fontId="9" fillId="3" borderId="40" xfId="9" applyNumberFormat="1" applyFont="1" applyFill="1" applyBorder="1" applyAlignment="1">
      <alignment horizontal="center" wrapText="1"/>
    </xf>
    <xf numFmtId="0" fontId="9" fillId="3" borderId="39" xfId="9" applyFont="1" applyFill="1" applyBorder="1" applyAlignment="1">
      <alignment wrapText="1"/>
    </xf>
    <xf numFmtId="4" fontId="9" fillId="3" borderId="41" xfId="0" applyNumberFormat="1" applyFont="1" applyFill="1" applyBorder="1" applyAlignment="1">
      <alignment horizontal="right"/>
    </xf>
    <xf numFmtId="4" fontId="9" fillId="3" borderId="41" xfId="6" applyNumberFormat="1" applyFont="1" applyFill="1" applyBorder="1" applyAlignment="1">
      <alignment horizontal="right"/>
    </xf>
    <xf numFmtId="4" fontId="9" fillId="3" borderId="41" xfId="1" applyNumberFormat="1" applyFont="1" applyFill="1" applyBorder="1"/>
    <xf numFmtId="14" fontId="9" fillId="0" borderId="0" xfId="1" applyNumberFormat="1" applyFont="1"/>
    <xf numFmtId="0" fontId="9" fillId="3" borderId="0" xfId="1" applyFont="1" applyFill="1" applyBorder="1"/>
    <xf numFmtId="4" fontId="12" fillId="3" borderId="29" xfId="0" applyNumberFormat="1" applyFont="1" applyFill="1" applyBorder="1"/>
    <xf numFmtId="4" fontId="9" fillId="3" borderId="29" xfId="0" applyNumberFormat="1" applyFont="1" applyFill="1" applyBorder="1"/>
    <xf numFmtId="4" fontId="6" fillId="0" borderId="0" xfId="4" applyNumberFormat="1"/>
    <xf numFmtId="0" fontId="6" fillId="0" borderId="0" xfId="10"/>
    <xf numFmtId="4" fontId="6" fillId="0" borderId="0" xfId="1" applyNumberFormat="1"/>
    <xf numFmtId="0" fontId="12" fillId="0" borderId="0" xfId="1" applyFont="1" applyAlignment="1">
      <alignment horizontal="center"/>
    </xf>
    <xf numFmtId="0" fontId="13" fillId="0" borderId="10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4" fontId="12" fillId="0" borderId="20" xfId="10" applyNumberFormat="1" applyFont="1" applyFill="1" applyBorder="1" applyAlignment="1">
      <alignment horizontal="center" vertical="center" wrapText="1"/>
    </xf>
    <xf numFmtId="0" fontId="12" fillId="0" borderId="11" xfId="10" applyFont="1" applyFill="1" applyBorder="1" applyAlignment="1">
      <alignment horizontal="center" vertical="center" wrapText="1"/>
    </xf>
    <xf numFmtId="0" fontId="12" fillId="0" borderId="19" xfId="10" applyFont="1" applyFill="1" applyBorder="1" applyAlignment="1">
      <alignment horizontal="center" vertical="center" wrapText="1"/>
    </xf>
    <xf numFmtId="0" fontId="6" fillId="0" borderId="0" xfId="1" applyAlignment="1">
      <alignment vertical="center" wrapText="1"/>
    </xf>
    <xf numFmtId="0" fontId="12" fillId="5" borderId="10" xfId="1" applyFont="1" applyFill="1" applyBorder="1" applyAlignment="1">
      <alignment horizontal="center" vertical="center"/>
    </xf>
    <xf numFmtId="0" fontId="12" fillId="5" borderId="21" xfId="1" applyFont="1" applyFill="1" applyBorder="1" applyAlignment="1">
      <alignment horizontal="center" vertical="center"/>
    </xf>
    <xf numFmtId="0" fontId="12" fillId="5" borderId="11" xfId="1" applyFont="1" applyFill="1" applyBorder="1" applyAlignment="1">
      <alignment horizontal="center" vertical="center"/>
    </xf>
    <xf numFmtId="0" fontId="12" fillId="5" borderId="11" xfId="1" applyFont="1" applyFill="1" applyBorder="1" applyAlignment="1">
      <alignment horizontal="left" vertical="center"/>
    </xf>
    <xf numFmtId="4" fontId="12" fillId="5" borderId="21" xfId="1" applyNumberFormat="1" applyFont="1" applyFill="1" applyBorder="1" applyAlignment="1">
      <alignment vertical="center"/>
    </xf>
    <xf numFmtId="4" fontId="12" fillId="5" borderId="11" xfId="1" applyNumberFormat="1" applyFont="1" applyFill="1" applyBorder="1" applyAlignment="1">
      <alignment vertical="center"/>
    </xf>
    <xf numFmtId="4" fontId="12" fillId="5" borderId="19" xfId="1" applyNumberFormat="1" applyFont="1" applyFill="1" applyBorder="1"/>
    <xf numFmtId="0" fontId="12" fillId="0" borderId="10" xfId="1" applyFont="1" applyFill="1" applyBorder="1" applyAlignment="1">
      <alignment vertical="center"/>
    </xf>
    <xf numFmtId="49" fontId="12" fillId="0" borderId="11" xfId="1" applyNumberFormat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4" fontId="12" fillId="0" borderId="11" xfId="1" applyNumberFormat="1" applyFont="1" applyFill="1" applyBorder="1" applyAlignment="1">
      <alignment vertical="center"/>
    </xf>
    <xf numFmtId="4" fontId="12" fillId="0" borderId="21" xfId="1" applyNumberFormat="1" applyFont="1" applyFill="1" applyBorder="1" applyAlignment="1">
      <alignment vertical="center"/>
    </xf>
    <xf numFmtId="4" fontId="12" fillId="0" borderId="12" xfId="1" applyNumberFormat="1" applyFont="1" applyFill="1" applyBorder="1" applyAlignment="1">
      <alignment vertical="center"/>
    </xf>
    <xf numFmtId="166" fontId="6" fillId="0" borderId="0" xfId="1" applyNumberFormat="1" applyAlignment="1">
      <alignment vertical="center"/>
    </xf>
    <xf numFmtId="0" fontId="6" fillId="0" borderId="0" xfId="1" applyAlignment="1">
      <alignment vertical="center"/>
    </xf>
    <xf numFmtId="0" fontId="12" fillId="0" borderId="1" xfId="1" applyFont="1" applyFill="1" applyBorder="1" applyAlignment="1">
      <alignment vertical="center"/>
    </xf>
    <xf numFmtId="49" fontId="12" fillId="0" borderId="2" xfId="1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4" fontId="19" fillId="0" borderId="24" xfId="1" applyNumberFormat="1" applyFont="1" applyFill="1" applyBorder="1" applyAlignment="1">
      <alignment vertical="center"/>
    </xf>
    <xf numFmtId="4" fontId="9" fillId="0" borderId="24" xfId="1" applyNumberFormat="1" applyFont="1" applyFill="1" applyBorder="1" applyAlignment="1">
      <alignment vertical="center"/>
    </xf>
    <xf numFmtId="4" fontId="9" fillId="0" borderId="3" xfId="1" applyNumberFormat="1" applyFont="1" applyFill="1" applyBorder="1" applyAlignment="1">
      <alignment vertical="center"/>
    </xf>
    <xf numFmtId="0" fontId="12" fillId="0" borderId="4" xfId="1" applyFont="1" applyFill="1" applyBorder="1" applyAlignment="1">
      <alignment vertical="center"/>
    </xf>
    <xf numFmtId="49" fontId="12" fillId="0" borderId="5" xfId="1" applyNumberFormat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4" fontId="19" fillId="0" borderId="27" xfId="1" applyNumberFormat="1" applyFont="1" applyFill="1" applyBorder="1" applyAlignment="1">
      <alignment vertical="center"/>
    </xf>
    <xf numFmtId="4" fontId="9" fillId="0" borderId="27" xfId="1" applyNumberFormat="1" applyFont="1" applyFill="1" applyBorder="1" applyAlignment="1">
      <alignment vertical="center"/>
    </xf>
    <xf numFmtId="4" fontId="9" fillId="0" borderId="6" xfId="1" applyNumberFormat="1" applyFont="1" applyFill="1" applyBorder="1" applyAlignment="1">
      <alignment vertical="center"/>
    </xf>
    <xf numFmtId="0" fontId="6" fillId="0" borderId="4" xfId="1" applyFill="1" applyBorder="1"/>
    <xf numFmtId="167" fontId="19" fillId="0" borderId="5" xfId="1" applyNumberFormat="1" applyFont="1" applyFill="1" applyBorder="1" applyAlignment="1">
      <alignment horizontal="center" vertical="center" wrapText="1"/>
    </xf>
    <xf numFmtId="0" fontId="19" fillId="0" borderId="5" xfId="1" applyFont="1" applyFill="1" applyBorder="1" applyAlignment="1">
      <alignment horizontal="center" vertical="center"/>
    </xf>
    <xf numFmtId="49" fontId="19" fillId="0" borderId="5" xfId="1" applyNumberFormat="1" applyFont="1" applyFill="1" applyBorder="1" applyAlignment="1">
      <alignment horizontal="center" vertical="center"/>
    </xf>
    <xf numFmtId="0" fontId="19" fillId="0" borderId="5" xfId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/>
    </xf>
    <xf numFmtId="49" fontId="20" fillId="0" borderId="5" xfId="1" applyNumberFormat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left" vertical="center" wrapText="1"/>
    </xf>
    <xf numFmtId="49" fontId="20" fillId="0" borderId="8" xfId="1" applyNumberFormat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49" fontId="9" fillId="0" borderId="8" xfId="1" applyNumberFormat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left" vertical="center" wrapText="1"/>
    </xf>
    <xf numFmtId="4" fontId="19" fillId="0" borderId="33" xfId="1" applyNumberFormat="1" applyFont="1" applyFill="1" applyBorder="1" applyAlignment="1">
      <alignment vertical="center"/>
    </xf>
    <xf numFmtId="4" fontId="9" fillId="0" borderId="33" xfId="1" applyNumberFormat="1" applyFont="1" applyFill="1" applyBorder="1" applyAlignment="1">
      <alignment vertical="center"/>
    </xf>
    <xf numFmtId="4" fontId="9" fillId="0" borderId="9" xfId="1" applyNumberFormat="1" applyFont="1" applyFill="1" applyBorder="1" applyAlignment="1">
      <alignment vertical="center"/>
    </xf>
    <xf numFmtId="49" fontId="12" fillId="0" borderId="11" xfId="0" applyNumberFormat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vertical="center" wrapText="1"/>
    </xf>
    <xf numFmtId="166" fontId="12" fillId="0" borderId="21" xfId="1" applyNumberFormat="1" applyFont="1" applyFill="1" applyBorder="1" applyAlignment="1">
      <alignment vertical="center"/>
    </xf>
    <xf numFmtId="166" fontId="9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1" xfId="1" applyFont="1" applyFill="1" applyBorder="1" applyAlignment="1">
      <alignment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/>
    <xf numFmtId="4" fontId="9" fillId="0" borderId="2" xfId="1" applyNumberFormat="1" applyFont="1" applyFill="1" applyBorder="1" applyAlignment="1">
      <alignment vertical="center"/>
    </xf>
    <xf numFmtId="4" fontId="9" fillId="0" borderId="42" xfId="1" applyNumberFormat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49" fontId="12" fillId="0" borderId="5" xfId="0" applyNumberFormat="1" applyFont="1" applyFill="1" applyBorder="1" applyAlignment="1">
      <alignment horizontal="center" vertical="center"/>
    </xf>
    <xf numFmtId="0" fontId="21" fillId="0" borderId="5" xfId="0" applyFont="1" applyFill="1" applyBorder="1"/>
    <xf numFmtId="4" fontId="9" fillId="0" borderId="5" xfId="1" applyNumberFormat="1" applyFont="1" applyFill="1" applyBorder="1" applyAlignment="1">
      <alignment vertical="center"/>
    </xf>
    <xf numFmtId="4" fontId="9" fillId="0" borderId="31" xfId="1" applyNumberFormat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49" fontId="12" fillId="0" borderId="8" xfId="0" applyNumberFormat="1" applyFont="1" applyFill="1" applyBorder="1" applyAlignment="1">
      <alignment horizontal="center" vertical="center"/>
    </xf>
    <xf numFmtId="0" fontId="21" fillId="0" borderId="8" xfId="0" applyFont="1" applyFill="1" applyBorder="1"/>
    <xf numFmtId="4" fontId="9" fillId="0" borderId="8" xfId="1" applyNumberFormat="1" applyFont="1" applyFill="1" applyBorder="1" applyAlignment="1">
      <alignment vertical="center"/>
    </xf>
    <xf numFmtId="4" fontId="9" fillId="0" borderId="37" xfId="1" applyNumberFormat="1" applyFont="1" applyFill="1" applyBorder="1" applyAlignment="1">
      <alignment vertical="center"/>
    </xf>
    <xf numFmtId="0" fontId="9" fillId="0" borderId="43" xfId="1" applyFont="1" applyFill="1" applyBorder="1" applyAlignment="1">
      <alignment vertical="center"/>
    </xf>
    <xf numFmtId="0" fontId="9" fillId="0" borderId="44" xfId="1" applyFont="1" applyFill="1" applyBorder="1" applyAlignment="1">
      <alignment vertical="center"/>
    </xf>
    <xf numFmtId="0" fontId="9" fillId="0" borderId="44" xfId="1" applyFont="1" applyFill="1" applyBorder="1" applyAlignment="1">
      <alignment horizontal="center" vertical="center"/>
    </xf>
    <xf numFmtId="169" fontId="21" fillId="0" borderId="44" xfId="0" applyNumberFormat="1" applyFont="1" applyFill="1" applyBorder="1"/>
    <xf numFmtId="4" fontId="9" fillId="0" borderId="44" xfId="1" applyNumberFormat="1" applyFont="1" applyFill="1" applyBorder="1" applyAlignment="1">
      <alignment vertical="center"/>
    </xf>
    <xf numFmtId="0" fontId="9" fillId="0" borderId="45" xfId="1" applyFont="1" applyFill="1" applyBorder="1" applyAlignment="1">
      <alignment vertical="center"/>
    </xf>
    <xf numFmtId="4" fontId="9" fillId="0" borderId="46" xfId="1" applyNumberFormat="1" applyFont="1" applyFill="1" applyBorder="1" applyAlignment="1">
      <alignment vertical="center"/>
    </xf>
    <xf numFmtId="0" fontId="9" fillId="0" borderId="4" xfId="1" applyFont="1" applyFill="1" applyBorder="1"/>
    <xf numFmtId="0" fontId="9" fillId="0" borderId="5" xfId="1" applyFont="1" applyFill="1" applyBorder="1"/>
    <xf numFmtId="0" fontId="9" fillId="0" borderId="5" xfId="1" applyFont="1" applyFill="1" applyBorder="1" applyAlignment="1">
      <alignment horizontal="center" vertical="center"/>
    </xf>
    <xf numFmtId="169" fontId="21" fillId="0" borderId="5" xfId="0" applyNumberFormat="1" applyFont="1" applyFill="1" applyBorder="1"/>
    <xf numFmtId="0" fontId="9" fillId="0" borderId="27" xfId="1" applyFont="1" applyFill="1" applyBorder="1"/>
    <xf numFmtId="0" fontId="9" fillId="0" borderId="38" xfId="1" applyFont="1" applyFill="1" applyBorder="1"/>
    <xf numFmtId="0" fontId="9" fillId="0" borderId="40" xfId="1" applyFont="1" applyFill="1" applyBorder="1"/>
    <xf numFmtId="0" fontId="9" fillId="0" borderId="40" xfId="1" applyFont="1" applyFill="1" applyBorder="1" applyAlignment="1">
      <alignment horizontal="center" vertical="center"/>
    </xf>
    <xf numFmtId="169" fontId="21" fillId="0" borderId="40" xfId="0" applyNumberFormat="1" applyFont="1" applyFill="1" applyBorder="1"/>
    <xf numFmtId="4" fontId="9" fillId="0" borderId="40" xfId="1" applyNumberFormat="1" applyFont="1" applyFill="1" applyBorder="1" applyAlignment="1">
      <alignment vertical="center"/>
    </xf>
    <xf numFmtId="0" fontId="9" fillId="0" borderId="39" xfId="1" applyFont="1" applyFill="1" applyBorder="1"/>
    <xf numFmtId="4" fontId="9" fillId="0" borderId="47" xfId="1" applyNumberFormat="1" applyFont="1" applyFill="1" applyBorder="1" applyAlignment="1">
      <alignment vertical="center"/>
    </xf>
    <xf numFmtId="0" fontId="12" fillId="3" borderId="10" xfId="1" applyFont="1" applyFill="1" applyBorder="1" applyAlignment="1">
      <alignment vertical="center"/>
    </xf>
    <xf numFmtId="168" fontId="12" fillId="3" borderId="11" xfId="0" applyNumberFormat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vertical="center" wrapText="1"/>
    </xf>
    <xf numFmtId="4" fontId="12" fillId="3" borderId="11" xfId="1" applyNumberFormat="1" applyFont="1" applyFill="1" applyBorder="1" applyAlignment="1">
      <alignment vertical="center"/>
    </xf>
    <xf numFmtId="2" fontId="12" fillId="3" borderId="21" xfId="1" applyNumberFormat="1" applyFont="1" applyFill="1" applyBorder="1" applyAlignment="1">
      <alignment vertical="center"/>
    </xf>
    <xf numFmtId="4" fontId="12" fillId="3" borderId="12" xfId="1" applyNumberFormat="1" applyFont="1" applyFill="1" applyBorder="1" applyAlignment="1">
      <alignment vertical="center"/>
    </xf>
    <xf numFmtId="0" fontId="9" fillId="3" borderId="0" xfId="1" applyFont="1" applyFill="1"/>
    <xf numFmtId="0" fontId="9" fillId="3" borderId="0" xfId="1" applyFont="1" applyFill="1" applyAlignment="1">
      <alignment vertical="center"/>
    </xf>
    <xf numFmtId="0" fontId="12" fillId="4" borderId="14" xfId="5" applyFont="1" applyFill="1" applyBorder="1" applyAlignment="1">
      <alignment horizontal="center" vertical="center" wrapText="1"/>
    </xf>
    <xf numFmtId="0" fontId="0" fillId="4" borderId="18" xfId="0" applyFill="1" applyBorder="1" applyAlignment="1">
      <alignment wrapText="1"/>
    </xf>
    <xf numFmtId="0" fontId="12" fillId="3" borderId="14" xfId="5" applyFont="1" applyFill="1" applyBorder="1" applyAlignment="1">
      <alignment horizontal="center" vertical="center" wrapText="1"/>
    </xf>
    <xf numFmtId="0" fontId="0" fillId="3" borderId="18" xfId="0" applyFill="1" applyBorder="1" applyAlignment="1">
      <alignment wrapText="1"/>
    </xf>
    <xf numFmtId="0" fontId="8" fillId="0" borderId="0" xfId="2" applyFont="1" applyAlignment="1">
      <alignment horizontal="right"/>
    </xf>
    <xf numFmtId="0" fontId="10" fillId="0" borderId="0" xfId="3" applyFont="1" applyAlignment="1">
      <alignment horizontal="center"/>
    </xf>
    <xf numFmtId="0" fontId="11" fillId="0" borderId="0" xfId="4" applyFont="1" applyFill="1" applyAlignment="1">
      <alignment horizontal="center"/>
    </xf>
    <xf numFmtId="0" fontId="11" fillId="0" borderId="0" xfId="5" applyFont="1" applyAlignment="1">
      <alignment horizontal="center"/>
    </xf>
    <xf numFmtId="0" fontId="11" fillId="0" borderId="0" xfId="4" applyFont="1" applyFill="1" applyAlignment="1">
      <alignment horizontal="center" wrapText="1"/>
    </xf>
    <xf numFmtId="0" fontId="11" fillId="0" borderId="0" xfId="10" applyFont="1" applyAlignment="1">
      <alignment horizontal="center"/>
    </xf>
    <xf numFmtId="0" fontId="4" fillId="2" borderId="13" xfId="0" applyFont="1" applyFill="1" applyBorder="1" applyAlignment="1">
      <alignment horizontal="center"/>
    </xf>
  </cellXfs>
  <cellStyles count="11">
    <cellStyle name="Normální" xfId="0" builtinId="0"/>
    <cellStyle name="normální 2" xfId="4"/>
    <cellStyle name="Normální 3" xfId="5"/>
    <cellStyle name="Normální 4" xfId="10"/>
    <cellStyle name="normální_03. Ekonomický" xfId="8"/>
    <cellStyle name="normální_04 - OSMTVS" xfId="7"/>
    <cellStyle name="normální_2. Rozpočet 2007 - tabulky" xfId="3"/>
    <cellStyle name="normální_Rozpis výdajů 03 bez PO 2 2" xfId="1"/>
    <cellStyle name="normální_Rozpis výdajů 03 bez PO_03. Ekonomický" xfId="9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8"/>
  <sheetViews>
    <sheetView tabSelected="1" topLeftCell="A178" zoomScaleNormal="100" workbookViewId="0">
      <selection activeCell="Q186" sqref="Q186"/>
    </sheetView>
  </sheetViews>
  <sheetFormatPr defaultColWidth="3.21875" defaultRowHeight="13.2" x14ac:dyDescent="0.25"/>
  <cols>
    <col min="1" max="1" width="3.21875" style="37" customWidth="1"/>
    <col min="2" max="2" width="13.5546875" style="38" customWidth="1"/>
    <col min="3" max="3" width="4.77734375" style="38" customWidth="1"/>
    <col min="4" max="4" width="7.77734375" style="38" customWidth="1"/>
    <col min="5" max="5" width="40.77734375" style="38" customWidth="1"/>
    <col min="6" max="6" width="8.77734375" style="39" customWidth="1"/>
    <col min="7" max="7" width="7.77734375" style="38" hidden="1" customWidth="1"/>
    <col min="8" max="8" width="8.77734375" style="38" hidden="1" customWidth="1"/>
    <col min="9" max="9" width="7.88671875" style="37" hidden="1" customWidth="1"/>
    <col min="10" max="10" width="9.6640625" style="38" hidden="1" customWidth="1"/>
    <col min="11" max="11" width="7.33203125" style="41" hidden="1" customWidth="1"/>
    <col min="12" max="12" width="9.21875" style="38" customWidth="1"/>
    <col min="13" max="13" width="7.5546875" style="41" customWidth="1"/>
    <col min="14" max="254" width="9.21875" style="38" customWidth="1"/>
    <col min="255" max="16384" width="3.21875" style="38"/>
  </cols>
  <sheetData>
    <row r="1" spans="1:18" x14ac:dyDescent="0.25">
      <c r="G1" s="304"/>
      <c r="H1" s="304"/>
      <c r="J1" s="40"/>
      <c r="L1" s="40"/>
      <c r="N1" s="40" t="s">
        <v>63</v>
      </c>
    </row>
    <row r="2" spans="1:18" ht="17.399999999999999" x14ac:dyDescent="0.3">
      <c r="A2" s="305" t="s">
        <v>64</v>
      </c>
      <c r="B2" s="305"/>
      <c r="C2" s="305"/>
      <c r="D2" s="305"/>
      <c r="E2" s="305"/>
      <c r="F2" s="305"/>
      <c r="G2" s="305"/>
      <c r="H2" s="305"/>
    </row>
    <row r="3" spans="1:18" x14ac:dyDescent="0.25">
      <c r="A3" s="42"/>
      <c r="B3" s="43"/>
      <c r="C3" s="43"/>
      <c r="D3" s="43"/>
      <c r="E3" s="43"/>
      <c r="F3" s="42"/>
      <c r="G3" s="44"/>
      <c r="H3" s="44"/>
    </row>
    <row r="4" spans="1:18" ht="15.6" x14ac:dyDescent="0.3">
      <c r="A4" s="306" t="s">
        <v>65</v>
      </c>
      <c r="B4" s="306"/>
      <c r="C4" s="306"/>
      <c r="D4" s="306"/>
      <c r="E4" s="306"/>
      <c r="F4" s="306"/>
      <c r="G4" s="306"/>
      <c r="H4" s="306"/>
    </row>
    <row r="5" spans="1:18" x14ac:dyDescent="0.25">
      <c r="A5" s="42"/>
      <c r="B5" s="43"/>
      <c r="C5" s="43"/>
      <c r="D5" s="43"/>
      <c r="E5" s="43"/>
      <c r="F5" s="42"/>
      <c r="G5" s="44"/>
      <c r="H5" s="44"/>
    </row>
    <row r="6" spans="1:18" ht="15.6" x14ac:dyDescent="0.3">
      <c r="A6" s="307" t="s">
        <v>66</v>
      </c>
      <c r="B6" s="307"/>
      <c r="C6" s="307"/>
      <c r="D6" s="307"/>
      <c r="E6" s="307"/>
      <c r="F6" s="307"/>
      <c r="G6" s="307"/>
      <c r="H6" s="307"/>
    </row>
    <row r="7" spans="1:18" s="53" customFormat="1" ht="13.8" thickBot="1" x14ac:dyDescent="0.3">
      <c r="A7" s="45"/>
      <c r="B7" s="46"/>
      <c r="C7" s="47"/>
      <c r="D7" s="47"/>
      <c r="E7" s="48"/>
      <c r="F7" s="49"/>
      <c r="G7" s="50"/>
      <c r="H7" s="51"/>
      <c r="I7" s="52"/>
      <c r="K7" s="54"/>
      <c r="M7" s="54"/>
    </row>
    <row r="8" spans="1:18" s="53" customFormat="1" ht="13.8" thickBot="1" x14ac:dyDescent="0.3">
      <c r="A8" s="55"/>
      <c r="B8" s="55"/>
      <c r="C8" s="55"/>
      <c r="D8" s="55"/>
      <c r="E8" s="55"/>
      <c r="F8" s="56"/>
      <c r="G8" s="302" t="s">
        <v>67</v>
      </c>
      <c r="H8" s="57"/>
      <c r="I8" s="300" t="s">
        <v>68</v>
      </c>
      <c r="J8" s="57"/>
      <c r="K8" s="300" t="s">
        <v>69</v>
      </c>
      <c r="L8" s="57"/>
      <c r="M8" s="302" t="s">
        <v>62</v>
      </c>
      <c r="N8" s="57" t="s">
        <v>70</v>
      </c>
    </row>
    <row r="9" spans="1:18" s="53" customFormat="1" ht="16.95" customHeight="1" thickBot="1" x14ac:dyDescent="0.3">
      <c r="A9" s="58" t="s">
        <v>71</v>
      </c>
      <c r="B9" s="59" t="s">
        <v>72</v>
      </c>
      <c r="C9" s="60" t="s">
        <v>73</v>
      </c>
      <c r="D9" s="59" t="s">
        <v>19</v>
      </c>
      <c r="E9" s="61" t="s">
        <v>74</v>
      </c>
      <c r="F9" s="62" t="s">
        <v>75</v>
      </c>
      <c r="G9" s="303"/>
      <c r="H9" s="63" t="s">
        <v>76</v>
      </c>
      <c r="I9" s="301"/>
      <c r="J9" s="63" t="s">
        <v>76</v>
      </c>
      <c r="K9" s="301"/>
      <c r="L9" s="63" t="s">
        <v>76</v>
      </c>
      <c r="M9" s="303"/>
      <c r="N9" s="63" t="s">
        <v>76</v>
      </c>
    </row>
    <row r="10" spans="1:18" s="53" customFormat="1" ht="13.8" thickBot="1" x14ac:dyDescent="0.3">
      <c r="A10" s="64" t="s">
        <v>77</v>
      </c>
      <c r="B10" s="65" t="s">
        <v>78</v>
      </c>
      <c r="C10" s="66" t="s">
        <v>78</v>
      </c>
      <c r="D10" s="66" t="s">
        <v>78</v>
      </c>
      <c r="E10" s="67" t="s">
        <v>79</v>
      </c>
      <c r="F10" s="68">
        <f t="shared" ref="F10:K10" si="0">+F11+F64+F77</f>
        <v>20428.98</v>
      </c>
      <c r="G10" s="68">
        <f t="shared" si="0"/>
        <v>0</v>
      </c>
      <c r="H10" s="69">
        <f t="shared" si="0"/>
        <v>20428.98</v>
      </c>
      <c r="I10" s="70">
        <f t="shared" si="0"/>
        <v>116.15</v>
      </c>
      <c r="J10" s="70">
        <f t="shared" si="0"/>
        <v>20545.129999999997</v>
      </c>
      <c r="K10" s="71">
        <f t="shared" si="0"/>
        <v>0</v>
      </c>
      <c r="L10" s="71">
        <f>+J10+K10</f>
        <v>20545.129999999997</v>
      </c>
      <c r="M10" s="70">
        <f>+M11+M64+M77</f>
        <v>5690</v>
      </c>
      <c r="N10" s="71">
        <f>+L10+M10</f>
        <v>26235.129999999997</v>
      </c>
      <c r="O10" s="54" t="s">
        <v>80</v>
      </c>
    </row>
    <row r="11" spans="1:18" s="53" customFormat="1" ht="13.8" thickBot="1" x14ac:dyDescent="0.3">
      <c r="A11" s="72" t="s">
        <v>77</v>
      </c>
      <c r="B11" s="73" t="s">
        <v>78</v>
      </c>
      <c r="C11" s="74" t="s">
        <v>78</v>
      </c>
      <c r="D11" s="75" t="s">
        <v>78</v>
      </c>
      <c r="E11" s="76" t="s">
        <v>81</v>
      </c>
      <c r="F11" s="77">
        <f>+F12+F15+F26+F46+F48+F52+F54+F58+F60</f>
        <v>2880</v>
      </c>
      <c r="G11" s="77">
        <f>+G12+G15+G18+G20+G22+G24+G26+G28+G30+G32+G34+G36+G38+G40+G42+G44+G46+G48+G52+G54+G58+G60</f>
        <v>0</v>
      </c>
      <c r="H11" s="77">
        <f t="shared" ref="H11:H81" si="1">+F11+G11</f>
        <v>2880</v>
      </c>
      <c r="I11" s="78">
        <f>+I48+I50+I54+I56+I26</f>
        <v>116.15</v>
      </c>
      <c r="J11" s="78">
        <f t="shared" ref="J11:J76" si="2">+H11+I11</f>
        <v>2996.15</v>
      </c>
      <c r="K11" s="78">
        <v>0</v>
      </c>
      <c r="L11" s="78">
        <f t="shared" ref="L11:L76" si="3">+J11+K11</f>
        <v>2996.15</v>
      </c>
      <c r="M11" s="78">
        <f>+M26+M62</f>
        <v>690</v>
      </c>
      <c r="N11" s="78">
        <f t="shared" ref="N11:N74" si="4">+L11+M11</f>
        <v>3686.15</v>
      </c>
      <c r="O11" s="189" t="s">
        <v>80</v>
      </c>
      <c r="P11" s="52"/>
      <c r="Q11" s="52"/>
      <c r="R11" s="52"/>
    </row>
    <row r="12" spans="1:18" s="53" customFormat="1" x14ac:dyDescent="0.25">
      <c r="A12" s="79" t="s">
        <v>77</v>
      </c>
      <c r="B12" s="80" t="s">
        <v>82</v>
      </c>
      <c r="C12" s="81" t="s">
        <v>78</v>
      </c>
      <c r="D12" s="82" t="s">
        <v>78</v>
      </c>
      <c r="E12" s="83" t="s">
        <v>83</v>
      </c>
      <c r="F12" s="84">
        <f>SUM(F13:F14)</f>
        <v>200</v>
      </c>
      <c r="G12" s="84">
        <v>0</v>
      </c>
      <c r="H12" s="84">
        <f t="shared" si="1"/>
        <v>200</v>
      </c>
      <c r="I12" s="85">
        <v>0</v>
      </c>
      <c r="J12" s="85">
        <f t="shared" si="2"/>
        <v>200</v>
      </c>
      <c r="K12" s="85">
        <v>0</v>
      </c>
      <c r="L12" s="85">
        <f t="shared" si="3"/>
        <v>200</v>
      </c>
      <c r="M12" s="85">
        <v>0</v>
      </c>
      <c r="N12" s="85">
        <f t="shared" si="4"/>
        <v>200</v>
      </c>
      <c r="O12" s="52"/>
      <c r="P12" s="52"/>
      <c r="Q12" s="52"/>
      <c r="R12" s="52"/>
    </row>
    <row r="13" spans="1:18" s="53" customFormat="1" x14ac:dyDescent="0.25">
      <c r="A13" s="86"/>
      <c r="B13" s="87" t="s">
        <v>84</v>
      </c>
      <c r="C13" s="88">
        <v>3299</v>
      </c>
      <c r="D13" s="89">
        <v>5321</v>
      </c>
      <c r="E13" s="90" t="s">
        <v>85</v>
      </c>
      <c r="F13" s="91">
        <v>180</v>
      </c>
      <c r="G13" s="91">
        <v>0</v>
      </c>
      <c r="H13" s="93">
        <f t="shared" si="1"/>
        <v>180</v>
      </c>
      <c r="I13" s="92">
        <v>0</v>
      </c>
      <c r="J13" s="92">
        <f t="shared" si="2"/>
        <v>180</v>
      </c>
      <c r="K13" s="92">
        <v>0</v>
      </c>
      <c r="L13" s="92">
        <f t="shared" si="3"/>
        <v>180</v>
      </c>
      <c r="M13" s="92">
        <v>0</v>
      </c>
      <c r="N13" s="92">
        <f t="shared" si="4"/>
        <v>180</v>
      </c>
      <c r="O13" s="52"/>
      <c r="P13" s="52"/>
      <c r="Q13" s="52"/>
      <c r="R13" s="52"/>
    </row>
    <row r="14" spans="1:18" s="53" customFormat="1" x14ac:dyDescent="0.25">
      <c r="A14" s="86"/>
      <c r="B14" s="87" t="s">
        <v>84</v>
      </c>
      <c r="C14" s="88">
        <v>3299</v>
      </c>
      <c r="D14" s="89">
        <v>5331</v>
      </c>
      <c r="E14" s="90" t="s">
        <v>86</v>
      </c>
      <c r="F14" s="93">
        <v>20</v>
      </c>
      <c r="G14" s="93">
        <v>0</v>
      </c>
      <c r="H14" s="93">
        <f t="shared" si="1"/>
        <v>20</v>
      </c>
      <c r="I14" s="92">
        <v>0</v>
      </c>
      <c r="J14" s="92">
        <f t="shared" si="2"/>
        <v>20</v>
      </c>
      <c r="K14" s="92">
        <v>0</v>
      </c>
      <c r="L14" s="92">
        <f t="shared" si="3"/>
        <v>20</v>
      </c>
      <c r="M14" s="92">
        <v>0</v>
      </c>
      <c r="N14" s="92">
        <f t="shared" si="4"/>
        <v>20</v>
      </c>
      <c r="O14" s="52"/>
      <c r="P14" s="52"/>
      <c r="Q14" s="52"/>
      <c r="R14" s="52"/>
    </row>
    <row r="15" spans="1:18" s="53" customFormat="1" x14ac:dyDescent="0.25">
      <c r="A15" s="79" t="s">
        <v>77</v>
      </c>
      <c r="B15" s="80" t="s">
        <v>87</v>
      </c>
      <c r="C15" s="81" t="s">
        <v>78</v>
      </c>
      <c r="D15" s="82" t="s">
        <v>78</v>
      </c>
      <c r="E15" s="83" t="s">
        <v>88</v>
      </c>
      <c r="F15" s="84">
        <f>SUM(F16:F17)</f>
        <v>120</v>
      </c>
      <c r="G15" s="84">
        <f>SUM(G16:G17)</f>
        <v>-60</v>
      </c>
      <c r="H15" s="110">
        <f t="shared" si="1"/>
        <v>60</v>
      </c>
      <c r="I15" s="94">
        <v>0</v>
      </c>
      <c r="J15" s="94">
        <f t="shared" si="2"/>
        <v>60</v>
      </c>
      <c r="K15" s="94">
        <v>0</v>
      </c>
      <c r="L15" s="94">
        <f t="shared" si="3"/>
        <v>60</v>
      </c>
      <c r="M15" s="94">
        <v>0</v>
      </c>
      <c r="N15" s="94">
        <f t="shared" si="4"/>
        <v>60</v>
      </c>
      <c r="O15" s="52"/>
      <c r="P15" s="52"/>
      <c r="Q15" s="52"/>
      <c r="R15" s="52"/>
    </row>
    <row r="16" spans="1:18" s="53" customFormat="1" x14ac:dyDescent="0.25">
      <c r="A16" s="86"/>
      <c r="B16" s="87" t="s">
        <v>84</v>
      </c>
      <c r="C16" s="88">
        <v>3299</v>
      </c>
      <c r="D16" s="95">
        <v>5321</v>
      </c>
      <c r="E16" s="96" t="s">
        <v>85</v>
      </c>
      <c r="F16" s="93">
        <v>60</v>
      </c>
      <c r="G16" s="93">
        <v>-30</v>
      </c>
      <c r="H16" s="93">
        <f t="shared" si="1"/>
        <v>30</v>
      </c>
      <c r="I16" s="92">
        <v>0</v>
      </c>
      <c r="J16" s="92">
        <f t="shared" si="2"/>
        <v>30</v>
      </c>
      <c r="K16" s="92">
        <v>0</v>
      </c>
      <c r="L16" s="92">
        <f t="shared" si="3"/>
        <v>30</v>
      </c>
      <c r="M16" s="92">
        <v>0</v>
      </c>
      <c r="N16" s="92">
        <f t="shared" si="4"/>
        <v>30</v>
      </c>
      <c r="O16" s="52"/>
      <c r="P16" s="52"/>
      <c r="Q16" s="52"/>
      <c r="R16" s="52"/>
    </row>
    <row r="17" spans="1:18" s="53" customFormat="1" x14ac:dyDescent="0.25">
      <c r="A17" s="86"/>
      <c r="B17" s="87" t="s">
        <v>84</v>
      </c>
      <c r="C17" s="88">
        <v>3299</v>
      </c>
      <c r="D17" s="89">
        <v>5331</v>
      </c>
      <c r="E17" s="90" t="s">
        <v>86</v>
      </c>
      <c r="F17" s="93">
        <v>60</v>
      </c>
      <c r="G17" s="93">
        <v>-30</v>
      </c>
      <c r="H17" s="93">
        <f t="shared" si="1"/>
        <v>30</v>
      </c>
      <c r="I17" s="92">
        <v>0</v>
      </c>
      <c r="J17" s="92">
        <f t="shared" si="2"/>
        <v>30</v>
      </c>
      <c r="K17" s="92">
        <v>0</v>
      </c>
      <c r="L17" s="92">
        <f t="shared" si="3"/>
        <v>30</v>
      </c>
      <c r="M17" s="92">
        <v>0</v>
      </c>
      <c r="N17" s="92">
        <f t="shared" si="4"/>
        <v>30</v>
      </c>
      <c r="O17" s="52"/>
      <c r="P17" s="52"/>
      <c r="Q17" s="52"/>
      <c r="R17" s="52"/>
    </row>
    <row r="18" spans="1:18" s="53" customFormat="1" ht="21" x14ac:dyDescent="0.25">
      <c r="A18" s="97" t="s">
        <v>77</v>
      </c>
      <c r="B18" s="98" t="s">
        <v>89</v>
      </c>
      <c r="C18" s="99" t="s">
        <v>78</v>
      </c>
      <c r="D18" s="99" t="s">
        <v>78</v>
      </c>
      <c r="E18" s="100" t="s">
        <v>90</v>
      </c>
      <c r="F18" s="101">
        <v>0</v>
      </c>
      <c r="G18" s="102">
        <f>+G19</f>
        <v>10</v>
      </c>
      <c r="H18" s="110">
        <f t="shared" si="1"/>
        <v>10</v>
      </c>
      <c r="I18" s="94">
        <v>0</v>
      </c>
      <c r="J18" s="94">
        <f t="shared" si="2"/>
        <v>10</v>
      </c>
      <c r="K18" s="94">
        <v>0</v>
      </c>
      <c r="L18" s="94">
        <f t="shared" si="3"/>
        <v>10</v>
      </c>
      <c r="M18" s="94">
        <v>0</v>
      </c>
      <c r="N18" s="94">
        <f t="shared" si="4"/>
        <v>10</v>
      </c>
      <c r="O18" s="52"/>
      <c r="P18" s="52"/>
      <c r="Q18" s="52"/>
      <c r="R18" s="52"/>
    </row>
    <row r="19" spans="1:18" s="53" customFormat="1" x14ac:dyDescent="0.25">
      <c r="A19" s="103"/>
      <c r="B19" s="104"/>
      <c r="C19" s="105">
        <v>3421</v>
      </c>
      <c r="D19" s="106">
        <v>5321</v>
      </c>
      <c r="E19" s="107" t="s">
        <v>85</v>
      </c>
      <c r="F19" s="108">
        <v>0</v>
      </c>
      <c r="G19" s="109">
        <v>10</v>
      </c>
      <c r="H19" s="93">
        <f t="shared" si="1"/>
        <v>10</v>
      </c>
      <c r="I19" s="92">
        <v>0</v>
      </c>
      <c r="J19" s="92">
        <f t="shared" si="2"/>
        <v>10</v>
      </c>
      <c r="K19" s="92">
        <v>0</v>
      </c>
      <c r="L19" s="92">
        <f t="shared" si="3"/>
        <v>10</v>
      </c>
      <c r="M19" s="92">
        <v>0</v>
      </c>
      <c r="N19" s="92">
        <f t="shared" si="4"/>
        <v>10</v>
      </c>
      <c r="O19" s="52"/>
      <c r="P19" s="52"/>
      <c r="Q19" s="52"/>
      <c r="R19" s="52"/>
    </row>
    <row r="20" spans="1:18" s="53" customFormat="1" ht="21" x14ac:dyDescent="0.25">
      <c r="A20" s="97" t="s">
        <v>77</v>
      </c>
      <c r="B20" s="98" t="s">
        <v>91</v>
      </c>
      <c r="C20" s="99" t="s">
        <v>78</v>
      </c>
      <c r="D20" s="99" t="s">
        <v>78</v>
      </c>
      <c r="E20" s="100" t="s">
        <v>92</v>
      </c>
      <c r="F20" s="101">
        <v>0</v>
      </c>
      <c r="G20" s="102">
        <f>+G21</f>
        <v>30</v>
      </c>
      <c r="H20" s="110">
        <f t="shared" si="1"/>
        <v>30</v>
      </c>
      <c r="I20" s="94">
        <v>0</v>
      </c>
      <c r="J20" s="94">
        <f t="shared" si="2"/>
        <v>30</v>
      </c>
      <c r="K20" s="94">
        <v>0</v>
      </c>
      <c r="L20" s="94">
        <f t="shared" si="3"/>
        <v>30</v>
      </c>
      <c r="M20" s="94">
        <v>0</v>
      </c>
      <c r="N20" s="94">
        <f t="shared" si="4"/>
        <v>30</v>
      </c>
      <c r="O20" s="52"/>
      <c r="P20" s="52"/>
      <c r="Q20" s="52"/>
      <c r="R20" s="52"/>
    </row>
    <row r="21" spans="1:18" s="53" customFormat="1" x14ac:dyDescent="0.25">
      <c r="A21" s="103"/>
      <c r="B21" s="104"/>
      <c r="C21" s="105">
        <v>3421</v>
      </c>
      <c r="D21" s="106">
        <v>5331</v>
      </c>
      <c r="E21" s="107" t="s">
        <v>86</v>
      </c>
      <c r="F21" s="108">
        <v>0</v>
      </c>
      <c r="G21" s="109">
        <v>30</v>
      </c>
      <c r="H21" s="93">
        <f t="shared" si="1"/>
        <v>30</v>
      </c>
      <c r="I21" s="92">
        <v>0</v>
      </c>
      <c r="J21" s="92">
        <f t="shared" si="2"/>
        <v>30</v>
      </c>
      <c r="K21" s="92">
        <v>0</v>
      </c>
      <c r="L21" s="92">
        <f t="shared" si="3"/>
        <v>30</v>
      </c>
      <c r="M21" s="92">
        <v>0</v>
      </c>
      <c r="N21" s="92">
        <f t="shared" si="4"/>
        <v>30</v>
      </c>
      <c r="O21" s="52"/>
      <c r="P21" s="52"/>
      <c r="Q21" s="52"/>
      <c r="R21" s="52"/>
    </row>
    <row r="22" spans="1:18" s="53" customFormat="1" ht="21" x14ac:dyDescent="0.25">
      <c r="A22" s="97" t="s">
        <v>77</v>
      </c>
      <c r="B22" s="98" t="s">
        <v>93</v>
      </c>
      <c r="C22" s="99" t="s">
        <v>78</v>
      </c>
      <c r="D22" s="99" t="s">
        <v>78</v>
      </c>
      <c r="E22" s="100" t="s">
        <v>94</v>
      </c>
      <c r="F22" s="101">
        <v>0</v>
      </c>
      <c r="G22" s="102">
        <f>+G23</f>
        <v>10</v>
      </c>
      <c r="H22" s="110">
        <f t="shared" si="1"/>
        <v>10</v>
      </c>
      <c r="I22" s="94">
        <v>0</v>
      </c>
      <c r="J22" s="94">
        <f t="shared" si="2"/>
        <v>10</v>
      </c>
      <c r="K22" s="94">
        <v>0</v>
      </c>
      <c r="L22" s="94">
        <f t="shared" si="3"/>
        <v>10</v>
      </c>
      <c r="M22" s="94">
        <v>0</v>
      </c>
      <c r="N22" s="94">
        <f t="shared" si="4"/>
        <v>10</v>
      </c>
      <c r="O22" s="52"/>
      <c r="P22" s="52"/>
      <c r="Q22" s="52"/>
      <c r="R22" s="52"/>
    </row>
    <row r="23" spans="1:18" s="53" customFormat="1" x14ac:dyDescent="0.25">
      <c r="A23" s="103"/>
      <c r="B23" s="111"/>
      <c r="C23" s="105">
        <v>3421</v>
      </c>
      <c r="D23" s="106">
        <v>5321</v>
      </c>
      <c r="E23" s="107" t="s">
        <v>85</v>
      </c>
      <c r="F23" s="108">
        <v>0</v>
      </c>
      <c r="G23" s="109">
        <v>10</v>
      </c>
      <c r="H23" s="93">
        <f t="shared" si="1"/>
        <v>10</v>
      </c>
      <c r="I23" s="92">
        <v>0</v>
      </c>
      <c r="J23" s="92">
        <f t="shared" si="2"/>
        <v>10</v>
      </c>
      <c r="K23" s="92">
        <v>0</v>
      </c>
      <c r="L23" s="92">
        <f t="shared" si="3"/>
        <v>10</v>
      </c>
      <c r="M23" s="92">
        <v>0</v>
      </c>
      <c r="N23" s="92">
        <f t="shared" si="4"/>
        <v>10</v>
      </c>
      <c r="O23" s="52"/>
      <c r="P23" s="52"/>
      <c r="Q23" s="52"/>
      <c r="R23" s="52"/>
    </row>
    <row r="24" spans="1:18" s="53" customFormat="1" ht="20.399999999999999" x14ac:dyDescent="0.25">
      <c r="A24" s="97" t="s">
        <v>77</v>
      </c>
      <c r="B24" s="112" t="s">
        <v>95</v>
      </c>
      <c r="C24" s="99" t="s">
        <v>78</v>
      </c>
      <c r="D24" s="99" t="s">
        <v>78</v>
      </c>
      <c r="E24" s="113" t="s">
        <v>96</v>
      </c>
      <c r="F24" s="101">
        <v>0</v>
      </c>
      <c r="G24" s="102">
        <f>+G25</f>
        <v>10</v>
      </c>
      <c r="H24" s="110">
        <f t="shared" si="1"/>
        <v>10</v>
      </c>
      <c r="I24" s="94">
        <v>0</v>
      </c>
      <c r="J24" s="94">
        <f t="shared" si="2"/>
        <v>10</v>
      </c>
      <c r="K24" s="94">
        <v>0</v>
      </c>
      <c r="L24" s="94">
        <f t="shared" si="3"/>
        <v>10</v>
      </c>
      <c r="M24" s="94">
        <v>0</v>
      </c>
      <c r="N24" s="94">
        <f t="shared" si="4"/>
        <v>10</v>
      </c>
      <c r="O24" s="52"/>
      <c r="P24" s="52"/>
      <c r="Q24" s="52"/>
      <c r="R24" s="52"/>
    </row>
    <row r="25" spans="1:18" s="53" customFormat="1" x14ac:dyDescent="0.25">
      <c r="A25" s="114"/>
      <c r="B25" s="115"/>
      <c r="C25" s="105">
        <v>3113</v>
      </c>
      <c r="D25" s="106">
        <v>5321</v>
      </c>
      <c r="E25" s="107" t="s">
        <v>85</v>
      </c>
      <c r="F25" s="108">
        <v>0</v>
      </c>
      <c r="G25" s="109">
        <v>10</v>
      </c>
      <c r="H25" s="93">
        <f t="shared" si="1"/>
        <v>10</v>
      </c>
      <c r="I25" s="92">
        <v>0</v>
      </c>
      <c r="J25" s="92">
        <f t="shared" si="2"/>
        <v>10</v>
      </c>
      <c r="K25" s="92">
        <v>0</v>
      </c>
      <c r="L25" s="92">
        <f t="shared" si="3"/>
        <v>10</v>
      </c>
      <c r="M25" s="92">
        <v>0</v>
      </c>
      <c r="N25" s="92">
        <f t="shared" si="4"/>
        <v>10</v>
      </c>
      <c r="O25" s="52"/>
      <c r="P25" s="52"/>
      <c r="Q25" s="52"/>
      <c r="R25" s="52"/>
    </row>
    <row r="26" spans="1:18" s="53" customFormat="1" x14ac:dyDescent="0.25">
      <c r="A26" s="79" t="s">
        <v>77</v>
      </c>
      <c r="B26" s="80" t="s">
        <v>97</v>
      </c>
      <c r="C26" s="81" t="s">
        <v>78</v>
      </c>
      <c r="D26" s="82" t="s">
        <v>78</v>
      </c>
      <c r="E26" s="83" t="s">
        <v>98</v>
      </c>
      <c r="F26" s="84">
        <f>+F27</f>
        <v>2300</v>
      </c>
      <c r="G26" s="84">
        <f>+G27</f>
        <v>-2300</v>
      </c>
      <c r="H26" s="110">
        <f t="shared" si="1"/>
        <v>0</v>
      </c>
      <c r="I26" s="190">
        <f>+I27</f>
        <v>116.15</v>
      </c>
      <c r="J26" s="94">
        <f t="shared" si="2"/>
        <v>116.15</v>
      </c>
      <c r="K26" s="94">
        <v>0</v>
      </c>
      <c r="L26" s="94">
        <f t="shared" si="3"/>
        <v>116.15</v>
      </c>
      <c r="M26" s="94">
        <f>+M27</f>
        <v>500</v>
      </c>
      <c r="N26" s="94">
        <f t="shared" si="4"/>
        <v>616.15</v>
      </c>
      <c r="O26" s="189" t="s">
        <v>80</v>
      </c>
      <c r="P26" s="52"/>
      <c r="Q26" s="52"/>
      <c r="R26" s="52"/>
    </row>
    <row r="27" spans="1:18" s="53" customFormat="1" x14ac:dyDescent="0.25">
      <c r="A27" s="86"/>
      <c r="B27" s="87" t="s">
        <v>84</v>
      </c>
      <c r="C27" s="88">
        <v>3299</v>
      </c>
      <c r="D27" s="128">
        <v>5331</v>
      </c>
      <c r="E27" s="90" t="s">
        <v>86</v>
      </c>
      <c r="F27" s="93">
        <v>2300</v>
      </c>
      <c r="G27" s="93">
        <v>-2300</v>
      </c>
      <c r="H27" s="93">
        <f t="shared" si="1"/>
        <v>0</v>
      </c>
      <c r="I27" s="191">
        <v>116.15</v>
      </c>
      <c r="J27" s="92">
        <f t="shared" si="2"/>
        <v>116.15</v>
      </c>
      <c r="K27" s="92">
        <v>0</v>
      </c>
      <c r="L27" s="92">
        <f t="shared" si="3"/>
        <v>116.15</v>
      </c>
      <c r="M27" s="92">
        <v>500</v>
      </c>
      <c r="N27" s="92">
        <f t="shared" si="4"/>
        <v>616.15</v>
      </c>
      <c r="O27" s="52"/>
      <c r="P27" s="52"/>
      <c r="Q27" s="52"/>
      <c r="R27" s="52"/>
    </row>
    <row r="28" spans="1:18" s="53" customFormat="1" ht="20.399999999999999" x14ac:dyDescent="0.25">
      <c r="A28" s="116" t="s">
        <v>77</v>
      </c>
      <c r="B28" s="117" t="s">
        <v>99</v>
      </c>
      <c r="C28" s="117" t="s">
        <v>78</v>
      </c>
      <c r="D28" s="117" t="s">
        <v>78</v>
      </c>
      <c r="E28" s="118" t="s">
        <v>100</v>
      </c>
      <c r="F28" s="101">
        <v>0</v>
      </c>
      <c r="G28" s="102">
        <f>+G29</f>
        <v>450</v>
      </c>
      <c r="H28" s="110">
        <f t="shared" si="1"/>
        <v>450</v>
      </c>
      <c r="I28" s="94">
        <v>0</v>
      </c>
      <c r="J28" s="94">
        <f t="shared" si="2"/>
        <v>450</v>
      </c>
      <c r="K28" s="94">
        <v>0</v>
      </c>
      <c r="L28" s="94">
        <f t="shared" si="3"/>
        <v>450</v>
      </c>
      <c r="M28" s="94">
        <v>0</v>
      </c>
      <c r="N28" s="94">
        <f t="shared" si="4"/>
        <v>450</v>
      </c>
      <c r="O28" s="52"/>
      <c r="P28" s="52"/>
      <c r="Q28" s="52"/>
      <c r="R28" s="52"/>
    </row>
    <row r="29" spans="1:18" s="53" customFormat="1" x14ac:dyDescent="0.25">
      <c r="A29" s="119"/>
      <c r="B29" s="120"/>
      <c r="C29" s="120" t="s">
        <v>101</v>
      </c>
      <c r="D29" s="120" t="s">
        <v>102</v>
      </c>
      <c r="E29" s="121" t="s">
        <v>86</v>
      </c>
      <c r="F29" s="108">
        <v>0</v>
      </c>
      <c r="G29" s="109">
        <v>450</v>
      </c>
      <c r="H29" s="93">
        <f t="shared" si="1"/>
        <v>450</v>
      </c>
      <c r="I29" s="92">
        <v>0</v>
      </c>
      <c r="J29" s="92">
        <f t="shared" si="2"/>
        <v>450</v>
      </c>
      <c r="K29" s="92">
        <v>0</v>
      </c>
      <c r="L29" s="92">
        <f t="shared" si="3"/>
        <v>450</v>
      </c>
      <c r="M29" s="92">
        <v>0</v>
      </c>
      <c r="N29" s="92">
        <f t="shared" si="4"/>
        <v>450</v>
      </c>
      <c r="O29" s="52"/>
      <c r="P29" s="52"/>
      <c r="Q29" s="52"/>
      <c r="R29" s="52"/>
    </row>
    <row r="30" spans="1:18" s="53" customFormat="1" ht="20.399999999999999" x14ac:dyDescent="0.25">
      <c r="A30" s="116" t="s">
        <v>77</v>
      </c>
      <c r="B30" s="117" t="s">
        <v>103</v>
      </c>
      <c r="C30" s="117" t="s">
        <v>78</v>
      </c>
      <c r="D30" s="117" t="s">
        <v>78</v>
      </c>
      <c r="E30" s="118" t="s">
        <v>104</v>
      </c>
      <c r="F30" s="101">
        <v>0</v>
      </c>
      <c r="G30" s="102">
        <f t="shared" ref="G30" si="5">+G31</f>
        <v>490</v>
      </c>
      <c r="H30" s="110">
        <f t="shared" si="1"/>
        <v>490</v>
      </c>
      <c r="I30" s="94">
        <v>0</v>
      </c>
      <c r="J30" s="94">
        <f t="shared" si="2"/>
        <v>490</v>
      </c>
      <c r="K30" s="94">
        <v>0</v>
      </c>
      <c r="L30" s="94">
        <f t="shared" si="3"/>
        <v>490</v>
      </c>
      <c r="M30" s="94">
        <v>0</v>
      </c>
      <c r="N30" s="94">
        <f t="shared" si="4"/>
        <v>490</v>
      </c>
      <c r="O30" s="52"/>
      <c r="P30" s="52"/>
      <c r="Q30" s="52"/>
      <c r="R30" s="52"/>
    </row>
    <row r="31" spans="1:18" s="53" customFormat="1" x14ac:dyDescent="0.25">
      <c r="A31" s="119"/>
      <c r="B31" s="120"/>
      <c r="C31" s="120" t="s">
        <v>101</v>
      </c>
      <c r="D31" s="120" t="s">
        <v>102</v>
      </c>
      <c r="E31" s="121" t="s">
        <v>86</v>
      </c>
      <c r="F31" s="108">
        <v>0</v>
      </c>
      <c r="G31" s="109">
        <v>490</v>
      </c>
      <c r="H31" s="93">
        <f t="shared" si="1"/>
        <v>490</v>
      </c>
      <c r="I31" s="92">
        <v>0</v>
      </c>
      <c r="J31" s="92">
        <f t="shared" si="2"/>
        <v>490</v>
      </c>
      <c r="K31" s="92">
        <v>0</v>
      </c>
      <c r="L31" s="92">
        <f t="shared" si="3"/>
        <v>490</v>
      </c>
      <c r="M31" s="92">
        <v>0</v>
      </c>
      <c r="N31" s="92">
        <f t="shared" si="4"/>
        <v>490</v>
      </c>
      <c r="O31" s="52"/>
      <c r="P31" s="52"/>
      <c r="Q31" s="52"/>
      <c r="R31" s="52"/>
    </row>
    <row r="32" spans="1:18" s="53" customFormat="1" ht="20.399999999999999" x14ac:dyDescent="0.25">
      <c r="A32" s="116" t="s">
        <v>77</v>
      </c>
      <c r="B32" s="117" t="s">
        <v>105</v>
      </c>
      <c r="C32" s="117" t="s">
        <v>78</v>
      </c>
      <c r="D32" s="117" t="s">
        <v>78</v>
      </c>
      <c r="E32" s="118" t="s">
        <v>106</v>
      </c>
      <c r="F32" s="101">
        <v>0</v>
      </c>
      <c r="G32" s="102">
        <f t="shared" ref="G32" si="6">+G33</f>
        <v>80</v>
      </c>
      <c r="H32" s="110">
        <f t="shared" si="1"/>
        <v>80</v>
      </c>
      <c r="I32" s="94">
        <v>0</v>
      </c>
      <c r="J32" s="94">
        <f t="shared" si="2"/>
        <v>80</v>
      </c>
      <c r="K32" s="94">
        <v>0</v>
      </c>
      <c r="L32" s="94">
        <f t="shared" si="3"/>
        <v>80</v>
      </c>
      <c r="M32" s="94">
        <v>0</v>
      </c>
      <c r="N32" s="94">
        <f t="shared" si="4"/>
        <v>80</v>
      </c>
      <c r="O32" s="52"/>
      <c r="P32" s="52"/>
      <c r="Q32" s="52"/>
      <c r="R32" s="52"/>
    </row>
    <row r="33" spans="1:18" s="53" customFormat="1" x14ac:dyDescent="0.25">
      <c r="A33" s="119"/>
      <c r="B33" s="120"/>
      <c r="C33" s="120" t="s">
        <v>101</v>
      </c>
      <c r="D33" s="120" t="s">
        <v>102</v>
      </c>
      <c r="E33" s="121" t="s">
        <v>86</v>
      </c>
      <c r="F33" s="108">
        <v>0</v>
      </c>
      <c r="G33" s="109">
        <v>80</v>
      </c>
      <c r="H33" s="93">
        <f t="shared" si="1"/>
        <v>80</v>
      </c>
      <c r="I33" s="92">
        <v>0</v>
      </c>
      <c r="J33" s="92">
        <f t="shared" si="2"/>
        <v>80</v>
      </c>
      <c r="K33" s="92">
        <v>0</v>
      </c>
      <c r="L33" s="92">
        <f t="shared" si="3"/>
        <v>80</v>
      </c>
      <c r="M33" s="92">
        <v>0</v>
      </c>
      <c r="N33" s="92">
        <f t="shared" si="4"/>
        <v>80</v>
      </c>
      <c r="O33" s="52"/>
      <c r="P33" s="52"/>
      <c r="Q33" s="52"/>
      <c r="R33" s="52"/>
    </row>
    <row r="34" spans="1:18" s="53" customFormat="1" ht="30.6" x14ac:dyDescent="0.25">
      <c r="A34" s="116" t="s">
        <v>77</v>
      </c>
      <c r="B34" s="117" t="s">
        <v>107</v>
      </c>
      <c r="C34" s="117" t="s">
        <v>78</v>
      </c>
      <c r="D34" s="117" t="s">
        <v>78</v>
      </c>
      <c r="E34" s="118" t="s">
        <v>108</v>
      </c>
      <c r="F34" s="101">
        <v>0</v>
      </c>
      <c r="G34" s="102">
        <f t="shared" ref="G34" si="7">+G35</f>
        <v>135</v>
      </c>
      <c r="H34" s="110">
        <f t="shared" si="1"/>
        <v>135</v>
      </c>
      <c r="I34" s="94">
        <v>0</v>
      </c>
      <c r="J34" s="94">
        <f t="shared" si="2"/>
        <v>135</v>
      </c>
      <c r="K34" s="94">
        <v>0</v>
      </c>
      <c r="L34" s="94">
        <f t="shared" si="3"/>
        <v>135</v>
      </c>
      <c r="M34" s="94">
        <v>0</v>
      </c>
      <c r="N34" s="94">
        <f t="shared" si="4"/>
        <v>135</v>
      </c>
      <c r="O34" s="52"/>
      <c r="P34" s="52"/>
      <c r="Q34" s="52"/>
      <c r="R34" s="52"/>
    </row>
    <row r="35" spans="1:18" s="53" customFormat="1" x14ac:dyDescent="0.25">
      <c r="A35" s="119"/>
      <c r="B35" s="120"/>
      <c r="C35" s="120" t="s">
        <v>101</v>
      </c>
      <c r="D35" s="120" t="s">
        <v>102</v>
      </c>
      <c r="E35" s="121" t="s">
        <v>86</v>
      </c>
      <c r="F35" s="108">
        <v>0</v>
      </c>
      <c r="G35" s="109">
        <v>135</v>
      </c>
      <c r="H35" s="93">
        <f t="shared" si="1"/>
        <v>135</v>
      </c>
      <c r="I35" s="92">
        <v>0</v>
      </c>
      <c r="J35" s="92">
        <f t="shared" si="2"/>
        <v>135</v>
      </c>
      <c r="K35" s="92">
        <v>0</v>
      </c>
      <c r="L35" s="92">
        <f t="shared" si="3"/>
        <v>135</v>
      </c>
      <c r="M35" s="92">
        <v>0</v>
      </c>
      <c r="N35" s="92">
        <f t="shared" si="4"/>
        <v>135</v>
      </c>
      <c r="O35" s="52"/>
      <c r="P35" s="52"/>
      <c r="Q35" s="52"/>
      <c r="R35" s="52"/>
    </row>
    <row r="36" spans="1:18" s="53" customFormat="1" ht="20.399999999999999" x14ac:dyDescent="0.25">
      <c r="A36" s="116" t="s">
        <v>77</v>
      </c>
      <c r="B36" s="117" t="s">
        <v>109</v>
      </c>
      <c r="C36" s="117" t="s">
        <v>78</v>
      </c>
      <c r="D36" s="117" t="s">
        <v>78</v>
      </c>
      <c r="E36" s="118" t="s">
        <v>110</v>
      </c>
      <c r="F36" s="101">
        <v>0</v>
      </c>
      <c r="G36" s="102">
        <f t="shared" ref="G36" si="8">+G37</f>
        <v>400</v>
      </c>
      <c r="H36" s="110">
        <f t="shared" si="1"/>
        <v>400</v>
      </c>
      <c r="I36" s="94">
        <v>0</v>
      </c>
      <c r="J36" s="94">
        <f t="shared" si="2"/>
        <v>400</v>
      </c>
      <c r="K36" s="94">
        <v>0</v>
      </c>
      <c r="L36" s="94">
        <f t="shared" si="3"/>
        <v>400</v>
      </c>
      <c r="M36" s="94">
        <v>0</v>
      </c>
      <c r="N36" s="94">
        <f t="shared" si="4"/>
        <v>400</v>
      </c>
      <c r="O36" s="52"/>
      <c r="P36" s="52"/>
      <c r="Q36" s="52"/>
      <c r="R36" s="52"/>
    </row>
    <row r="37" spans="1:18" s="53" customFormat="1" x14ac:dyDescent="0.25">
      <c r="A37" s="119"/>
      <c r="B37" s="120"/>
      <c r="C37" s="120" t="s">
        <v>101</v>
      </c>
      <c r="D37" s="120" t="s">
        <v>102</v>
      </c>
      <c r="E37" s="121" t="s">
        <v>86</v>
      </c>
      <c r="F37" s="108">
        <v>0</v>
      </c>
      <c r="G37" s="109">
        <v>400</v>
      </c>
      <c r="H37" s="93">
        <f t="shared" si="1"/>
        <v>400</v>
      </c>
      <c r="I37" s="92">
        <v>0</v>
      </c>
      <c r="J37" s="92">
        <f t="shared" si="2"/>
        <v>400</v>
      </c>
      <c r="K37" s="92">
        <v>0</v>
      </c>
      <c r="L37" s="92">
        <f t="shared" si="3"/>
        <v>400</v>
      </c>
      <c r="M37" s="92">
        <v>0</v>
      </c>
      <c r="N37" s="92">
        <f t="shared" si="4"/>
        <v>400</v>
      </c>
      <c r="O37" s="52"/>
      <c r="P37" s="52"/>
      <c r="Q37" s="52"/>
      <c r="R37" s="52"/>
    </row>
    <row r="38" spans="1:18" s="53" customFormat="1" ht="20.399999999999999" x14ac:dyDescent="0.25">
      <c r="A38" s="116" t="s">
        <v>77</v>
      </c>
      <c r="B38" s="117" t="s">
        <v>111</v>
      </c>
      <c r="C38" s="117" t="s">
        <v>78</v>
      </c>
      <c r="D38" s="117" t="s">
        <v>78</v>
      </c>
      <c r="E38" s="118" t="s">
        <v>112</v>
      </c>
      <c r="F38" s="101">
        <v>0</v>
      </c>
      <c r="G38" s="102">
        <f t="shared" ref="G38" si="9">+G39</f>
        <v>300</v>
      </c>
      <c r="H38" s="110">
        <f t="shared" si="1"/>
        <v>300</v>
      </c>
      <c r="I38" s="94">
        <v>0</v>
      </c>
      <c r="J38" s="94">
        <f t="shared" si="2"/>
        <v>300</v>
      </c>
      <c r="K38" s="94">
        <v>0</v>
      </c>
      <c r="L38" s="94">
        <f t="shared" si="3"/>
        <v>300</v>
      </c>
      <c r="M38" s="94">
        <v>0</v>
      </c>
      <c r="N38" s="94">
        <f t="shared" si="4"/>
        <v>300</v>
      </c>
      <c r="O38" s="52"/>
      <c r="P38" s="52"/>
      <c r="Q38" s="52"/>
      <c r="R38" s="52"/>
    </row>
    <row r="39" spans="1:18" s="53" customFormat="1" x14ac:dyDescent="0.25">
      <c r="A39" s="119"/>
      <c r="B39" s="120"/>
      <c r="C39" s="120" t="s">
        <v>113</v>
      </c>
      <c r="D39" s="120" t="s">
        <v>102</v>
      </c>
      <c r="E39" s="121" t="s">
        <v>86</v>
      </c>
      <c r="F39" s="108">
        <v>0</v>
      </c>
      <c r="G39" s="109">
        <v>300</v>
      </c>
      <c r="H39" s="93">
        <f t="shared" si="1"/>
        <v>300</v>
      </c>
      <c r="I39" s="92">
        <v>0</v>
      </c>
      <c r="J39" s="92">
        <f t="shared" si="2"/>
        <v>300</v>
      </c>
      <c r="K39" s="92">
        <v>0</v>
      </c>
      <c r="L39" s="92">
        <f t="shared" si="3"/>
        <v>300</v>
      </c>
      <c r="M39" s="92">
        <v>0</v>
      </c>
      <c r="N39" s="92">
        <f t="shared" si="4"/>
        <v>300</v>
      </c>
      <c r="O39" s="52"/>
      <c r="P39" s="52"/>
      <c r="Q39" s="52"/>
      <c r="R39" s="52"/>
    </row>
    <row r="40" spans="1:18" s="53" customFormat="1" ht="30.6" x14ac:dyDescent="0.25">
      <c r="A40" s="116" t="s">
        <v>77</v>
      </c>
      <c r="B40" s="117" t="s">
        <v>114</v>
      </c>
      <c r="C40" s="117" t="s">
        <v>78</v>
      </c>
      <c r="D40" s="117" t="s">
        <v>78</v>
      </c>
      <c r="E40" s="118" t="s">
        <v>115</v>
      </c>
      <c r="F40" s="101">
        <v>0</v>
      </c>
      <c r="G40" s="102">
        <f t="shared" ref="G40" si="10">+G41</f>
        <v>170</v>
      </c>
      <c r="H40" s="110">
        <f t="shared" si="1"/>
        <v>170</v>
      </c>
      <c r="I40" s="94">
        <v>0</v>
      </c>
      <c r="J40" s="94">
        <f t="shared" si="2"/>
        <v>170</v>
      </c>
      <c r="K40" s="94">
        <v>0</v>
      </c>
      <c r="L40" s="94">
        <f t="shared" si="3"/>
        <v>170</v>
      </c>
      <c r="M40" s="94">
        <v>0</v>
      </c>
      <c r="N40" s="94">
        <f t="shared" si="4"/>
        <v>170</v>
      </c>
      <c r="O40" s="52"/>
      <c r="P40" s="52"/>
      <c r="Q40" s="52"/>
      <c r="R40" s="52"/>
    </row>
    <row r="41" spans="1:18" s="53" customFormat="1" x14ac:dyDescent="0.25">
      <c r="A41" s="119"/>
      <c r="B41" s="120"/>
      <c r="C41" s="120" t="s">
        <v>113</v>
      </c>
      <c r="D41" s="120" t="s">
        <v>102</v>
      </c>
      <c r="E41" s="121" t="s">
        <v>86</v>
      </c>
      <c r="F41" s="108">
        <v>0</v>
      </c>
      <c r="G41" s="109">
        <v>170</v>
      </c>
      <c r="H41" s="93">
        <f t="shared" si="1"/>
        <v>170</v>
      </c>
      <c r="I41" s="92">
        <v>0</v>
      </c>
      <c r="J41" s="92">
        <f t="shared" si="2"/>
        <v>170</v>
      </c>
      <c r="K41" s="92">
        <v>0</v>
      </c>
      <c r="L41" s="92">
        <f t="shared" si="3"/>
        <v>170</v>
      </c>
      <c r="M41" s="92">
        <v>0</v>
      </c>
      <c r="N41" s="92">
        <f t="shared" si="4"/>
        <v>170</v>
      </c>
      <c r="O41" s="52"/>
      <c r="P41" s="52"/>
      <c r="Q41" s="52"/>
      <c r="R41" s="52"/>
    </row>
    <row r="42" spans="1:18" s="53" customFormat="1" ht="20.399999999999999" x14ac:dyDescent="0.25">
      <c r="A42" s="116" t="s">
        <v>77</v>
      </c>
      <c r="B42" s="117" t="s">
        <v>116</v>
      </c>
      <c r="C42" s="117" t="s">
        <v>78</v>
      </c>
      <c r="D42" s="117" t="s">
        <v>78</v>
      </c>
      <c r="E42" s="118" t="s">
        <v>117</v>
      </c>
      <c r="F42" s="101">
        <v>0</v>
      </c>
      <c r="G42" s="102">
        <f t="shared" ref="G42" si="11">+G43</f>
        <v>240</v>
      </c>
      <c r="H42" s="110">
        <f t="shared" si="1"/>
        <v>240</v>
      </c>
      <c r="I42" s="94">
        <v>0</v>
      </c>
      <c r="J42" s="94">
        <f t="shared" si="2"/>
        <v>240</v>
      </c>
      <c r="K42" s="94">
        <v>0</v>
      </c>
      <c r="L42" s="94">
        <f t="shared" si="3"/>
        <v>240</v>
      </c>
      <c r="M42" s="94">
        <v>0</v>
      </c>
      <c r="N42" s="94">
        <f t="shared" si="4"/>
        <v>240</v>
      </c>
      <c r="O42" s="52"/>
      <c r="P42" s="52"/>
      <c r="Q42" s="52"/>
      <c r="R42" s="52"/>
    </row>
    <row r="43" spans="1:18" s="53" customFormat="1" x14ac:dyDescent="0.25">
      <c r="A43" s="119"/>
      <c r="B43" s="120"/>
      <c r="C43" s="120" t="s">
        <v>101</v>
      </c>
      <c r="D43" s="120" t="s">
        <v>102</v>
      </c>
      <c r="E43" s="121" t="s">
        <v>86</v>
      </c>
      <c r="F43" s="108">
        <v>0</v>
      </c>
      <c r="G43" s="109">
        <v>240</v>
      </c>
      <c r="H43" s="93">
        <f t="shared" si="1"/>
        <v>240</v>
      </c>
      <c r="I43" s="92">
        <v>0</v>
      </c>
      <c r="J43" s="92">
        <f t="shared" si="2"/>
        <v>240</v>
      </c>
      <c r="K43" s="92">
        <v>0</v>
      </c>
      <c r="L43" s="92">
        <f t="shared" si="3"/>
        <v>240</v>
      </c>
      <c r="M43" s="92">
        <v>0</v>
      </c>
      <c r="N43" s="92">
        <f t="shared" si="4"/>
        <v>240</v>
      </c>
      <c r="O43" s="52"/>
      <c r="P43" s="52"/>
      <c r="Q43" s="52"/>
      <c r="R43" s="52"/>
    </row>
    <row r="44" spans="1:18" s="53" customFormat="1" ht="30.6" x14ac:dyDescent="0.25">
      <c r="A44" s="116" t="s">
        <v>77</v>
      </c>
      <c r="B44" s="117" t="s">
        <v>118</v>
      </c>
      <c r="C44" s="117" t="s">
        <v>78</v>
      </c>
      <c r="D44" s="117" t="s">
        <v>78</v>
      </c>
      <c r="E44" s="118" t="s">
        <v>119</v>
      </c>
      <c r="F44" s="101">
        <v>0</v>
      </c>
      <c r="G44" s="102">
        <f t="shared" ref="G44" si="12">+G45</f>
        <v>35</v>
      </c>
      <c r="H44" s="110">
        <f t="shared" si="1"/>
        <v>35</v>
      </c>
      <c r="I44" s="94">
        <v>0</v>
      </c>
      <c r="J44" s="94">
        <f t="shared" si="2"/>
        <v>35</v>
      </c>
      <c r="K44" s="94">
        <v>0</v>
      </c>
      <c r="L44" s="94">
        <f t="shared" si="3"/>
        <v>35</v>
      </c>
      <c r="M44" s="94">
        <v>0</v>
      </c>
      <c r="N44" s="94">
        <f t="shared" si="4"/>
        <v>35</v>
      </c>
      <c r="O44" s="52"/>
      <c r="P44" s="52"/>
      <c r="Q44" s="52"/>
      <c r="R44" s="52"/>
    </row>
    <row r="45" spans="1:18" s="53" customFormat="1" x14ac:dyDescent="0.25">
      <c r="A45" s="119"/>
      <c r="B45" s="120"/>
      <c r="C45" s="120" t="s">
        <v>101</v>
      </c>
      <c r="D45" s="120" t="s">
        <v>102</v>
      </c>
      <c r="E45" s="121" t="s">
        <v>86</v>
      </c>
      <c r="F45" s="108">
        <v>0</v>
      </c>
      <c r="G45" s="109">
        <v>35</v>
      </c>
      <c r="H45" s="93">
        <f t="shared" si="1"/>
        <v>35</v>
      </c>
      <c r="I45" s="92">
        <v>0</v>
      </c>
      <c r="J45" s="92">
        <f t="shared" si="2"/>
        <v>35</v>
      </c>
      <c r="K45" s="92">
        <v>0</v>
      </c>
      <c r="L45" s="92">
        <f t="shared" si="3"/>
        <v>35</v>
      </c>
      <c r="M45" s="92">
        <v>0</v>
      </c>
      <c r="N45" s="92">
        <f t="shared" si="4"/>
        <v>35</v>
      </c>
      <c r="O45" s="52"/>
      <c r="P45" s="52"/>
      <c r="Q45" s="52"/>
      <c r="R45" s="52"/>
    </row>
    <row r="46" spans="1:18" s="53" customFormat="1" x14ac:dyDescent="0.25">
      <c r="A46" s="122" t="s">
        <v>77</v>
      </c>
      <c r="B46" s="123" t="s">
        <v>120</v>
      </c>
      <c r="C46" s="124" t="s">
        <v>78</v>
      </c>
      <c r="D46" s="125" t="s">
        <v>78</v>
      </c>
      <c r="E46" s="126" t="s">
        <v>121</v>
      </c>
      <c r="F46" s="110">
        <f>+F47</f>
        <v>60</v>
      </c>
      <c r="G46" s="110">
        <v>0</v>
      </c>
      <c r="H46" s="110">
        <f t="shared" si="1"/>
        <v>60</v>
      </c>
      <c r="I46" s="94">
        <v>0</v>
      </c>
      <c r="J46" s="94">
        <f t="shared" si="2"/>
        <v>60</v>
      </c>
      <c r="K46" s="94">
        <v>0</v>
      </c>
      <c r="L46" s="94">
        <f t="shared" si="3"/>
        <v>60</v>
      </c>
      <c r="M46" s="94">
        <v>0</v>
      </c>
      <c r="N46" s="94">
        <f t="shared" si="4"/>
        <v>60</v>
      </c>
      <c r="O46" s="52"/>
      <c r="P46" s="52"/>
      <c r="Q46" s="52"/>
      <c r="R46" s="52"/>
    </row>
    <row r="47" spans="1:18" s="53" customFormat="1" x14ac:dyDescent="0.25">
      <c r="A47" s="86"/>
      <c r="B47" s="127" t="s">
        <v>84</v>
      </c>
      <c r="C47" s="128">
        <v>3299</v>
      </c>
      <c r="D47" s="128">
        <v>5331</v>
      </c>
      <c r="E47" s="90" t="s">
        <v>86</v>
      </c>
      <c r="F47" s="93">
        <v>60</v>
      </c>
      <c r="G47" s="93">
        <v>0</v>
      </c>
      <c r="H47" s="93">
        <f t="shared" si="1"/>
        <v>60</v>
      </c>
      <c r="I47" s="92">
        <v>0</v>
      </c>
      <c r="J47" s="92">
        <f t="shared" si="2"/>
        <v>60</v>
      </c>
      <c r="K47" s="92">
        <v>0</v>
      </c>
      <c r="L47" s="92">
        <f t="shared" si="3"/>
        <v>60</v>
      </c>
      <c r="M47" s="92">
        <v>0</v>
      </c>
      <c r="N47" s="92">
        <f t="shared" si="4"/>
        <v>60</v>
      </c>
      <c r="O47" s="52"/>
      <c r="P47" s="52"/>
      <c r="Q47" s="52"/>
      <c r="R47" s="52"/>
    </row>
    <row r="48" spans="1:18" s="53" customFormat="1" x14ac:dyDescent="0.25">
      <c r="A48" s="122" t="s">
        <v>77</v>
      </c>
      <c r="B48" s="123" t="s">
        <v>122</v>
      </c>
      <c r="C48" s="124" t="s">
        <v>78</v>
      </c>
      <c r="D48" s="125" t="s">
        <v>78</v>
      </c>
      <c r="E48" s="126" t="s">
        <v>123</v>
      </c>
      <c r="F48" s="110">
        <f>+F49</f>
        <v>50</v>
      </c>
      <c r="G48" s="110">
        <v>0</v>
      </c>
      <c r="H48" s="110">
        <f t="shared" si="1"/>
        <v>50</v>
      </c>
      <c r="I48" s="94">
        <f>+I49</f>
        <v>-50</v>
      </c>
      <c r="J48" s="94">
        <f t="shared" si="2"/>
        <v>0</v>
      </c>
      <c r="K48" s="94">
        <v>0</v>
      </c>
      <c r="L48" s="94">
        <f t="shared" si="3"/>
        <v>0</v>
      </c>
      <c r="M48" s="94">
        <v>0</v>
      </c>
      <c r="N48" s="94">
        <f t="shared" si="4"/>
        <v>0</v>
      </c>
      <c r="O48" s="52"/>
      <c r="P48" s="52"/>
      <c r="Q48" s="52"/>
      <c r="R48" s="52"/>
    </row>
    <row r="49" spans="1:18" s="53" customFormat="1" x14ac:dyDescent="0.25">
      <c r="A49" s="86"/>
      <c r="B49" s="87" t="s">
        <v>84</v>
      </c>
      <c r="C49" s="88">
        <v>3299</v>
      </c>
      <c r="D49" s="89">
        <v>5332</v>
      </c>
      <c r="E49" s="90" t="s">
        <v>124</v>
      </c>
      <c r="F49" s="93">
        <v>50</v>
      </c>
      <c r="G49" s="93">
        <v>0</v>
      </c>
      <c r="H49" s="93">
        <f t="shared" si="1"/>
        <v>50</v>
      </c>
      <c r="I49" s="92">
        <v>-50</v>
      </c>
      <c r="J49" s="92">
        <f t="shared" si="2"/>
        <v>0</v>
      </c>
      <c r="K49" s="92">
        <v>0</v>
      </c>
      <c r="L49" s="92">
        <f t="shared" si="3"/>
        <v>0</v>
      </c>
      <c r="M49" s="92">
        <v>0</v>
      </c>
      <c r="N49" s="92">
        <f t="shared" si="4"/>
        <v>0</v>
      </c>
      <c r="O49" s="52"/>
      <c r="P49" s="52"/>
      <c r="Q49" s="52"/>
      <c r="R49" s="52"/>
    </row>
    <row r="50" spans="1:18" s="53" customFormat="1" ht="20.399999999999999" x14ac:dyDescent="0.25">
      <c r="A50" s="122" t="s">
        <v>77</v>
      </c>
      <c r="B50" s="123" t="s">
        <v>125</v>
      </c>
      <c r="C50" s="124" t="s">
        <v>78</v>
      </c>
      <c r="D50" s="125" t="s">
        <v>78</v>
      </c>
      <c r="E50" s="126" t="s">
        <v>126</v>
      </c>
      <c r="F50" s="110">
        <v>0</v>
      </c>
      <c r="G50" s="110">
        <v>0</v>
      </c>
      <c r="H50" s="110">
        <f t="shared" si="1"/>
        <v>0</v>
      </c>
      <c r="I50" s="94">
        <v>50</v>
      </c>
      <c r="J50" s="94">
        <f t="shared" si="2"/>
        <v>50</v>
      </c>
      <c r="K50" s="94">
        <v>0</v>
      </c>
      <c r="L50" s="94">
        <f t="shared" si="3"/>
        <v>50</v>
      </c>
      <c r="M50" s="94">
        <v>0</v>
      </c>
      <c r="N50" s="94">
        <f t="shared" si="4"/>
        <v>50</v>
      </c>
      <c r="O50" s="52"/>
      <c r="P50" s="52"/>
      <c r="Q50" s="52"/>
      <c r="R50" s="52"/>
    </row>
    <row r="51" spans="1:18" s="53" customFormat="1" x14ac:dyDescent="0.25">
      <c r="A51" s="86"/>
      <c r="B51" s="87"/>
      <c r="C51" s="88">
        <v>3299</v>
      </c>
      <c r="D51" s="89">
        <v>5332</v>
      </c>
      <c r="E51" s="90" t="s">
        <v>124</v>
      </c>
      <c r="F51" s="93">
        <v>0</v>
      </c>
      <c r="G51" s="93">
        <v>0</v>
      </c>
      <c r="H51" s="93">
        <v>0</v>
      </c>
      <c r="I51" s="92">
        <v>50</v>
      </c>
      <c r="J51" s="92">
        <f t="shared" si="2"/>
        <v>50</v>
      </c>
      <c r="K51" s="92">
        <v>0</v>
      </c>
      <c r="L51" s="92">
        <f t="shared" si="3"/>
        <v>50</v>
      </c>
      <c r="M51" s="92">
        <v>0</v>
      </c>
      <c r="N51" s="92">
        <f t="shared" si="4"/>
        <v>50</v>
      </c>
      <c r="O51" s="52"/>
      <c r="P51" s="52"/>
      <c r="Q51" s="52"/>
      <c r="R51" s="52"/>
    </row>
    <row r="52" spans="1:18" s="53" customFormat="1" x14ac:dyDescent="0.25">
      <c r="A52" s="122" t="s">
        <v>77</v>
      </c>
      <c r="B52" s="123" t="s">
        <v>127</v>
      </c>
      <c r="C52" s="124" t="s">
        <v>78</v>
      </c>
      <c r="D52" s="125" t="s">
        <v>78</v>
      </c>
      <c r="E52" s="126" t="s">
        <v>128</v>
      </c>
      <c r="F52" s="110">
        <f>+F53</f>
        <v>50</v>
      </c>
      <c r="G52" s="110">
        <v>0</v>
      </c>
      <c r="H52" s="110">
        <f t="shared" si="1"/>
        <v>50</v>
      </c>
      <c r="I52" s="94">
        <v>0</v>
      </c>
      <c r="J52" s="94">
        <f t="shared" si="2"/>
        <v>50</v>
      </c>
      <c r="K52" s="94">
        <v>0</v>
      </c>
      <c r="L52" s="94">
        <f t="shared" si="3"/>
        <v>50</v>
      </c>
      <c r="M52" s="94">
        <v>0</v>
      </c>
      <c r="N52" s="94">
        <f t="shared" si="4"/>
        <v>50</v>
      </c>
      <c r="O52" s="52"/>
      <c r="P52" s="52"/>
      <c r="Q52" s="52"/>
      <c r="R52" s="52"/>
    </row>
    <row r="53" spans="1:18" s="53" customFormat="1" x14ac:dyDescent="0.25">
      <c r="A53" s="86"/>
      <c r="B53" s="87" t="s">
        <v>84</v>
      </c>
      <c r="C53" s="88">
        <v>3299</v>
      </c>
      <c r="D53" s="89">
        <v>5321</v>
      </c>
      <c r="E53" s="90" t="s">
        <v>85</v>
      </c>
      <c r="F53" s="93">
        <v>50</v>
      </c>
      <c r="G53" s="93">
        <v>0</v>
      </c>
      <c r="H53" s="93">
        <f t="shared" si="1"/>
        <v>50</v>
      </c>
      <c r="I53" s="92">
        <v>0</v>
      </c>
      <c r="J53" s="92">
        <f t="shared" si="2"/>
        <v>50</v>
      </c>
      <c r="K53" s="92">
        <v>0</v>
      </c>
      <c r="L53" s="92">
        <f t="shared" si="3"/>
        <v>50</v>
      </c>
      <c r="M53" s="92">
        <v>0</v>
      </c>
      <c r="N53" s="92">
        <f t="shared" si="4"/>
        <v>50</v>
      </c>
      <c r="O53" s="52"/>
      <c r="P53" s="52"/>
      <c r="Q53" s="52"/>
      <c r="R53" s="52"/>
    </row>
    <row r="54" spans="1:18" s="53" customFormat="1" x14ac:dyDescent="0.25">
      <c r="A54" s="122" t="s">
        <v>77</v>
      </c>
      <c r="B54" s="123" t="s">
        <v>129</v>
      </c>
      <c r="C54" s="124" t="s">
        <v>78</v>
      </c>
      <c r="D54" s="125" t="s">
        <v>78</v>
      </c>
      <c r="E54" s="126" t="s">
        <v>130</v>
      </c>
      <c r="F54" s="110">
        <f>+F55</f>
        <v>20</v>
      </c>
      <c r="G54" s="110">
        <v>0</v>
      </c>
      <c r="H54" s="110">
        <f t="shared" si="1"/>
        <v>20</v>
      </c>
      <c r="I54" s="94">
        <f>+I55</f>
        <v>-20</v>
      </c>
      <c r="J54" s="94">
        <f t="shared" si="2"/>
        <v>0</v>
      </c>
      <c r="K54" s="94">
        <v>0</v>
      </c>
      <c r="L54" s="94">
        <f t="shared" si="3"/>
        <v>0</v>
      </c>
      <c r="M54" s="94">
        <v>0</v>
      </c>
      <c r="N54" s="94">
        <f t="shared" si="4"/>
        <v>0</v>
      </c>
      <c r="O54" s="52"/>
      <c r="P54" s="52"/>
      <c r="Q54" s="52"/>
      <c r="R54" s="52"/>
    </row>
    <row r="55" spans="1:18" s="53" customFormat="1" x14ac:dyDescent="0.25">
      <c r="A55" s="86"/>
      <c r="B55" s="87" t="s">
        <v>84</v>
      </c>
      <c r="C55" s="88">
        <v>3299</v>
      </c>
      <c r="D55" s="89">
        <v>5321</v>
      </c>
      <c r="E55" s="90" t="s">
        <v>85</v>
      </c>
      <c r="F55" s="93">
        <v>20</v>
      </c>
      <c r="G55" s="93">
        <v>0</v>
      </c>
      <c r="H55" s="93">
        <f t="shared" si="1"/>
        <v>20</v>
      </c>
      <c r="I55" s="92">
        <v>-20</v>
      </c>
      <c r="J55" s="92">
        <f t="shared" si="2"/>
        <v>0</v>
      </c>
      <c r="K55" s="92">
        <v>0</v>
      </c>
      <c r="L55" s="92">
        <f t="shared" si="3"/>
        <v>0</v>
      </c>
      <c r="M55" s="92">
        <v>0</v>
      </c>
      <c r="N55" s="92">
        <f t="shared" si="4"/>
        <v>0</v>
      </c>
      <c r="O55" s="52"/>
      <c r="P55" s="52"/>
      <c r="Q55" s="52"/>
      <c r="R55" s="52"/>
    </row>
    <row r="56" spans="1:18" s="53" customFormat="1" ht="20.399999999999999" x14ac:dyDescent="0.25">
      <c r="A56" s="122" t="s">
        <v>77</v>
      </c>
      <c r="B56" s="123" t="s">
        <v>131</v>
      </c>
      <c r="C56" s="124" t="s">
        <v>78</v>
      </c>
      <c r="D56" s="125" t="s">
        <v>78</v>
      </c>
      <c r="E56" s="126" t="s">
        <v>132</v>
      </c>
      <c r="F56" s="110">
        <v>0</v>
      </c>
      <c r="G56" s="110">
        <v>0</v>
      </c>
      <c r="H56" s="110">
        <v>0</v>
      </c>
      <c r="I56" s="94">
        <f>+I57</f>
        <v>20</v>
      </c>
      <c r="J56" s="94">
        <f t="shared" si="2"/>
        <v>20</v>
      </c>
      <c r="K56" s="94">
        <v>0</v>
      </c>
      <c r="L56" s="94">
        <f t="shared" si="3"/>
        <v>20</v>
      </c>
      <c r="M56" s="94">
        <v>0</v>
      </c>
      <c r="N56" s="94">
        <f t="shared" si="4"/>
        <v>20</v>
      </c>
      <c r="O56" s="52"/>
      <c r="P56" s="52"/>
      <c r="Q56" s="52"/>
      <c r="R56" s="52"/>
    </row>
    <row r="57" spans="1:18" s="53" customFormat="1" x14ac:dyDescent="0.25">
      <c r="A57" s="86"/>
      <c r="B57" s="87"/>
      <c r="C57" s="88">
        <v>3299</v>
      </c>
      <c r="D57" s="89">
        <v>5321</v>
      </c>
      <c r="E57" s="90" t="s">
        <v>85</v>
      </c>
      <c r="F57" s="93">
        <v>0</v>
      </c>
      <c r="G57" s="93">
        <v>0</v>
      </c>
      <c r="H57" s="93">
        <v>0</v>
      </c>
      <c r="I57" s="92">
        <v>20</v>
      </c>
      <c r="J57" s="92">
        <f t="shared" si="2"/>
        <v>20</v>
      </c>
      <c r="K57" s="92">
        <v>0</v>
      </c>
      <c r="L57" s="92">
        <f t="shared" si="3"/>
        <v>20</v>
      </c>
      <c r="M57" s="92">
        <v>0</v>
      </c>
      <c r="N57" s="92">
        <f t="shared" si="4"/>
        <v>20</v>
      </c>
      <c r="O57" s="52"/>
      <c r="P57" s="52"/>
      <c r="Q57" s="52"/>
      <c r="R57" s="52"/>
    </row>
    <row r="58" spans="1:18" s="53" customFormat="1" x14ac:dyDescent="0.25">
      <c r="A58" s="122" t="s">
        <v>77</v>
      </c>
      <c r="B58" s="123" t="s">
        <v>133</v>
      </c>
      <c r="C58" s="124" t="s">
        <v>78</v>
      </c>
      <c r="D58" s="125" t="s">
        <v>78</v>
      </c>
      <c r="E58" s="126" t="s">
        <v>134</v>
      </c>
      <c r="F58" s="110">
        <f>+F59</f>
        <v>30</v>
      </c>
      <c r="G58" s="110">
        <v>0</v>
      </c>
      <c r="H58" s="110">
        <f t="shared" si="1"/>
        <v>30</v>
      </c>
      <c r="I58" s="94">
        <v>0</v>
      </c>
      <c r="J58" s="94">
        <f t="shared" si="2"/>
        <v>30</v>
      </c>
      <c r="K58" s="94">
        <v>0</v>
      </c>
      <c r="L58" s="94">
        <f t="shared" si="3"/>
        <v>30</v>
      </c>
      <c r="M58" s="94">
        <v>0</v>
      </c>
      <c r="N58" s="94">
        <f t="shared" si="4"/>
        <v>30</v>
      </c>
      <c r="O58" s="52"/>
      <c r="P58" s="52"/>
      <c r="Q58" s="52"/>
      <c r="R58" s="52"/>
    </row>
    <row r="59" spans="1:18" s="53" customFormat="1" x14ac:dyDescent="0.25">
      <c r="A59" s="86"/>
      <c r="B59" s="87" t="s">
        <v>84</v>
      </c>
      <c r="C59" s="88">
        <v>3299</v>
      </c>
      <c r="D59" s="89">
        <v>5222</v>
      </c>
      <c r="E59" s="90" t="s">
        <v>135</v>
      </c>
      <c r="F59" s="93">
        <v>30</v>
      </c>
      <c r="G59" s="93">
        <v>0</v>
      </c>
      <c r="H59" s="93">
        <f t="shared" si="1"/>
        <v>30</v>
      </c>
      <c r="I59" s="92">
        <v>0</v>
      </c>
      <c r="J59" s="92">
        <f t="shared" si="2"/>
        <v>30</v>
      </c>
      <c r="K59" s="92">
        <v>0</v>
      </c>
      <c r="L59" s="92">
        <f t="shared" si="3"/>
        <v>30</v>
      </c>
      <c r="M59" s="92">
        <v>0</v>
      </c>
      <c r="N59" s="92">
        <f t="shared" si="4"/>
        <v>30</v>
      </c>
      <c r="O59" s="52"/>
      <c r="P59" s="52"/>
      <c r="Q59" s="52"/>
      <c r="R59" s="52"/>
    </row>
    <row r="60" spans="1:18" s="53" customFormat="1" x14ac:dyDescent="0.25">
      <c r="A60" s="122" t="s">
        <v>77</v>
      </c>
      <c r="B60" s="123" t="s">
        <v>136</v>
      </c>
      <c r="C60" s="124" t="s">
        <v>78</v>
      </c>
      <c r="D60" s="125" t="s">
        <v>78</v>
      </c>
      <c r="E60" s="126" t="s">
        <v>137</v>
      </c>
      <c r="F60" s="110">
        <f>+F61</f>
        <v>50</v>
      </c>
      <c r="G60" s="110">
        <v>0</v>
      </c>
      <c r="H60" s="110">
        <f t="shared" si="1"/>
        <v>50</v>
      </c>
      <c r="I60" s="94">
        <v>0</v>
      </c>
      <c r="J60" s="94">
        <f t="shared" si="2"/>
        <v>50</v>
      </c>
      <c r="K60" s="94">
        <v>0</v>
      </c>
      <c r="L60" s="94">
        <f t="shared" si="3"/>
        <v>50</v>
      </c>
      <c r="M60" s="94">
        <v>0</v>
      </c>
      <c r="N60" s="94">
        <f t="shared" si="4"/>
        <v>50</v>
      </c>
      <c r="O60" s="52"/>
      <c r="P60" s="52"/>
      <c r="Q60" s="52"/>
      <c r="R60" s="52"/>
    </row>
    <row r="61" spans="1:18" s="53" customFormat="1" x14ac:dyDescent="0.25">
      <c r="A61" s="129"/>
      <c r="B61" s="130" t="s">
        <v>84</v>
      </c>
      <c r="C61" s="131">
        <v>3299</v>
      </c>
      <c r="D61" s="132">
        <v>5213</v>
      </c>
      <c r="E61" s="133" t="s">
        <v>138</v>
      </c>
      <c r="F61" s="91">
        <v>50</v>
      </c>
      <c r="G61" s="91">
        <v>0</v>
      </c>
      <c r="H61" s="91">
        <f t="shared" si="1"/>
        <v>50</v>
      </c>
      <c r="I61" s="134">
        <v>0</v>
      </c>
      <c r="J61" s="134">
        <f t="shared" si="2"/>
        <v>50</v>
      </c>
      <c r="K61" s="134">
        <v>0</v>
      </c>
      <c r="L61" s="134">
        <f t="shared" si="3"/>
        <v>50</v>
      </c>
      <c r="M61" s="92">
        <v>0</v>
      </c>
      <c r="N61" s="92">
        <f t="shared" si="4"/>
        <v>50</v>
      </c>
      <c r="O61" s="52"/>
      <c r="P61" s="52"/>
      <c r="Q61" s="52"/>
      <c r="R61" s="52"/>
    </row>
    <row r="62" spans="1:18" s="53" customFormat="1" ht="30.6" x14ac:dyDescent="0.25">
      <c r="A62" s="122" t="s">
        <v>77</v>
      </c>
      <c r="B62" s="123" t="s">
        <v>139</v>
      </c>
      <c r="C62" s="124" t="s">
        <v>78</v>
      </c>
      <c r="D62" s="125" t="s">
        <v>78</v>
      </c>
      <c r="E62" s="126" t="s">
        <v>140</v>
      </c>
      <c r="F62" s="110">
        <f>+F63</f>
        <v>0</v>
      </c>
      <c r="G62" s="110">
        <v>0</v>
      </c>
      <c r="H62" s="110">
        <f t="shared" si="1"/>
        <v>0</v>
      </c>
      <c r="I62" s="94">
        <v>0</v>
      </c>
      <c r="J62" s="94">
        <f t="shared" si="2"/>
        <v>0</v>
      </c>
      <c r="K62" s="94">
        <v>0</v>
      </c>
      <c r="L62" s="94">
        <f t="shared" si="3"/>
        <v>0</v>
      </c>
      <c r="M62" s="94">
        <f>+M63</f>
        <v>190</v>
      </c>
      <c r="N62" s="94">
        <f t="shared" si="4"/>
        <v>190</v>
      </c>
      <c r="O62" s="189" t="s">
        <v>80</v>
      </c>
      <c r="P62" s="52"/>
      <c r="Q62" s="52"/>
      <c r="R62" s="52"/>
    </row>
    <row r="63" spans="1:18" s="53" customFormat="1" ht="13.8" thickBot="1" x14ac:dyDescent="0.3">
      <c r="A63" s="129"/>
      <c r="B63" s="130" t="s">
        <v>84</v>
      </c>
      <c r="C63" s="131">
        <v>3299</v>
      </c>
      <c r="D63" s="132">
        <v>5221</v>
      </c>
      <c r="E63" s="133" t="s">
        <v>141</v>
      </c>
      <c r="F63" s="91">
        <v>0</v>
      </c>
      <c r="G63" s="91">
        <v>0</v>
      </c>
      <c r="H63" s="91">
        <f t="shared" si="1"/>
        <v>0</v>
      </c>
      <c r="I63" s="134">
        <v>0</v>
      </c>
      <c r="J63" s="134">
        <f t="shared" si="2"/>
        <v>0</v>
      </c>
      <c r="K63" s="134">
        <v>0</v>
      </c>
      <c r="L63" s="134">
        <f t="shared" si="3"/>
        <v>0</v>
      </c>
      <c r="M63" s="134">
        <v>190</v>
      </c>
      <c r="N63" s="134">
        <f t="shared" si="4"/>
        <v>190</v>
      </c>
      <c r="O63" s="52"/>
      <c r="P63" s="52"/>
      <c r="Q63" s="52"/>
      <c r="R63" s="52"/>
    </row>
    <row r="64" spans="1:18" s="53" customFormat="1" ht="13.8" thickBot="1" x14ac:dyDescent="0.3">
      <c r="A64" s="72" t="s">
        <v>77</v>
      </c>
      <c r="B64" s="135" t="s">
        <v>78</v>
      </c>
      <c r="C64" s="74" t="s">
        <v>78</v>
      </c>
      <c r="D64" s="75" t="s">
        <v>78</v>
      </c>
      <c r="E64" s="76" t="s">
        <v>142</v>
      </c>
      <c r="F64" s="77">
        <f>+F65+F67+F69+F71+F73</f>
        <v>4548.9799999999996</v>
      </c>
      <c r="G64" s="77">
        <f>+G65+G67+G69+G71+G73+G75</f>
        <v>0</v>
      </c>
      <c r="H64" s="77">
        <f t="shared" si="1"/>
        <v>4548.9799999999996</v>
      </c>
      <c r="I64" s="78">
        <v>0</v>
      </c>
      <c r="J64" s="78">
        <f t="shared" si="2"/>
        <v>4548.9799999999996</v>
      </c>
      <c r="K64" s="78">
        <v>0</v>
      </c>
      <c r="L64" s="78">
        <f t="shared" si="3"/>
        <v>4548.9799999999996</v>
      </c>
      <c r="M64" s="78">
        <v>0</v>
      </c>
      <c r="N64" s="78">
        <f t="shared" si="4"/>
        <v>4548.9799999999996</v>
      </c>
      <c r="O64" s="52"/>
      <c r="P64" s="52"/>
      <c r="Q64" s="52"/>
      <c r="R64" s="52"/>
    </row>
    <row r="65" spans="1:18" s="53" customFormat="1" x14ac:dyDescent="0.25">
      <c r="A65" s="79" t="s">
        <v>77</v>
      </c>
      <c r="B65" s="80" t="s">
        <v>143</v>
      </c>
      <c r="C65" s="81" t="s">
        <v>78</v>
      </c>
      <c r="D65" s="81" t="s">
        <v>78</v>
      </c>
      <c r="E65" s="83" t="s">
        <v>144</v>
      </c>
      <c r="F65" s="84">
        <f>+F66</f>
        <v>1200</v>
      </c>
      <c r="G65" s="84">
        <v>0</v>
      </c>
      <c r="H65" s="84">
        <f t="shared" si="1"/>
        <v>1200</v>
      </c>
      <c r="I65" s="85">
        <v>0</v>
      </c>
      <c r="J65" s="85">
        <f t="shared" si="2"/>
        <v>1200</v>
      </c>
      <c r="K65" s="85">
        <v>0</v>
      </c>
      <c r="L65" s="85">
        <f t="shared" si="3"/>
        <v>1200</v>
      </c>
      <c r="M65" s="85">
        <v>0</v>
      </c>
      <c r="N65" s="85">
        <f t="shared" si="4"/>
        <v>1200</v>
      </c>
      <c r="O65" s="52"/>
      <c r="P65" s="52"/>
      <c r="Q65" s="52"/>
      <c r="R65" s="52"/>
    </row>
    <row r="66" spans="1:18" s="53" customFormat="1" x14ac:dyDescent="0.25">
      <c r="A66" s="86"/>
      <c r="B66" s="87" t="s">
        <v>84</v>
      </c>
      <c r="C66" s="88">
        <v>3299</v>
      </c>
      <c r="D66" s="136">
        <v>5321</v>
      </c>
      <c r="E66" s="90" t="s">
        <v>85</v>
      </c>
      <c r="F66" s="93">
        <v>1200</v>
      </c>
      <c r="G66" s="93">
        <v>0</v>
      </c>
      <c r="H66" s="93">
        <f t="shared" si="1"/>
        <v>1200</v>
      </c>
      <c r="I66" s="92">
        <v>0</v>
      </c>
      <c r="J66" s="92">
        <f t="shared" si="2"/>
        <v>1200</v>
      </c>
      <c r="K66" s="92">
        <v>0</v>
      </c>
      <c r="L66" s="92">
        <f t="shared" si="3"/>
        <v>1200</v>
      </c>
      <c r="M66" s="92">
        <v>0</v>
      </c>
      <c r="N66" s="92">
        <f t="shared" si="4"/>
        <v>1200</v>
      </c>
      <c r="O66" s="52"/>
      <c r="P66" s="52"/>
      <c r="Q66" s="52"/>
      <c r="R66" s="52"/>
    </row>
    <row r="67" spans="1:18" s="53" customFormat="1" ht="20.399999999999999" x14ac:dyDescent="0.25">
      <c r="A67" s="122" t="s">
        <v>77</v>
      </c>
      <c r="B67" s="123" t="s">
        <v>145</v>
      </c>
      <c r="C67" s="124" t="s">
        <v>78</v>
      </c>
      <c r="D67" s="124" t="s">
        <v>78</v>
      </c>
      <c r="E67" s="83" t="s">
        <v>146</v>
      </c>
      <c r="F67" s="110">
        <f>+F68</f>
        <v>259.04000000000002</v>
      </c>
      <c r="G67" s="110">
        <v>0</v>
      </c>
      <c r="H67" s="110">
        <f t="shared" si="1"/>
        <v>259.04000000000002</v>
      </c>
      <c r="I67" s="94">
        <v>0</v>
      </c>
      <c r="J67" s="94">
        <f t="shared" si="2"/>
        <v>259.04000000000002</v>
      </c>
      <c r="K67" s="94">
        <v>0</v>
      </c>
      <c r="L67" s="94">
        <f t="shared" si="3"/>
        <v>259.04000000000002</v>
      </c>
      <c r="M67" s="94">
        <v>0</v>
      </c>
      <c r="N67" s="94">
        <f t="shared" si="4"/>
        <v>259.04000000000002</v>
      </c>
      <c r="O67" s="52"/>
      <c r="P67" s="52"/>
      <c r="Q67" s="52"/>
      <c r="R67" s="52"/>
    </row>
    <row r="68" spans="1:18" s="53" customFormat="1" x14ac:dyDescent="0.25">
      <c r="A68" s="86"/>
      <c r="B68" s="87" t="s">
        <v>84</v>
      </c>
      <c r="C68" s="88">
        <v>3113</v>
      </c>
      <c r="D68" s="136">
        <v>5321</v>
      </c>
      <c r="E68" s="90" t="s">
        <v>85</v>
      </c>
      <c r="F68" s="93">
        <v>259.04000000000002</v>
      </c>
      <c r="G68" s="93">
        <v>0</v>
      </c>
      <c r="H68" s="93">
        <f t="shared" si="1"/>
        <v>259.04000000000002</v>
      </c>
      <c r="I68" s="92">
        <v>0</v>
      </c>
      <c r="J68" s="92">
        <f t="shared" si="2"/>
        <v>259.04000000000002</v>
      </c>
      <c r="K68" s="92">
        <v>0</v>
      </c>
      <c r="L68" s="92">
        <f t="shared" si="3"/>
        <v>259.04000000000002</v>
      </c>
      <c r="M68" s="92">
        <v>0</v>
      </c>
      <c r="N68" s="92">
        <f t="shared" si="4"/>
        <v>259.04000000000002</v>
      </c>
      <c r="O68" s="52"/>
      <c r="P68" s="52"/>
      <c r="Q68" s="52"/>
      <c r="R68" s="52"/>
    </row>
    <row r="69" spans="1:18" s="53" customFormat="1" x14ac:dyDescent="0.25">
      <c r="A69" s="122" t="s">
        <v>77</v>
      </c>
      <c r="B69" s="123" t="s">
        <v>147</v>
      </c>
      <c r="C69" s="124" t="s">
        <v>78</v>
      </c>
      <c r="D69" s="124" t="s">
        <v>78</v>
      </c>
      <c r="E69" s="83" t="s">
        <v>148</v>
      </c>
      <c r="F69" s="110">
        <f>+F70</f>
        <v>2007.02</v>
      </c>
      <c r="G69" s="110">
        <v>0</v>
      </c>
      <c r="H69" s="110">
        <f t="shared" si="1"/>
        <v>2007.02</v>
      </c>
      <c r="I69" s="94">
        <v>0</v>
      </c>
      <c r="J69" s="94">
        <f t="shared" si="2"/>
        <v>2007.02</v>
      </c>
      <c r="K69" s="94">
        <v>0</v>
      </c>
      <c r="L69" s="94">
        <f t="shared" si="3"/>
        <v>2007.02</v>
      </c>
      <c r="M69" s="94">
        <v>0</v>
      </c>
      <c r="N69" s="94">
        <f t="shared" si="4"/>
        <v>2007.02</v>
      </c>
      <c r="O69" s="52"/>
      <c r="P69" s="52"/>
      <c r="Q69" s="52"/>
      <c r="R69" s="52"/>
    </row>
    <row r="70" spans="1:18" s="53" customFormat="1" x14ac:dyDescent="0.25">
      <c r="A70" s="86"/>
      <c r="B70" s="87" t="s">
        <v>84</v>
      </c>
      <c r="C70" s="88">
        <v>3299</v>
      </c>
      <c r="D70" s="136">
        <v>5321</v>
      </c>
      <c r="E70" s="90" t="s">
        <v>85</v>
      </c>
      <c r="F70" s="93">
        <v>2007.02</v>
      </c>
      <c r="G70" s="93">
        <v>0</v>
      </c>
      <c r="H70" s="93">
        <f t="shared" si="1"/>
        <v>2007.02</v>
      </c>
      <c r="I70" s="92">
        <v>0</v>
      </c>
      <c r="J70" s="92">
        <f t="shared" si="2"/>
        <v>2007.02</v>
      </c>
      <c r="K70" s="92">
        <v>0</v>
      </c>
      <c r="L70" s="92">
        <f t="shared" si="3"/>
        <v>2007.02</v>
      </c>
      <c r="M70" s="92">
        <v>0</v>
      </c>
      <c r="N70" s="92">
        <f t="shared" si="4"/>
        <v>2007.02</v>
      </c>
      <c r="O70" s="52"/>
      <c r="P70" s="52"/>
      <c r="Q70" s="52"/>
      <c r="R70" s="52"/>
    </row>
    <row r="71" spans="1:18" s="53" customFormat="1" x14ac:dyDescent="0.25">
      <c r="A71" s="122" t="s">
        <v>77</v>
      </c>
      <c r="B71" s="123" t="s">
        <v>149</v>
      </c>
      <c r="C71" s="124" t="s">
        <v>78</v>
      </c>
      <c r="D71" s="124" t="s">
        <v>78</v>
      </c>
      <c r="E71" s="83" t="s">
        <v>150</v>
      </c>
      <c r="F71" s="110">
        <f>+F72</f>
        <v>541.79</v>
      </c>
      <c r="G71" s="110">
        <v>0</v>
      </c>
      <c r="H71" s="110">
        <f t="shared" si="1"/>
        <v>541.79</v>
      </c>
      <c r="I71" s="94">
        <v>0</v>
      </c>
      <c r="J71" s="94">
        <f t="shared" si="2"/>
        <v>541.79</v>
      </c>
      <c r="K71" s="94">
        <v>0</v>
      </c>
      <c r="L71" s="94">
        <f t="shared" si="3"/>
        <v>541.79</v>
      </c>
      <c r="M71" s="94">
        <v>0</v>
      </c>
      <c r="N71" s="94">
        <f t="shared" si="4"/>
        <v>541.79</v>
      </c>
      <c r="O71" s="52"/>
      <c r="P71" s="52"/>
      <c r="Q71" s="52"/>
      <c r="R71" s="52"/>
    </row>
    <row r="72" spans="1:18" s="53" customFormat="1" x14ac:dyDescent="0.25">
      <c r="A72" s="86"/>
      <c r="B72" s="87" t="s">
        <v>84</v>
      </c>
      <c r="C72" s="88">
        <v>3113</v>
      </c>
      <c r="D72" s="136">
        <v>5321</v>
      </c>
      <c r="E72" s="90" t="s">
        <v>85</v>
      </c>
      <c r="F72" s="93">
        <v>541.79</v>
      </c>
      <c r="G72" s="93">
        <v>0</v>
      </c>
      <c r="H72" s="93">
        <f t="shared" si="1"/>
        <v>541.79</v>
      </c>
      <c r="I72" s="92">
        <v>0</v>
      </c>
      <c r="J72" s="92">
        <f t="shared" si="2"/>
        <v>541.79</v>
      </c>
      <c r="K72" s="92">
        <v>0</v>
      </c>
      <c r="L72" s="92">
        <f t="shared" si="3"/>
        <v>541.79</v>
      </c>
      <c r="M72" s="92">
        <v>0</v>
      </c>
      <c r="N72" s="92">
        <f t="shared" si="4"/>
        <v>541.79</v>
      </c>
      <c r="O72" s="52"/>
      <c r="P72" s="52"/>
      <c r="Q72" s="52"/>
      <c r="R72" s="52"/>
    </row>
    <row r="73" spans="1:18" s="53" customFormat="1" x14ac:dyDescent="0.25">
      <c r="A73" s="122" t="s">
        <v>77</v>
      </c>
      <c r="B73" s="123" t="s">
        <v>151</v>
      </c>
      <c r="C73" s="124" t="s">
        <v>78</v>
      </c>
      <c r="D73" s="124" t="s">
        <v>78</v>
      </c>
      <c r="E73" s="83" t="s">
        <v>152</v>
      </c>
      <c r="F73" s="110">
        <f>+F74</f>
        <v>541.13</v>
      </c>
      <c r="G73" s="110">
        <f>+G74</f>
        <v>-250</v>
      </c>
      <c r="H73" s="110">
        <f t="shared" si="1"/>
        <v>291.13</v>
      </c>
      <c r="I73" s="94">
        <v>0</v>
      </c>
      <c r="J73" s="94">
        <f t="shared" si="2"/>
        <v>291.13</v>
      </c>
      <c r="K73" s="94">
        <v>0</v>
      </c>
      <c r="L73" s="94">
        <f t="shared" si="3"/>
        <v>291.13</v>
      </c>
      <c r="M73" s="94">
        <v>0</v>
      </c>
      <c r="N73" s="94">
        <f t="shared" si="4"/>
        <v>291.13</v>
      </c>
      <c r="O73" s="52"/>
      <c r="P73" s="52"/>
      <c r="Q73" s="52"/>
      <c r="R73" s="52"/>
    </row>
    <row r="74" spans="1:18" s="53" customFormat="1" x14ac:dyDescent="0.25">
      <c r="A74" s="129"/>
      <c r="B74" s="130" t="s">
        <v>84</v>
      </c>
      <c r="C74" s="131">
        <v>3299</v>
      </c>
      <c r="D74" s="132">
        <v>5321</v>
      </c>
      <c r="E74" s="90" t="s">
        <v>85</v>
      </c>
      <c r="F74" s="93">
        <v>541.13</v>
      </c>
      <c r="G74" s="93">
        <v>-250</v>
      </c>
      <c r="H74" s="93">
        <f t="shared" si="1"/>
        <v>291.13</v>
      </c>
      <c r="I74" s="92">
        <v>0</v>
      </c>
      <c r="J74" s="92">
        <f t="shared" si="2"/>
        <v>291.13</v>
      </c>
      <c r="K74" s="92">
        <v>0</v>
      </c>
      <c r="L74" s="92">
        <f t="shared" si="3"/>
        <v>291.13</v>
      </c>
      <c r="M74" s="92">
        <v>0</v>
      </c>
      <c r="N74" s="92">
        <f t="shared" si="4"/>
        <v>291.13</v>
      </c>
      <c r="O74" s="52"/>
      <c r="P74" s="52"/>
      <c r="Q74" s="52"/>
      <c r="R74" s="52"/>
    </row>
    <row r="75" spans="1:18" s="53" customFormat="1" ht="20.399999999999999" x14ac:dyDescent="0.25">
      <c r="A75" s="122" t="s">
        <v>77</v>
      </c>
      <c r="B75" s="137" t="s">
        <v>153</v>
      </c>
      <c r="C75" s="137" t="s">
        <v>78</v>
      </c>
      <c r="D75" s="124" t="s">
        <v>78</v>
      </c>
      <c r="E75" s="126" t="s">
        <v>154</v>
      </c>
      <c r="F75" s="110">
        <v>0</v>
      </c>
      <c r="G75" s="110">
        <f>+G76</f>
        <v>250</v>
      </c>
      <c r="H75" s="110">
        <f t="shared" si="1"/>
        <v>250</v>
      </c>
      <c r="I75" s="94">
        <v>0</v>
      </c>
      <c r="J75" s="94">
        <f t="shared" si="2"/>
        <v>250</v>
      </c>
      <c r="K75" s="94">
        <v>0</v>
      </c>
      <c r="L75" s="94">
        <f t="shared" si="3"/>
        <v>250</v>
      </c>
      <c r="M75" s="94">
        <v>0</v>
      </c>
      <c r="N75" s="94">
        <f t="shared" ref="N75:N138" si="13">+L75+M75</f>
        <v>250</v>
      </c>
      <c r="O75" s="52"/>
      <c r="P75" s="52"/>
      <c r="Q75" s="52"/>
      <c r="R75" s="52"/>
    </row>
    <row r="76" spans="1:18" s="53" customFormat="1" ht="13.8" thickBot="1" x14ac:dyDescent="0.3">
      <c r="A76" s="138"/>
      <c r="B76" s="139"/>
      <c r="C76" s="131">
        <v>3299</v>
      </c>
      <c r="D76" s="140">
        <v>5339</v>
      </c>
      <c r="E76" s="141" t="s">
        <v>155</v>
      </c>
      <c r="F76" s="91">
        <v>0</v>
      </c>
      <c r="G76" s="91">
        <v>250</v>
      </c>
      <c r="H76" s="91">
        <f t="shared" si="1"/>
        <v>250</v>
      </c>
      <c r="I76" s="134">
        <v>0</v>
      </c>
      <c r="J76" s="134">
        <f t="shared" si="2"/>
        <v>250</v>
      </c>
      <c r="K76" s="134">
        <v>0</v>
      </c>
      <c r="L76" s="134">
        <f t="shared" si="3"/>
        <v>250</v>
      </c>
      <c r="M76" s="134">
        <v>0</v>
      </c>
      <c r="N76" s="134">
        <f t="shared" si="13"/>
        <v>250</v>
      </c>
      <c r="O76" s="52"/>
      <c r="P76" s="52"/>
      <c r="Q76" s="52"/>
      <c r="R76" s="52"/>
    </row>
    <row r="77" spans="1:18" s="53" customFormat="1" ht="13.8" thickBot="1" x14ac:dyDescent="0.3">
      <c r="A77" s="72" t="s">
        <v>77</v>
      </c>
      <c r="B77" s="73" t="s">
        <v>78</v>
      </c>
      <c r="C77" s="74" t="s">
        <v>78</v>
      </c>
      <c r="D77" s="75" t="s">
        <v>78</v>
      </c>
      <c r="E77" s="76" t="s">
        <v>156</v>
      </c>
      <c r="F77" s="77">
        <f>+F78+F149+F162+F183+F208</f>
        <v>13000</v>
      </c>
      <c r="G77" s="77">
        <f>+G78+G149+G162+G183+G208</f>
        <v>0</v>
      </c>
      <c r="H77" s="77">
        <f>+H78+H149+H162+H183+H208</f>
        <v>13000</v>
      </c>
      <c r="I77" s="77">
        <f>+I78+I149+I162+I183+I208</f>
        <v>0</v>
      </c>
      <c r="J77" s="77">
        <f>+J78+J149+J162+J183+J208</f>
        <v>13000</v>
      </c>
      <c r="K77" s="78">
        <v>0</v>
      </c>
      <c r="L77" s="78">
        <f t="shared" ref="L77:L140" si="14">+J77+K77</f>
        <v>13000</v>
      </c>
      <c r="M77" s="78">
        <f>+M78+M149+M162+M183+M208</f>
        <v>5000</v>
      </c>
      <c r="N77" s="78">
        <f t="shared" si="13"/>
        <v>18000</v>
      </c>
      <c r="O77" s="189" t="s">
        <v>80</v>
      </c>
      <c r="P77" s="52"/>
      <c r="Q77" s="52"/>
      <c r="R77" s="52"/>
    </row>
    <row r="78" spans="1:18" s="53" customFormat="1" ht="13.8" thickBot="1" x14ac:dyDescent="0.3">
      <c r="A78" s="142" t="s">
        <v>77</v>
      </c>
      <c r="B78" s="143" t="s">
        <v>78</v>
      </c>
      <c r="C78" s="144" t="s">
        <v>78</v>
      </c>
      <c r="D78" s="144" t="s">
        <v>78</v>
      </c>
      <c r="E78" s="145" t="s">
        <v>157</v>
      </c>
      <c r="F78" s="146">
        <v>5000</v>
      </c>
      <c r="G78" s="147">
        <f>+G79+G81+G83+G85+G87+G89+G91+G93+G95+G97+G99+G101+G103+G105+G107+G109+G111+G113+G115+G117+G119+G121+G123+G125+G127+G129+G131+G133+G135+G137+G139+G141+G143+G145+G147</f>
        <v>0</v>
      </c>
      <c r="H78" s="147">
        <f>+F78+G78</f>
        <v>5000</v>
      </c>
      <c r="I78" s="148">
        <v>0</v>
      </c>
      <c r="J78" s="148">
        <f>+H78+I78</f>
        <v>5000</v>
      </c>
      <c r="K78" s="148">
        <v>0</v>
      </c>
      <c r="L78" s="148">
        <f t="shared" si="14"/>
        <v>5000</v>
      </c>
      <c r="M78" s="148">
        <v>0</v>
      </c>
      <c r="N78" s="148">
        <f t="shared" si="13"/>
        <v>5000</v>
      </c>
      <c r="O78" s="52"/>
      <c r="P78" s="52"/>
      <c r="Q78" s="52"/>
      <c r="R78" s="52"/>
    </row>
    <row r="79" spans="1:18" s="53" customFormat="1" x14ac:dyDescent="0.25">
      <c r="A79" s="79" t="s">
        <v>77</v>
      </c>
      <c r="B79" s="80" t="s">
        <v>158</v>
      </c>
      <c r="C79" s="81" t="s">
        <v>78</v>
      </c>
      <c r="D79" s="82" t="s">
        <v>78</v>
      </c>
      <c r="E79" s="83" t="s">
        <v>159</v>
      </c>
      <c r="F79" s="84">
        <f>+F80</f>
        <v>5000</v>
      </c>
      <c r="G79" s="149">
        <f>+G80</f>
        <v>-4700</v>
      </c>
      <c r="H79" s="84">
        <f t="shared" si="1"/>
        <v>300</v>
      </c>
      <c r="I79" s="85">
        <v>0</v>
      </c>
      <c r="J79" s="85">
        <f t="shared" ref="J79:J143" si="15">+H79+I79</f>
        <v>300</v>
      </c>
      <c r="K79" s="85">
        <v>0</v>
      </c>
      <c r="L79" s="85">
        <f t="shared" si="14"/>
        <v>300</v>
      </c>
      <c r="M79" s="85">
        <v>0</v>
      </c>
      <c r="N79" s="85">
        <f t="shared" si="13"/>
        <v>300</v>
      </c>
      <c r="O79" s="52"/>
      <c r="P79" s="52"/>
      <c r="Q79" s="52"/>
      <c r="R79" s="52"/>
    </row>
    <row r="80" spans="1:18" s="53" customFormat="1" x14ac:dyDescent="0.25">
      <c r="A80" s="86"/>
      <c r="B80" s="87" t="s">
        <v>84</v>
      </c>
      <c r="C80" s="88">
        <v>3419</v>
      </c>
      <c r="D80" s="89">
        <v>5222</v>
      </c>
      <c r="E80" s="90" t="s">
        <v>135</v>
      </c>
      <c r="F80" s="93">
        <v>5000</v>
      </c>
      <c r="G80" s="109">
        <v>-4700</v>
      </c>
      <c r="H80" s="93">
        <f t="shared" si="1"/>
        <v>300</v>
      </c>
      <c r="I80" s="92">
        <v>0</v>
      </c>
      <c r="J80" s="92">
        <f t="shared" si="15"/>
        <v>300</v>
      </c>
      <c r="K80" s="92">
        <v>0</v>
      </c>
      <c r="L80" s="92">
        <f t="shared" si="14"/>
        <v>300</v>
      </c>
      <c r="M80" s="92">
        <v>0</v>
      </c>
      <c r="N80" s="92">
        <f t="shared" si="13"/>
        <v>300</v>
      </c>
      <c r="O80" s="52"/>
      <c r="P80" s="52"/>
      <c r="Q80" s="52"/>
      <c r="R80" s="52"/>
    </row>
    <row r="81" spans="1:18" s="53" customFormat="1" ht="21" x14ac:dyDescent="0.25">
      <c r="A81" s="150" t="s">
        <v>160</v>
      </c>
      <c r="B81" s="151" t="s">
        <v>161</v>
      </c>
      <c r="C81" s="152" t="s">
        <v>78</v>
      </c>
      <c r="D81" s="152" t="s">
        <v>78</v>
      </c>
      <c r="E81" s="153" t="s">
        <v>162</v>
      </c>
      <c r="F81" s="154">
        <v>0</v>
      </c>
      <c r="G81" s="102">
        <f t="shared" ref="G81:G143" si="16">+G82</f>
        <v>100</v>
      </c>
      <c r="H81" s="110">
        <f t="shared" si="1"/>
        <v>100</v>
      </c>
      <c r="I81" s="94">
        <v>0</v>
      </c>
      <c r="J81" s="94">
        <f t="shared" si="15"/>
        <v>100</v>
      </c>
      <c r="K81" s="94">
        <v>0</v>
      </c>
      <c r="L81" s="94">
        <f t="shared" si="14"/>
        <v>100</v>
      </c>
      <c r="M81" s="94">
        <v>0</v>
      </c>
      <c r="N81" s="94">
        <f t="shared" si="13"/>
        <v>100</v>
      </c>
      <c r="O81" s="52"/>
      <c r="P81" s="52"/>
      <c r="Q81" s="52"/>
      <c r="R81" s="52"/>
    </row>
    <row r="82" spans="1:18" s="53" customFormat="1" x14ac:dyDescent="0.25">
      <c r="A82" s="155"/>
      <c r="B82" s="156"/>
      <c r="C82" s="157" t="s">
        <v>163</v>
      </c>
      <c r="D82" s="157" t="s">
        <v>164</v>
      </c>
      <c r="E82" s="158" t="s">
        <v>135</v>
      </c>
      <c r="F82" s="159">
        <v>0</v>
      </c>
      <c r="G82" s="109">
        <v>100</v>
      </c>
      <c r="H82" s="93">
        <f t="shared" ref="H82:H145" si="17">+F82+G82</f>
        <v>100</v>
      </c>
      <c r="I82" s="92">
        <v>0</v>
      </c>
      <c r="J82" s="92">
        <f t="shared" si="15"/>
        <v>100</v>
      </c>
      <c r="K82" s="92">
        <v>0</v>
      </c>
      <c r="L82" s="92">
        <f t="shared" si="14"/>
        <v>100</v>
      </c>
      <c r="M82" s="92">
        <v>0</v>
      </c>
      <c r="N82" s="92">
        <f t="shared" si="13"/>
        <v>100</v>
      </c>
      <c r="O82" s="52"/>
      <c r="P82" s="52"/>
      <c r="Q82" s="52"/>
      <c r="R82" s="52"/>
    </row>
    <row r="83" spans="1:18" s="53" customFormat="1" ht="31.2" x14ac:dyDescent="0.25">
      <c r="A83" s="150" t="s">
        <v>160</v>
      </c>
      <c r="B83" s="151" t="s">
        <v>165</v>
      </c>
      <c r="C83" s="152" t="s">
        <v>78</v>
      </c>
      <c r="D83" s="152" t="s">
        <v>78</v>
      </c>
      <c r="E83" s="153" t="s">
        <v>166</v>
      </c>
      <c r="F83" s="154">
        <v>0</v>
      </c>
      <c r="G83" s="102">
        <f t="shared" si="16"/>
        <v>100</v>
      </c>
      <c r="H83" s="110">
        <f t="shared" si="17"/>
        <v>100</v>
      </c>
      <c r="I83" s="94">
        <v>0</v>
      </c>
      <c r="J83" s="94">
        <f t="shared" si="15"/>
        <v>100</v>
      </c>
      <c r="K83" s="94">
        <v>0</v>
      </c>
      <c r="L83" s="94">
        <f t="shared" si="14"/>
        <v>100</v>
      </c>
      <c r="M83" s="94">
        <v>0</v>
      </c>
      <c r="N83" s="94">
        <f t="shared" si="13"/>
        <v>100</v>
      </c>
      <c r="O83" s="52"/>
      <c r="P83" s="52"/>
      <c r="Q83" s="52"/>
      <c r="R83" s="52"/>
    </row>
    <row r="84" spans="1:18" s="53" customFormat="1" x14ac:dyDescent="0.25">
      <c r="A84" s="155"/>
      <c r="B84" s="156"/>
      <c r="C84" s="157" t="s">
        <v>163</v>
      </c>
      <c r="D84" s="157" t="s">
        <v>164</v>
      </c>
      <c r="E84" s="158" t="s">
        <v>135</v>
      </c>
      <c r="F84" s="159">
        <v>0</v>
      </c>
      <c r="G84" s="109">
        <v>100</v>
      </c>
      <c r="H84" s="93">
        <f t="shared" si="17"/>
        <v>100</v>
      </c>
      <c r="I84" s="92">
        <v>0</v>
      </c>
      <c r="J84" s="92">
        <f t="shared" si="15"/>
        <v>100</v>
      </c>
      <c r="K84" s="92">
        <v>0</v>
      </c>
      <c r="L84" s="92">
        <f t="shared" si="14"/>
        <v>100</v>
      </c>
      <c r="M84" s="92">
        <v>0</v>
      </c>
      <c r="N84" s="92">
        <f t="shared" si="13"/>
        <v>100</v>
      </c>
      <c r="O84" s="52"/>
      <c r="P84" s="52"/>
      <c r="Q84" s="52"/>
      <c r="R84" s="52"/>
    </row>
    <row r="85" spans="1:18" s="53" customFormat="1" ht="21" x14ac:dyDescent="0.25">
      <c r="A85" s="150" t="s">
        <v>160</v>
      </c>
      <c r="B85" s="151" t="s">
        <v>167</v>
      </c>
      <c r="C85" s="152" t="s">
        <v>78</v>
      </c>
      <c r="D85" s="152" t="s">
        <v>78</v>
      </c>
      <c r="E85" s="153" t="s">
        <v>168</v>
      </c>
      <c r="F85" s="154">
        <v>0</v>
      </c>
      <c r="G85" s="102">
        <f t="shared" si="16"/>
        <v>250</v>
      </c>
      <c r="H85" s="110">
        <f t="shared" si="17"/>
        <v>250</v>
      </c>
      <c r="I85" s="94">
        <v>0</v>
      </c>
      <c r="J85" s="94">
        <f t="shared" si="15"/>
        <v>250</v>
      </c>
      <c r="K85" s="94">
        <v>0</v>
      </c>
      <c r="L85" s="94">
        <f t="shared" si="14"/>
        <v>250</v>
      </c>
      <c r="M85" s="94">
        <v>0</v>
      </c>
      <c r="N85" s="94">
        <f t="shared" si="13"/>
        <v>250</v>
      </c>
      <c r="O85" s="52"/>
      <c r="P85" s="52"/>
      <c r="Q85" s="52"/>
      <c r="R85" s="52"/>
    </row>
    <row r="86" spans="1:18" s="53" customFormat="1" x14ac:dyDescent="0.25">
      <c r="A86" s="155"/>
      <c r="B86" s="156"/>
      <c r="C86" s="157" t="s">
        <v>163</v>
      </c>
      <c r="D86" s="157" t="s">
        <v>164</v>
      </c>
      <c r="E86" s="158" t="s">
        <v>135</v>
      </c>
      <c r="F86" s="159">
        <v>0</v>
      </c>
      <c r="G86" s="109">
        <v>250</v>
      </c>
      <c r="H86" s="93">
        <f t="shared" si="17"/>
        <v>250</v>
      </c>
      <c r="I86" s="92">
        <v>0</v>
      </c>
      <c r="J86" s="92">
        <f t="shared" si="15"/>
        <v>250</v>
      </c>
      <c r="K86" s="92">
        <v>0</v>
      </c>
      <c r="L86" s="92">
        <f t="shared" si="14"/>
        <v>250</v>
      </c>
      <c r="M86" s="92">
        <v>0</v>
      </c>
      <c r="N86" s="92">
        <f t="shared" si="13"/>
        <v>250</v>
      </c>
      <c r="O86" s="52"/>
      <c r="P86" s="52"/>
      <c r="Q86" s="52"/>
      <c r="R86" s="52"/>
    </row>
    <row r="87" spans="1:18" s="53" customFormat="1" x14ac:dyDescent="0.25">
      <c r="A87" s="150" t="s">
        <v>160</v>
      </c>
      <c r="B87" s="151" t="s">
        <v>169</v>
      </c>
      <c r="C87" s="152" t="s">
        <v>78</v>
      </c>
      <c r="D87" s="152" t="s">
        <v>78</v>
      </c>
      <c r="E87" s="153" t="s">
        <v>170</v>
      </c>
      <c r="F87" s="154">
        <v>0</v>
      </c>
      <c r="G87" s="102">
        <f t="shared" si="16"/>
        <v>100</v>
      </c>
      <c r="H87" s="110">
        <f t="shared" si="17"/>
        <v>100</v>
      </c>
      <c r="I87" s="94">
        <v>0</v>
      </c>
      <c r="J87" s="94">
        <f t="shared" si="15"/>
        <v>100</v>
      </c>
      <c r="K87" s="94">
        <v>0</v>
      </c>
      <c r="L87" s="94">
        <f t="shared" si="14"/>
        <v>100</v>
      </c>
      <c r="M87" s="94">
        <v>0</v>
      </c>
      <c r="N87" s="94">
        <f t="shared" si="13"/>
        <v>100</v>
      </c>
      <c r="O87" s="52"/>
      <c r="P87" s="52"/>
      <c r="Q87" s="52"/>
      <c r="R87" s="52"/>
    </row>
    <row r="88" spans="1:18" s="53" customFormat="1" x14ac:dyDescent="0.25">
      <c r="A88" s="155"/>
      <c r="B88" s="156"/>
      <c r="C88" s="157" t="s">
        <v>163</v>
      </c>
      <c r="D88" s="157" t="s">
        <v>164</v>
      </c>
      <c r="E88" s="158" t="s">
        <v>135</v>
      </c>
      <c r="F88" s="159">
        <v>0</v>
      </c>
      <c r="G88" s="109">
        <v>100</v>
      </c>
      <c r="H88" s="93">
        <f t="shared" si="17"/>
        <v>100</v>
      </c>
      <c r="I88" s="92">
        <v>0</v>
      </c>
      <c r="J88" s="92">
        <f t="shared" si="15"/>
        <v>100</v>
      </c>
      <c r="K88" s="92">
        <v>0</v>
      </c>
      <c r="L88" s="92">
        <f t="shared" si="14"/>
        <v>100</v>
      </c>
      <c r="M88" s="92">
        <v>0</v>
      </c>
      <c r="N88" s="92">
        <f t="shared" si="13"/>
        <v>100</v>
      </c>
      <c r="O88" s="52"/>
      <c r="P88" s="52"/>
      <c r="Q88" s="52"/>
      <c r="R88" s="52"/>
    </row>
    <row r="89" spans="1:18" s="53" customFormat="1" ht="21" x14ac:dyDescent="0.25">
      <c r="A89" s="150" t="s">
        <v>160</v>
      </c>
      <c r="B89" s="151" t="s">
        <v>171</v>
      </c>
      <c r="C89" s="152" t="s">
        <v>78</v>
      </c>
      <c r="D89" s="152" t="s">
        <v>78</v>
      </c>
      <c r="E89" s="153" t="s">
        <v>172</v>
      </c>
      <c r="F89" s="154">
        <v>0</v>
      </c>
      <c r="G89" s="102">
        <f t="shared" si="16"/>
        <v>100</v>
      </c>
      <c r="H89" s="110">
        <f t="shared" si="17"/>
        <v>100</v>
      </c>
      <c r="I89" s="94">
        <v>0</v>
      </c>
      <c r="J89" s="94">
        <f t="shared" si="15"/>
        <v>100</v>
      </c>
      <c r="K89" s="94">
        <v>0</v>
      </c>
      <c r="L89" s="94">
        <f t="shared" si="14"/>
        <v>100</v>
      </c>
      <c r="M89" s="94">
        <v>0</v>
      </c>
      <c r="N89" s="94">
        <f t="shared" si="13"/>
        <v>100</v>
      </c>
      <c r="O89" s="52"/>
      <c r="P89" s="52"/>
      <c r="Q89" s="52"/>
      <c r="R89" s="52"/>
    </row>
    <row r="90" spans="1:18" s="53" customFormat="1" x14ac:dyDescent="0.25">
      <c r="A90" s="155"/>
      <c r="B90" s="156"/>
      <c r="C90" s="157" t="s">
        <v>163</v>
      </c>
      <c r="D90" s="157" t="s">
        <v>164</v>
      </c>
      <c r="E90" s="158" t="s">
        <v>135</v>
      </c>
      <c r="F90" s="159">
        <v>0</v>
      </c>
      <c r="G90" s="109">
        <v>100</v>
      </c>
      <c r="H90" s="93">
        <f t="shared" si="17"/>
        <v>100</v>
      </c>
      <c r="I90" s="92">
        <v>0</v>
      </c>
      <c r="J90" s="92">
        <f t="shared" si="15"/>
        <v>100</v>
      </c>
      <c r="K90" s="92">
        <v>0</v>
      </c>
      <c r="L90" s="92">
        <f t="shared" si="14"/>
        <v>100</v>
      </c>
      <c r="M90" s="92">
        <v>0</v>
      </c>
      <c r="N90" s="92">
        <f t="shared" si="13"/>
        <v>100</v>
      </c>
      <c r="O90" s="52"/>
      <c r="P90" s="52"/>
      <c r="Q90" s="52"/>
      <c r="R90" s="52"/>
    </row>
    <row r="91" spans="1:18" s="53" customFormat="1" ht="21" x14ac:dyDescent="0.25">
      <c r="A91" s="150" t="s">
        <v>160</v>
      </c>
      <c r="B91" s="151" t="s">
        <v>173</v>
      </c>
      <c r="C91" s="152" t="s">
        <v>78</v>
      </c>
      <c r="D91" s="152" t="s">
        <v>78</v>
      </c>
      <c r="E91" s="153" t="s">
        <v>174</v>
      </c>
      <c r="F91" s="154">
        <v>0</v>
      </c>
      <c r="G91" s="102">
        <f t="shared" si="16"/>
        <v>200</v>
      </c>
      <c r="H91" s="110">
        <f t="shared" si="17"/>
        <v>200</v>
      </c>
      <c r="I91" s="94">
        <v>0</v>
      </c>
      <c r="J91" s="94">
        <f t="shared" si="15"/>
        <v>200</v>
      </c>
      <c r="K91" s="94">
        <v>0</v>
      </c>
      <c r="L91" s="94">
        <f t="shared" si="14"/>
        <v>200</v>
      </c>
      <c r="M91" s="94">
        <v>0</v>
      </c>
      <c r="N91" s="94">
        <f t="shared" si="13"/>
        <v>200</v>
      </c>
      <c r="O91" s="52"/>
      <c r="P91" s="52"/>
      <c r="Q91" s="52"/>
      <c r="R91" s="52"/>
    </row>
    <row r="92" spans="1:18" s="53" customFormat="1" x14ac:dyDescent="0.25">
      <c r="A92" s="155"/>
      <c r="B92" s="156"/>
      <c r="C92" s="157" t="s">
        <v>163</v>
      </c>
      <c r="D92" s="157" t="s">
        <v>164</v>
      </c>
      <c r="E92" s="158" t="s">
        <v>135</v>
      </c>
      <c r="F92" s="159">
        <v>0</v>
      </c>
      <c r="G92" s="109">
        <v>200</v>
      </c>
      <c r="H92" s="93">
        <f t="shared" si="17"/>
        <v>200</v>
      </c>
      <c r="I92" s="92">
        <v>0</v>
      </c>
      <c r="J92" s="92">
        <f t="shared" si="15"/>
        <v>200</v>
      </c>
      <c r="K92" s="92">
        <v>0</v>
      </c>
      <c r="L92" s="92">
        <f t="shared" si="14"/>
        <v>200</v>
      </c>
      <c r="M92" s="92">
        <v>0</v>
      </c>
      <c r="N92" s="92">
        <f t="shared" si="13"/>
        <v>200</v>
      </c>
      <c r="O92" s="52"/>
      <c r="P92" s="52"/>
      <c r="Q92" s="52"/>
      <c r="R92" s="52"/>
    </row>
    <row r="93" spans="1:18" s="53" customFormat="1" x14ac:dyDescent="0.25">
      <c r="A93" s="150" t="s">
        <v>160</v>
      </c>
      <c r="B93" s="151" t="s">
        <v>175</v>
      </c>
      <c r="C93" s="152" t="s">
        <v>78</v>
      </c>
      <c r="D93" s="152" t="s">
        <v>78</v>
      </c>
      <c r="E93" s="153" t="s">
        <v>176</v>
      </c>
      <c r="F93" s="154">
        <v>0</v>
      </c>
      <c r="G93" s="102">
        <f t="shared" si="16"/>
        <v>100</v>
      </c>
      <c r="H93" s="110">
        <f t="shared" si="17"/>
        <v>100</v>
      </c>
      <c r="I93" s="94">
        <v>0</v>
      </c>
      <c r="J93" s="94">
        <f t="shared" si="15"/>
        <v>100</v>
      </c>
      <c r="K93" s="94">
        <v>0</v>
      </c>
      <c r="L93" s="94">
        <f t="shared" si="14"/>
        <v>100</v>
      </c>
      <c r="M93" s="94">
        <v>0</v>
      </c>
      <c r="N93" s="94">
        <f t="shared" si="13"/>
        <v>100</v>
      </c>
      <c r="O93" s="52"/>
      <c r="P93" s="52"/>
      <c r="Q93" s="52"/>
      <c r="R93" s="52"/>
    </row>
    <row r="94" spans="1:18" s="53" customFormat="1" x14ac:dyDescent="0.25">
      <c r="A94" s="155"/>
      <c r="B94" s="156"/>
      <c r="C94" s="157" t="s">
        <v>163</v>
      </c>
      <c r="D94" s="157" t="s">
        <v>164</v>
      </c>
      <c r="E94" s="158" t="s">
        <v>135</v>
      </c>
      <c r="F94" s="159">
        <v>0</v>
      </c>
      <c r="G94" s="109">
        <v>100</v>
      </c>
      <c r="H94" s="93">
        <f t="shared" si="17"/>
        <v>100</v>
      </c>
      <c r="I94" s="92">
        <v>0</v>
      </c>
      <c r="J94" s="92">
        <f t="shared" si="15"/>
        <v>100</v>
      </c>
      <c r="K94" s="92">
        <v>0</v>
      </c>
      <c r="L94" s="92">
        <f t="shared" si="14"/>
        <v>100</v>
      </c>
      <c r="M94" s="92">
        <v>0</v>
      </c>
      <c r="N94" s="92">
        <f t="shared" si="13"/>
        <v>100</v>
      </c>
      <c r="O94" s="52"/>
      <c r="P94" s="52"/>
      <c r="Q94" s="52"/>
      <c r="R94" s="52"/>
    </row>
    <row r="95" spans="1:18" s="53" customFormat="1" x14ac:dyDescent="0.25">
      <c r="A95" s="150" t="s">
        <v>160</v>
      </c>
      <c r="B95" s="151" t="s">
        <v>177</v>
      </c>
      <c r="C95" s="152" t="s">
        <v>78</v>
      </c>
      <c r="D95" s="152" t="s">
        <v>78</v>
      </c>
      <c r="E95" s="153" t="s">
        <v>178</v>
      </c>
      <c r="F95" s="154">
        <v>0</v>
      </c>
      <c r="G95" s="102">
        <f t="shared" si="16"/>
        <v>100</v>
      </c>
      <c r="H95" s="110">
        <f t="shared" si="17"/>
        <v>100</v>
      </c>
      <c r="I95" s="94">
        <v>0</v>
      </c>
      <c r="J95" s="94">
        <f t="shared" si="15"/>
        <v>100</v>
      </c>
      <c r="K95" s="94">
        <v>0</v>
      </c>
      <c r="L95" s="94">
        <f t="shared" si="14"/>
        <v>100</v>
      </c>
      <c r="M95" s="94">
        <v>0</v>
      </c>
      <c r="N95" s="94">
        <f t="shared" si="13"/>
        <v>100</v>
      </c>
      <c r="O95" s="52"/>
      <c r="P95" s="52"/>
      <c r="Q95" s="52"/>
      <c r="R95" s="52"/>
    </row>
    <row r="96" spans="1:18" s="53" customFormat="1" x14ac:dyDescent="0.25">
      <c r="A96" s="155"/>
      <c r="B96" s="156"/>
      <c r="C96" s="157" t="s">
        <v>163</v>
      </c>
      <c r="D96" s="157" t="s">
        <v>164</v>
      </c>
      <c r="E96" s="158" t="s">
        <v>135</v>
      </c>
      <c r="F96" s="159">
        <v>0</v>
      </c>
      <c r="G96" s="109">
        <v>100</v>
      </c>
      <c r="H96" s="93">
        <f t="shared" si="17"/>
        <v>100</v>
      </c>
      <c r="I96" s="92">
        <v>0</v>
      </c>
      <c r="J96" s="92">
        <f t="shared" si="15"/>
        <v>100</v>
      </c>
      <c r="K96" s="92">
        <v>0</v>
      </c>
      <c r="L96" s="92">
        <f t="shared" si="14"/>
        <v>100</v>
      </c>
      <c r="M96" s="92">
        <v>0</v>
      </c>
      <c r="N96" s="92">
        <f t="shared" si="13"/>
        <v>100</v>
      </c>
      <c r="O96" s="52"/>
      <c r="P96" s="52"/>
      <c r="Q96" s="52"/>
      <c r="R96" s="52"/>
    </row>
    <row r="97" spans="1:18" s="53" customFormat="1" ht="21" x14ac:dyDescent="0.25">
      <c r="A97" s="150" t="s">
        <v>160</v>
      </c>
      <c r="B97" s="151" t="s">
        <v>179</v>
      </c>
      <c r="C97" s="152" t="s">
        <v>78</v>
      </c>
      <c r="D97" s="152" t="s">
        <v>78</v>
      </c>
      <c r="E97" s="153" t="s">
        <v>180</v>
      </c>
      <c r="F97" s="154">
        <v>0</v>
      </c>
      <c r="G97" s="102">
        <f t="shared" si="16"/>
        <v>100</v>
      </c>
      <c r="H97" s="110">
        <f t="shared" si="17"/>
        <v>100</v>
      </c>
      <c r="I97" s="94">
        <v>0</v>
      </c>
      <c r="J97" s="94">
        <f t="shared" si="15"/>
        <v>100</v>
      </c>
      <c r="K97" s="94">
        <v>0</v>
      </c>
      <c r="L97" s="94">
        <f t="shared" si="14"/>
        <v>100</v>
      </c>
      <c r="M97" s="94">
        <v>0</v>
      </c>
      <c r="N97" s="94">
        <f t="shared" si="13"/>
        <v>100</v>
      </c>
      <c r="O97" s="52"/>
      <c r="P97" s="52"/>
      <c r="Q97" s="52"/>
      <c r="R97" s="52"/>
    </row>
    <row r="98" spans="1:18" s="53" customFormat="1" x14ac:dyDescent="0.25">
      <c r="A98" s="155"/>
      <c r="B98" s="156"/>
      <c r="C98" s="157" t="s">
        <v>163</v>
      </c>
      <c r="D98" s="157" t="s">
        <v>164</v>
      </c>
      <c r="E98" s="158" t="s">
        <v>135</v>
      </c>
      <c r="F98" s="159">
        <v>0</v>
      </c>
      <c r="G98" s="109">
        <v>100</v>
      </c>
      <c r="H98" s="93">
        <f t="shared" si="17"/>
        <v>100</v>
      </c>
      <c r="I98" s="92">
        <v>0</v>
      </c>
      <c r="J98" s="92">
        <f t="shared" si="15"/>
        <v>100</v>
      </c>
      <c r="K98" s="92">
        <v>0</v>
      </c>
      <c r="L98" s="92">
        <f t="shared" si="14"/>
        <v>100</v>
      </c>
      <c r="M98" s="92">
        <v>0</v>
      </c>
      <c r="N98" s="92">
        <f t="shared" si="13"/>
        <v>100</v>
      </c>
      <c r="O98" s="52"/>
      <c r="P98" s="52"/>
      <c r="Q98" s="52"/>
      <c r="R98" s="52"/>
    </row>
    <row r="99" spans="1:18" s="53" customFormat="1" ht="21" x14ac:dyDescent="0.25">
      <c r="A99" s="150" t="s">
        <v>160</v>
      </c>
      <c r="B99" s="151" t="s">
        <v>181</v>
      </c>
      <c r="C99" s="152" t="s">
        <v>78</v>
      </c>
      <c r="D99" s="152" t="s">
        <v>78</v>
      </c>
      <c r="E99" s="153" t="s">
        <v>182</v>
      </c>
      <c r="F99" s="154">
        <v>0</v>
      </c>
      <c r="G99" s="102">
        <f t="shared" si="16"/>
        <v>100</v>
      </c>
      <c r="H99" s="110">
        <f t="shared" si="17"/>
        <v>100</v>
      </c>
      <c r="I99" s="94">
        <v>0</v>
      </c>
      <c r="J99" s="94">
        <f t="shared" si="15"/>
        <v>100</v>
      </c>
      <c r="K99" s="94">
        <v>0</v>
      </c>
      <c r="L99" s="94">
        <f t="shared" si="14"/>
        <v>100</v>
      </c>
      <c r="M99" s="94">
        <v>0</v>
      </c>
      <c r="N99" s="94">
        <f t="shared" si="13"/>
        <v>100</v>
      </c>
      <c r="O99" s="52"/>
      <c r="P99" s="52"/>
      <c r="Q99" s="52"/>
      <c r="R99" s="52"/>
    </row>
    <row r="100" spans="1:18" s="53" customFormat="1" x14ac:dyDescent="0.25">
      <c r="A100" s="155"/>
      <c r="B100" s="156"/>
      <c r="C100" s="157" t="s">
        <v>163</v>
      </c>
      <c r="D100" s="157" t="s">
        <v>164</v>
      </c>
      <c r="E100" s="158" t="s">
        <v>135</v>
      </c>
      <c r="F100" s="159">
        <v>0</v>
      </c>
      <c r="G100" s="109">
        <v>100</v>
      </c>
      <c r="H100" s="93">
        <f t="shared" si="17"/>
        <v>100</v>
      </c>
      <c r="I100" s="92">
        <v>0</v>
      </c>
      <c r="J100" s="92">
        <f t="shared" si="15"/>
        <v>100</v>
      </c>
      <c r="K100" s="92">
        <v>0</v>
      </c>
      <c r="L100" s="92">
        <f t="shared" si="14"/>
        <v>100</v>
      </c>
      <c r="M100" s="92">
        <v>0</v>
      </c>
      <c r="N100" s="92">
        <f t="shared" si="13"/>
        <v>100</v>
      </c>
      <c r="O100" s="52"/>
      <c r="P100" s="52"/>
      <c r="Q100" s="52"/>
      <c r="R100" s="52"/>
    </row>
    <row r="101" spans="1:18" s="53" customFormat="1" ht="21" x14ac:dyDescent="0.25">
      <c r="A101" s="150" t="s">
        <v>160</v>
      </c>
      <c r="B101" s="151" t="s">
        <v>183</v>
      </c>
      <c r="C101" s="152" t="s">
        <v>78</v>
      </c>
      <c r="D101" s="152" t="s">
        <v>78</v>
      </c>
      <c r="E101" s="153" t="s">
        <v>184</v>
      </c>
      <c r="F101" s="154">
        <v>0</v>
      </c>
      <c r="G101" s="102">
        <f t="shared" si="16"/>
        <v>100</v>
      </c>
      <c r="H101" s="110">
        <f t="shared" si="17"/>
        <v>100</v>
      </c>
      <c r="I101" s="94">
        <v>0</v>
      </c>
      <c r="J101" s="94">
        <f t="shared" si="15"/>
        <v>100</v>
      </c>
      <c r="K101" s="94">
        <v>0</v>
      </c>
      <c r="L101" s="94">
        <f t="shared" si="14"/>
        <v>100</v>
      </c>
      <c r="M101" s="94">
        <v>0</v>
      </c>
      <c r="N101" s="94">
        <f t="shared" si="13"/>
        <v>100</v>
      </c>
      <c r="O101" s="52"/>
      <c r="P101" s="52"/>
      <c r="Q101" s="52"/>
      <c r="R101" s="52"/>
    </row>
    <row r="102" spans="1:18" s="53" customFormat="1" x14ac:dyDescent="0.25">
      <c r="A102" s="155"/>
      <c r="B102" s="156"/>
      <c r="C102" s="157" t="s">
        <v>163</v>
      </c>
      <c r="D102" s="157" t="s">
        <v>164</v>
      </c>
      <c r="E102" s="158" t="s">
        <v>135</v>
      </c>
      <c r="F102" s="159">
        <v>0</v>
      </c>
      <c r="G102" s="109">
        <v>100</v>
      </c>
      <c r="H102" s="93">
        <f t="shared" si="17"/>
        <v>100</v>
      </c>
      <c r="I102" s="92">
        <v>0</v>
      </c>
      <c r="J102" s="92">
        <f t="shared" si="15"/>
        <v>100</v>
      </c>
      <c r="K102" s="92">
        <v>0</v>
      </c>
      <c r="L102" s="92">
        <f t="shared" si="14"/>
        <v>100</v>
      </c>
      <c r="M102" s="92">
        <v>0</v>
      </c>
      <c r="N102" s="92">
        <f t="shared" si="13"/>
        <v>100</v>
      </c>
      <c r="O102" s="52"/>
      <c r="P102" s="52"/>
      <c r="Q102" s="52"/>
      <c r="R102" s="52"/>
    </row>
    <row r="103" spans="1:18" s="53" customFormat="1" x14ac:dyDescent="0.25">
      <c r="A103" s="150" t="s">
        <v>160</v>
      </c>
      <c r="B103" s="151" t="s">
        <v>185</v>
      </c>
      <c r="C103" s="152" t="s">
        <v>78</v>
      </c>
      <c r="D103" s="152" t="s">
        <v>78</v>
      </c>
      <c r="E103" s="153" t="s">
        <v>186</v>
      </c>
      <c r="F103" s="154">
        <v>0</v>
      </c>
      <c r="G103" s="102">
        <f t="shared" si="16"/>
        <v>150</v>
      </c>
      <c r="H103" s="110">
        <f t="shared" si="17"/>
        <v>150</v>
      </c>
      <c r="I103" s="94">
        <v>0</v>
      </c>
      <c r="J103" s="94">
        <f t="shared" si="15"/>
        <v>150</v>
      </c>
      <c r="K103" s="94">
        <v>0</v>
      </c>
      <c r="L103" s="94">
        <f t="shared" si="14"/>
        <v>150</v>
      </c>
      <c r="M103" s="94">
        <v>0</v>
      </c>
      <c r="N103" s="94">
        <f t="shared" si="13"/>
        <v>150</v>
      </c>
      <c r="O103" s="52"/>
      <c r="P103" s="52"/>
      <c r="Q103" s="52"/>
      <c r="R103" s="52"/>
    </row>
    <row r="104" spans="1:18" s="53" customFormat="1" x14ac:dyDescent="0.25">
      <c r="A104" s="155"/>
      <c r="B104" s="156"/>
      <c r="C104" s="157" t="s">
        <v>163</v>
      </c>
      <c r="D104" s="157" t="s">
        <v>187</v>
      </c>
      <c r="E104" s="158" t="s">
        <v>138</v>
      </c>
      <c r="F104" s="159">
        <v>0</v>
      </c>
      <c r="G104" s="109">
        <v>150</v>
      </c>
      <c r="H104" s="93">
        <f t="shared" si="17"/>
        <v>150</v>
      </c>
      <c r="I104" s="92">
        <v>0</v>
      </c>
      <c r="J104" s="92">
        <f t="shared" si="15"/>
        <v>150</v>
      </c>
      <c r="K104" s="92">
        <v>0</v>
      </c>
      <c r="L104" s="92">
        <f t="shared" si="14"/>
        <v>150</v>
      </c>
      <c r="M104" s="92">
        <v>0</v>
      </c>
      <c r="N104" s="92">
        <f t="shared" si="13"/>
        <v>150</v>
      </c>
      <c r="O104" s="52"/>
      <c r="P104" s="52"/>
      <c r="Q104" s="52"/>
      <c r="R104" s="52"/>
    </row>
    <row r="105" spans="1:18" s="53" customFormat="1" ht="21" x14ac:dyDescent="0.25">
      <c r="A105" s="150" t="s">
        <v>160</v>
      </c>
      <c r="B105" s="151" t="s">
        <v>188</v>
      </c>
      <c r="C105" s="152" t="s">
        <v>78</v>
      </c>
      <c r="D105" s="152" t="s">
        <v>78</v>
      </c>
      <c r="E105" s="153" t="s">
        <v>189</v>
      </c>
      <c r="F105" s="154">
        <v>0</v>
      </c>
      <c r="G105" s="102">
        <f t="shared" si="16"/>
        <v>150</v>
      </c>
      <c r="H105" s="110">
        <f t="shared" si="17"/>
        <v>150</v>
      </c>
      <c r="I105" s="94">
        <v>0</v>
      </c>
      <c r="J105" s="94">
        <f t="shared" si="15"/>
        <v>150</v>
      </c>
      <c r="K105" s="94">
        <v>0</v>
      </c>
      <c r="L105" s="94">
        <f t="shared" si="14"/>
        <v>150</v>
      </c>
      <c r="M105" s="94">
        <v>0</v>
      </c>
      <c r="N105" s="94">
        <f t="shared" si="13"/>
        <v>150</v>
      </c>
      <c r="O105" s="52"/>
      <c r="P105" s="52"/>
      <c r="Q105" s="52"/>
      <c r="R105" s="52"/>
    </row>
    <row r="106" spans="1:18" s="53" customFormat="1" x14ac:dyDescent="0.25">
      <c r="A106" s="155"/>
      <c r="B106" s="156"/>
      <c r="C106" s="157" t="s">
        <v>163</v>
      </c>
      <c r="D106" s="157" t="s">
        <v>164</v>
      </c>
      <c r="E106" s="158" t="s">
        <v>135</v>
      </c>
      <c r="F106" s="159">
        <v>0</v>
      </c>
      <c r="G106" s="109">
        <v>150</v>
      </c>
      <c r="H106" s="93">
        <f t="shared" si="17"/>
        <v>150</v>
      </c>
      <c r="I106" s="92">
        <v>0</v>
      </c>
      <c r="J106" s="92">
        <f t="shared" si="15"/>
        <v>150</v>
      </c>
      <c r="K106" s="92">
        <v>0</v>
      </c>
      <c r="L106" s="92">
        <f t="shared" si="14"/>
        <v>150</v>
      </c>
      <c r="M106" s="92">
        <v>0</v>
      </c>
      <c r="N106" s="92">
        <f t="shared" si="13"/>
        <v>150</v>
      </c>
      <c r="O106" s="52"/>
      <c r="P106" s="52"/>
      <c r="Q106" s="52"/>
      <c r="R106" s="52"/>
    </row>
    <row r="107" spans="1:18" s="53" customFormat="1" ht="21" x14ac:dyDescent="0.25">
      <c r="A107" s="150" t="s">
        <v>160</v>
      </c>
      <c r="B107" s="151" t="s">
        <v>190</v>
      </c>
      <c r="C107" s="152" t="s">
        <v>78</v>
      </c>
      <c r="D107" s="152" t="s">
        <v>78</v>
      </c>
      <c r="E107" s="153" t="s">
        <v>191</v>
      </c>
      <c r="F107" s="154">
        <v>0</v>
      </c>
      <c r="G107" s="102">
        <f t="shared" si="16"/>
        <v>150</v>
      </c>
      <c r="H107" s="110">
        <f t="shared" si="17"/>
        <v>150</v>
      </c>
      <c r="I107" s="94">
        <v>0</v>
      </c>
      <c r="J107" s="94">
        <f t="shared" si="15"/>
        <v>150</v>
      </c>
      <c r="K107" s="94">
        <v>0</v>
      </c>
      <c r="L107" s="94">
        <f t="shared" si="14"/>
        <v>150</v>
      </c>
      <c r="M107" s="94">
        <v>0</v>
      </c>
      <c r="N107" s="94">
        <f t="shared" si="13"/>
        <v>150</v>
      </c>
      <c r="O107" s="52"/>
      <c r="P107" s="52"/>
      <c r="Q107" s="52"/>
      <c r="R107" s="52"/>
    </row>
    <row r="108" spans="1:18" s="53" customFormat="1" x14ac:dyDescent="0.25">
      <c r="A108" s="155"/>
      <c r="B108" s="156"/>
      <c r="C108" s="157" t="s">
        <v>163</v>
      </c>
      <c r="D108" s="157" t="s">
        <v>164</v>
      </c>
      <c r="E108" s="158" t="s">
        <v>135</v>
      </c>
      <c r="F108" s="159">
        <v>0</v>
      </c>
      <c r="G108" s="109">
        <v>150</v>
      </c>
      <c r="H108" s="93">
        <f t="shared" si="17"/>
        <v>150</v>
      </c>
      <c r="I108" s="92">
        <v>0</v>
      </c>
      <c r="J108" s="92">
        <f t="shared" si="15"/>
        <v>150</v>
      </c>
      <c r="K108" s="92">
        <v>0</v>
      </c>
      <c r="L108" s="92">
        <f t="shared" si="14"/>
        <v>150</v>
      </c>
      <c r="M108" s="92">
        <v>0</v>
      </c>
      <c r="N108" s="92">
        <f t="shared" si="13"/>
        <v>150</v>
      </c>
      <c r="O108" s="52"/>
      <c r="P108" s="52"/>
      <c r="Q108" s="52"/>
      <c r="R108" s="52"/>
    </row>
    <row r="109" spans="1:18" s="53" customFormat="1" ht="21" x14ac:dyDescent="0.25">
      <c r="A109" s="150" t="s">
        <v>160</v>
      </c>
      <c r="B109" s="151" t="s">
        <v>192</v>
      </c>
      <c r="C109" s="152" t="s">
        <v>78</v>
      </c>
      <c r="D109" s="152" t="s">
        <v>78</v>
      </c>
      <c r="E109" s="153" t="s">
        <v>193</v>
      </c>
      <c r="F109" s="154">
        <v>0</v>
      </c>
      <c r="G109" s="102">
        <f t="shared" si="16"/>
        <v>100</v>
      </c>
      <c r="H109" s="110">
        <f t="shared" si="17"/>
        <v>100</v>
      </c>
      <c r="I109" s="94">
        <v>0</v>
      </c>
      <c r="J109" s="94">
        <f t="shared" si="15"/>
        <v>100</v>
      </c>
      <c r="K109" s="94">
        <v>0</v>
      </c>
      <c r="L109" s="94">
        <f t="shared" si="14"/>
        <v>100</v>
      </c>
      <c r="M109" s="94">
        <v>0</v>
      </c>
      <c r="N109" s="94">
        <f t="shared" si="13"/>
        <v>100</v>
      </c>
      <c r="O109" s="52"/>
      <c r="P109" s="52"/>
      <c r="Q109" s="52"/>
      <c r="R109" s="52"/>
    </row>
    <row r="110" spans="1:18" s="53" customFormat="1" x14ac:dyDescent="0.25">
      <c r="A110" s="155"/>
      <c r="B110" s="156"/>
      <c r="C110" s="157" t="s">
        <v>163</v>
      </c>
      <c r="D110" s="157" t="s">
        <v>164</v>
      </c>
      <c r="E110" s="158" t="s">
        <v>135</v>
      </c>
      <c r="F110" s="159">
        <v>0</v>
      </c>
      <c r="G110" s="109">
        <v>100</v>
      </c>
      <c r="H110" s="93">
        <f t="shared" si="17"/>
        <v>100</v>
      </c>
      <c r="I110" s="92">
        <v>0</v>
      </c>
      <c r="J110" s="92">
        <f t="shared" si="15"/>
        <v>100</v>
      </c>
      <c r="K110" s="92">
        <v>0</v>
      </c>
      <c r="L110" s="92">
        <f t="shared" si="14"/>
        <v>100</v>
      </c>
      <c r="M110" s="92">
        <v>0</v>
      </c>
      <c r="N110" s="92">
        <f t="shared" si="13"/>
        <v>100</v>
      </c>
      <c r="O110" s="52"/>
      <c r="P110" s="52"/>
      <c r="Q110" s="52"/>
      <c r="R110" s="52"/>
    </row>
    <row r="111" spans="1:18" s="53" customFormat="1" x14ac:dyDescent="0.25">
      <c r="A111" s="150" t="s">
        <v>160</v>
      </c>
      <c r="B111" s="151" t="s">
        <v>194</v>
      </c>
      <c r="C111" s="152" t="s">
        <v>78</v>
      </c>
      <c r="D111" s="152" t="s">
        <v>78</v>
      </c>
      <c r="E111" s="153" t="s">
        <v>195</v>
      </c>
      <c r="F111" s="154">
        <v>0</v>
      </c>
      <c r="G111" s="102">
        <f t="shared" si="16"/>
        <v>100</v>
      </c>
      <c r="H111" s="110">
        <f t="shared" si="17"/>
        <v>100</v>
      </c>
      <c r="I111" s="94">
        <v>0</v>
      </c>
      <c r="J111" s="94">
        <f t="shared" si="15"/>
        <v>100</v>
      </c>
      <c r="K111" s="94">
        <v>0</v>
      </c>
      <c r="L111" s="94">
        <f t="shared" si="14"/>
        <v>100</v>
      </c>
      <c r="M111" s="94">
        <v>0</v>
      </c>
      <c r="N111" s="94">
        <f t="shared" si="13"/>
        <v>100</v>
      </c>
      <c r="O111" s="52"/>
      <c r="P111" s="52"/>
      <c r="Q111" s="52"/>
      <c r="R111" s="52"/>
    </row>
    <row r="112" spans="1:18" s="53" customFormat="1" x14ac:dyDescent="0.25">
      <c r="A112" s="155"/>
      <c r="B112" s="156"/>
      <c r="C112" s="157" t="s">
        <v>163</v>
      </c>
      <c r="D112" s="157" t="s">
        <v>164</v>
      </c>
      <c r="E112" s="158" t="s">
        <v>135</v>
      </c>
      <c r="F112" s="159">
        <v>0</v>
      </c>
      <c r="G112" s="109">
        <v>100</v>
      </c>
      <c r="H112" s="93">
        <f t="shared" si="17"/>
        <v>100</v>
      </c>
      <c r="I112" s="92">
        <v>0</v>
      </c>
      <c r="J112" s="92">
        <f t="shared" si="15"/>
        <v>100</v>
      </c>
      <c r="K112" s="92">
        <v>0</v>
      </c>
      <c r="L112" s="92">
        <f t="shared" si="14"/>
        <v>100</v>
      </c>
      <c r="M112" s="92">
        <v>0</v>
      </c>
      <c r="N112" s="92">
        <f t="shared" si="13"/>
        <v>100</v>
      </c>
      <c r="O112" s="52"/>
      <c r="P112" s="52"/>
      <c r="Q112" s="52"/>
      <c r="R112" s="52"/>
    </row>
    <row r="113" spans="1:18" s="53" customFormat="1" ht="21" x14ac:dyDescent="0.25">
      <c r="A113" s="150" t="s">
        <v>160</v>
      </c>
      <c r="B113" s="151" t="s">
        <v>196</v>
      </c>
      <c r="C113" s="152" t="s">
        <v>78</v>
      </c>
      <c r="D113" s="152" t="s">
        <v>78</v>
      </c>
      <c r="E113" s="153" t="s">
        <v>197</v>
      </c>
      <c r="F113" s="154">
        <v>0</v>
      </c>
      <c r="G113" s="102">
        <f t="shared" si="16"/>
        <v>250</v>
      </c>
      <c r="H113" s="110">
        <f t="shared" si="17"/>
        <v>250</v>
      </c>
      <c r="I113" s="94">
        <v>0</v>
      </c>
      <c r="J113" s="94">
        <f t="shared" si="15"/>
        <v>250</v>
      </c>
      <c r="K113" s="94">
        <v>0</v>
      </c>
      <c r="L113" s="94">
        <f t="shared" si="14"/>
        <v>250</v>
      </c>
      <c r="M113" s="94">
        <v>0</v>
      </c>
      <c r="N113" s="94">
        <f t="shared" si="13"/>
        <v>250</v>
      </c>
      <c r="O113" s="52"/>
      <c r="P113" s="52"/>
      <c r="Q113" s="52"/>
      <c r="R113" s="52"/>
    </row>
    <row r="114" spans="1:18" s="53" customFormat="1" x14ac:dyDescent="0.25">
      <c r="A114" s="155"/>
      <c r="B114" s="156"/>
      <c r="C114" s="157" t="s">
        <v>163</v>
      </c>
      <c r="D114" s="157" t="s">
        <v>164</v>
      </c>
      <c r="E114" s="158" t="s">
        <v>135</v>
      </c>
      <c r="F114" s="159">
        <v>0</v>
      </c>
      <c r="G114" s="109">
        <v>250</v>
      </c>
      <c r="H114" s="93">
        <f t="shared" si="17"/>
        <v>250</v>
      </c>
      <c r="I114" s="92">
        <v>0</v>
      </c>
      <c r="J114" s="92">
        <f t="shared" si="15"/>
        <v>250</v>
      </c>
      <c r="K114" s="92">
        <v>0</v>
      </c>
      <c r="L114" s="92">
        <f t="shared" si="14"/>
        <v>250</v>
      </c>
      <c r="M114" s="92">
        <v>0</v>
      </c>
      <c r="N114" s="92">
        <f t="shared" si="13"/>
        <v>250</v>
      </c>
      <c r="O114" s="52"/>
      <c r="P114" s="52"/>
      <c r="Q114" s="52"/>
      <c r="R114" s="52"/>
    </row>
    <row r="115" spans="1:18" s="53" customFormat="1" ht="31.2" x14ac:dyDescent="0.25">
      <c r="A115" s="150" t="s">
        <v>160</v>
      </c>
      <c r="B115" s="151" t="s">
        <v>198</v>
      </c>
      <c r="C115" s="152" t="s">
        <v>78</v>
      </c>
      <c r="D115" s="152" t="s">
        <v>78</v>
      </c>
      <c r="E115" s="153" t="s">
        <v>199</v>
      </c>
      <c r="F115" s="154">
        <v>0</v>
      </c>
      <c r="G115" s="102">
        <f t="shared" si="16"/>
        <v>150</v>
      </c>
      <c r="H115" s="110">
        <f t="shared" si="17"/>
        <v>150</v>
      </c>
      <c r="I115" s="94">
        <v>0</v>
      </c>
      <c r="J115" s="94">
        <f t="shared" si="15"/>
        <v>150</v>
      </c>
      <c r="K115" s="94">
        <v>0</v>
      </c>
      <c r="L115" s="94">
        <f t="shared" si="14"/>
        <v>150</v>
      </c>
      <c r="M115" s="94">
        <v>0</v>
      </c>
      <c r="N115" s="94">
        <f t="shared" si="13"/>
        <v>150</v>
      </c>
      <c r="O115" s="52"/>
      <c r="P115" s="52"/>
      <c r="Q115" s="52"/>
      <c r="R115" s="52"/>
    </row>
    <row r="116" spans="1:18" s="53" customFormat="1" x14ac:dyDescent="0.25">
      <c r="A116" s="155"/>
      <c r="B116" s="156"/>
      <c r="C116" s="157" t="s">
        <v>163</v>
      </c>
      <c r="D116" s="157" t="s">
        <v>164</v>
      </c>
      <c r="E116" s="158" t="s">
        <v>135</v>
      </c>
      <c r="F116" s="159">
        <v>0</v>
      </c>
      <c r="G116" s="109">
        <v>150</v>
      </c>
      <c r="H116" s="93">
        <f t="shared" si="17"/>
        <v>150</v>
      </c>
      <c r="I116" s="92">
        <v>0</v>
      </c>
      <c r="J116" s="92">
        <f t="shared" si="15"/>
        <v>150</v>
      </c>
      <c r="K116" s="92">
        <v>0</v>
      </c>
      <c r="L116" s="92">
        <f t="shared" si="14"/>
        <v>150</v>
      </c>
      <c r="M116" s="92">
        <v>0</v>
      </c>
      <c r="N116" s="92">
        <f t="shared" si="13"/>
        <v>150</v>
      </c>
      <c r="O116" s="52"/>
      <c r="P116" s="52"/>
      <c r="Q116" s="52"/>
      <c r="R116" s="52"/>
    </row>
    <row r="117" spans="1:18" s="53" customFormat="1" ht="31.2" x14ac:dyDescent="0.25">
      <c r="A117" s="150" t="s">
        <v>160</v>
      </c>
      <c r="B117" s="151" t="s">
        <v>200</v>
      </c>
      <c r="C117" s="152" t="s">
        <v>78</v>
      </c>
      <c r="D117" s="152" t="s">
        <v>78</v>
      </c>
      <c r="E117" s="153" t="s">
        <v>201</v>
      </c>
      <c r="F117" s="154">
        <v>0</v>
      </c>
      <c r="G117" s="102">
        <f t="shared" si="16"/>
        <v>100</v>
      </c>
      <c r="H117" s="110">
        <f t="shared" si="17"/>
        <v>100</v>
      </c>
      <c r="I117" s="94">
        <v>0</v>
      </c>
      <c r="J117" s="94">
        <f t="shared" si="15"/>
        <v>100</v>
      </c>
      <c r="K117" s="94">
        <v>0</v>
      </c>
      <c r="L117" s="94">
        <f t="shared" si="14"/>
        <v>100</v>
      </c>
      <c r="M117" s="94">
        <v>0</v>
      </c>
      <c r="N117" s="94">
        <f t="shared" si="13"/>
        <v>100</v>
      </c>
      <c r="O117" s="52"/>
      <c r="P117" s="52"/>
      <c r="Q117" s="52"/>
      <c r="R117" s="52"/>
    </row>
    <row r="118" spans="1:18" s="53" customFormat="1" x14ac:dyDescent="0.25">
      <c r="A118" s="155"/>
      <c r="B118" s="156"/>
      <c r="C118" s="157" t="s">
        <v>163</v>
      </c>
      <c r="D118" s="157" t="s">
        <v>164</v>
      </c>
      <c r="E118" s="158" t="s">
        <v>135</v>
      </c>
      <c r="F118" s="159">
        <v>0</v>
      </c>
      <c r="G118" s="109">
        <v>100</v>
      </c>
      <c r="H118" s="93">
        <f t="shared" si="17"/>
        <v>100</v>
      </c>
      <c r="I118" s="92">
        <v>0</v>
      </c>
      <c r="J118" s="92">
        <f t="shared" si="15"/>
        <v>100</v>
      </c>
      <c r="K118" s="92">
        <v>0</v>
      </c>
      <c r="L118" s="92">
        <f t="shared" si="14"/>
        <v>100</v>
      </c>
      <c r="M118" s="92">
        <v>0</v>
      </c>
      <c r="N118" s="92">
        <f t="shared" si="13"/>
        <v>100</v>
      </c>
      <c r="O118" s="52"/>
      <c r="P118" s="52"/>
      <c r="Q118" s="52"/>
      <c r="R118" s="52"/>
    </row>
    <row r="119" spans="1:18" s="53" customFormat="1" x14ac:dyDescent="0.25">
      <c r="A119" s="150" t="s">
        <v>160</v>
      </c>
      <c r="B119" s="151" t="s">
        <v>202</v>
      </c>
      <c r="C119" s="152" t="s">
        <v>78</v>
      </c>
      <c r="D119" s="152" t="s">
        <v>78</v>
      </c>
      <c r="E119" s="153" t="s">
        <v>203</v>
      </c>
      <c r="F119" s="154">
        <v>0</v>
      </c>
      <c r="G119" s="102">
        <f t="shared" si="16"/>
        <v>150</v>
      </c>
      <c r="H119" s="110">
        <f t="shared" si="17"/>
        <v>150</v>
      </c>
      <c r="I119" s="94">
        <v>0</v>
      </c>
      <c r="J119" s="94">
        <f t="shared" si="15"/>
        <v>150</v>
      </c>
      <c r="K119" s="94">
        <v>0</v>
      </c>
      <c r="L119" s="94">
        <f t="shared" si="14"/>
        <v>150</v>
      </c>
      <c r="M119" s="94">
        <v>0</v>
      </c>
      <c r="N119" s="94">
        <f t="shared" si="13"/>
        <v>150</v>
      </c>
      <c r="O119" s="52"/>
      <c r="P119" s="52"/>
      <c r="Q119" s="52"/>
      <c r="R119" s="52"/>
    </row>
    <row r="120" spans="1:18" s="53" customFormat="1" x14ac:dyDescent="0.25">
      <c r="A120" s="155"/>
      <c r="B120" s="156"/>
      <c r="C120" s="157" t="s">
        <v>163</v>
      </c>
      <c r="D120" s="157" t="s">
        <v>164</v>
      </c>
      <c r="E120" s="158" t="s">
        <v>135</v>
      </c>
      <c r="F120" s="159">
        <v>0</v>
      </c>
      <c r="G120" s="109">
        <v>150</v>
      </c>
      <c r="H120" s="93">
        <f t="shared" si="17"/>
        <v>150</v>
      </c>
      <c r="I120" s="92">
        <v>0</v>
      </c>
      <c r="J120" s="92">
        <f t="shared" si="15"/>
        <v>150</v>
      </c>
      <c r="K120" s="92">
        <v>0</v>
      </c>
      <c r="L120" s="92">
        <f t="shared" si="14"/>
        <v>150</v>
      </c>
      <c r="M120" s="92">
        <v>0</v>
      </c>
      <c r="N120" s="92">
        <f t="shared" si="13"/>
        <v>150</v>
      </c>
      <c r="O120" s="52"/>
      <c r="P120" s="52"/>
      <c r="Q120" s="52"/>
      <c r="R120" s="52"/>
    </row>
    <row r="121" spans="1:18" s="53" customFormat="1" ht="21" x14ac:dyDescent="0.25">
      <c r="A121" s="150" t="s">
        <v>160</v>
      </c>
      <c r="B121" s="151" t="s">
        <v>204</v>
      </c>
      <c r="C121" s="152" t="s">
        <v>78</v>
      </c>
      <c r="D121" s="152" t="s">
        <v>78</v>
      </c>
      <c r="E121" s="153" t="s">
        <v>205</v>
      </c>
      <c r="F121" s="154">
        <v>0</v>
      </c>
      <c r="G121" s="102">
        <f t="shared" si="16"/>
        <v>100</v>
      </c>
      <c r="H121" s="110">
        <f t="shared" si="17"/>
        <v>100</v>
      </c>
      <c r="I121" s="94">
        <v>0</v>
      </c>
      <c r="J121" s="94">
        <f t="shared" si="15"/>
        <v>100</v>
      </c>
      <c r="K121" s="94">
        <v>0</v>
      </c>
      <c r="L121" s="94">
        <f t="shared" si="14"/>
        <v>100</v>
      </c>
      <c r="M121" s="94">
        <v>0</v>
      </c>
      <c r="N121" s="94">
        <f t="shared" si="13"/>
        <v>100</v>
      </c>
      <c r="O121" s="52"/>
      <c r="P121" s="52"/>
      <c r="Q121" s="52"/>
      <c r="R121" s="52"/>
    </row>
    <row r="122" spans="1:18" s="53" customFormat="1" x14ac:dyDescent="0.25">
      <c r="A122" s="155"/>
      <c r="B122" s="156"/>
      <c r="C122" s="157" t="s">
        <v>163</v>
      </c>
      <c r="D122" s="157" t="s">
        <v>164</v>
      </c>
      <c r="E122" s="158" t="s">
        <v>135</v>
      </c>
      <c r="F122" s="159">
        <v>0</v>
      </c>
      <c r="G122" s="109">
        <v>100</v>
      </c>
      <c r="H122" s="93">
        <f t="shared" si="17"/>
        <v>100</v>
      </c>
      <c r="I122" s="92">
        <v>0</v>
      </c>
      <c r="J122" s="92">
        <f t="shared" si="15"/>
        <v>100</v>
      </c>
      <c r="K122" s="92">
        <v>0</v>
      </c>
      <c r="L122" s="92">
        <f t="shared" si="14"/>
        <v>100</v>
      </c>
      <c r="M122" s="92">
        <v>0</v>
      </c>
      <c r="N122" s="92">
        <f t="shared" si="13"/>
        <v>100</v>
      </c>
      <c r="O122" s="52"/>
      <c r="P122" s="52"/>
      <c r="Q122" s="52"/>
      <c r="R122" s="52"/>
    </row>
    <row r="123" spans="1:18" s="53" customFormat="1" ht="21" x14ac:dyDescent="0.25">
      <c r="A123" s="150" t="s">
        <v>160</v>
      </c>
      <c r="B123" s="151" t="s">
        <v>206</v>
      </c>
      <c r="C123" s="152" t="s">
        <v>78</v>
      </c>
      <c r="D123" s="152" t="s">
        <v>78</v>
      </c>
      <c r="E123" s="153" t="s">
        <v>207</v>
      </c>
      <c r="F123" s="154">
        <v>0</v>
      </c>
      <c r="G123" s="102">
        <f t="shared" si="16"/>
        <v>100</v>
      </c>
      <c r="H123" s="110">
        <f t="shared" si="17"/>
        <v>100</v>
      </c>
      <c r="I123" s="94">
        <v>0</v>
      </c>
      <c r="J123" s="94">
        <f t="shared" si="15"/>
        <v>100</v>
      </c>
      <c r="K123" s="94">
        <v>0</v>
      </c>
      <c r="L123" s="94">
        <f t="shared" si="14"/>
        <v>100</v>
      </c>
      <c r="M123" s="94">
        <v>0</v>
      </c>
      <c r="N123" s="94">
        <f t="shared" si="13"/>
        <v>100</v>
      </c>
      <c r="O123" s="52"/>
      <c r="P123" s="52"/>
      <c r="Q123" s="52"/>
      <c r="R123" s="52"/>
    </row>
    <row r="124" spans="1:18" s="53" customFormat="1" x14ac:dyDescent="0.25">
      <c r="A124" s="155"/>
      <c r="B124" s="156"/>
      <c r="C124" s="157" t="s">
        <v>163</v>
      </c>
      <c r="D124" s="157" t="s">
        <v>164</v>
      </c>
      <c r="E124" s="158" t="s">
        <v>135</v>
      </c>
      <c r="F124" s="159">
        <v>0</v>
      </c>
      <c r="G124" s="109">
        <v>100</v>
      </c>
      <c r="H124" s="93">
        <f t="shared" si="17"/>
        <v>100</v>
      </c>
      <c r="I124" s="92">
        <v>0</v>
      </c>
      <c r="J124" s="92">
        <f t="shared" si="15"/>
        <v>100</v>
      </c>
      <c r="K124" s="92">
        <v>0</v>
      </c>
      <c r="L124" s="92">
        <f t="shared" si="14"/>
        <v>100</v>
      </c>
      <c r="M124" s="92">
        <v>0</v>
      </c>
      <c r="N124" s="92">
        <f t="shared" si="13"/>
        <v>100</v>
      </c>
      <c r="O124" s="52"/>
      <c r="P124" s="52"/>
      <c r="Q124" s="52"/>
      <c r="R124" s="52"/>
    </row>
    <row r="125" spans="1:18" s="53" customFormat="1" ht="21" x14ac:dyDescent="0.25">
      <c r="A125" s="150" t="s">
        <v>160</v>
      </c>
      <c r="B125" s="151" t="s">
        <v>208</v>
      </c>
      <c r="C125" s="152" t="s">
        <v>78</v>
      </c>
      <c r="D125" s="152" t="s">
        <v>78</v>
      </c>
      <c r="E125" s="153" t="s">
        <v>209</v>
      </c>
      <c r="F125" s="154">
        <v>0</v>
      </c>
      <c r="G125" s="102">
        <f t="shared" si="16"/>
        <v>100</v>
      </c>
      <c r="H125" s="110">
        <f t="shared" si="17"/>
        <v>100</v>
      </c>
      <c r="I125" s="94">
        <v>0</v>
      </c>
      <c r="J125" s="94">
        <f t="shared" si="15"/>
        <v>100</v>
      </c>
      <c r="K125" s="94">
        <v>0</v>
      </c>
      <c r="L125" s="94">
        <f t="shared" si="14"/>
        <v>100</v>
      </c>
      <c r="M125" s="94">
        <v>0</v>
      </c>
      <c r="N125" s="94">
        <f t="shared" si="13"/>
        <v>100</v>
      </c>
      <c r="O125" s="52"/>
      <c r="P125" s="52"/>
      <c r="Q125" s="52"/>
      <c r="R125" s="52"/>
    </row>
    <row r="126" spans="1:18" s="53" customFormat="1" x14ac:dyDescent="0.25">
      <c r="A126" s="155"/>
      <c r="B126" s="156"/>
      <c r="C126" s="157" t="s">
        <v>163</v>
      </c>
      <c r="D126" s="157" t="s">
        <v>164</v>
      </c>
      <c r="E126" s="158" t="s">
        <v>135</v>
      </c>
      <c r="F126" s="159">
        <v>0</v>
      </c>
      <c r="G126" s="109">
        <v>100</v>
      </c>
      <c r="H126" s="93">
        <f t="shared" si="17"/>
        <v>100</v>
      </c>
      <c r="I126" s="92">
        <v>0</v>
      </c>
      <c r="J126" s="92">
        <f t="shared" si="15"/>
        <v>100</v>
      </c>
      <c r="K126" s="92">
        <v>0</v>
      </c>
      <c r="L126" s="92">
        <f t="shared" si="14"/>
        <v>100</v>
      </c>
      <c r="M126" s="92">
        <v>0</v>
      </c>
      <c r="N126" s="92">
        <f t="shared" si="13"/>
        <v>100</v>
      </c>
      <c r="O126" s="52"/>
      <c r="P126" s="52"/>
      <c r="Q126" s="52"/>
      <c r="R126" s="52"/>
    </row>
    <row r="127" spans="1:18" s="53" customFormat="1" ht="21" x14ac:dyDescent="0.25">
      <c r="A127" s="150" t="s">
        <v>160</v>
      </c>
      <c r="B127" s="151" t="s">
        <v>210</v>
      </c>
      <c r="C127" s="152" t="s">
        <v>78</v>
      </c>
      <c r="D127" s="152" t="s">
        <v>78</v>
      </c>
      <c r="E127" s="153" t="s">
        <v>211</v>
      </c>
      <c r="F127" s="154">
        <v>0</v>
      </c>
      <c r="G127" s="102">
        <f t="shared" si="16"/>
        <v>100</v>
      </c>
      <c r="H127" s="110">
        <f t="shared" si="17"/>
        <v>100</v>
      </c>
      <c r="I127" s="94">
        <v>0</v>
      </c>
      <c r="J127" s="94">
        <f t="shared" si="15"/>
        <v>100</v>
      </c>
      <c r="K127" s="94">
        <v>0</v>
      </c>
      <c r="L127" s="94">
        <f t="shared" si="14"/>
        <v>100</v>
      </c>
      <c r="M127" s="94">
        <v>0</v>
      </c>
      <c r="N127" s="94">
        <f t="shared" si="13"/>
        <v>100</v>
      </c>
      <c r="O127" s="52"/>
      <c r="P127" s="52"/>
      <c r="Q127" s="52"/>
      <c r="R127" s="52"/>
    </row>
    <row r="128" spans="1:18" s="53" customFormat="1" x14ac:dyDescent="0.25">
      <c r="A128" s="155"/>
      <c r="B128" s="156"/>
      <c r="C128" s="157" t="s">
        <v>163</v>
      </c>
      <c r="D128" s="157" t="s">
        <v>164</v>
      </c>
      <c r="E128" s="158" t="s">
        <v>135</v>
      </c>
      <c r="F128" s="159">
        <v>0</v>
      </c>
      <c r="G128" s="109">
        <v>100</v>
      </c>
      <c r="H128" s="93">
        <f t="shared" si="17"/>
        <v>100</v>
      </c>
      <c r="I128" s="92">
        <v>0</v>
      </c>
      <c r="J128" s="92">
        <f t="shared" si="15"/>
        <v>100</v>
      </c>
      <c r="K128" s="92">
        <v>0</v>
      </c>
      <c r="L128" s="92">
        <f t="shared" si="14"/>
        <v>100</v>
      </c>
      <c r="M128" s="92">
        <v>0</v>
      </c>
      <c r="N128" s="92">
        <f t="shared" si="13"/>
        <v>100</v>
      </c>
      <c r="O128" s="52"/>
      <c r="P128" s="52"/>
      <c r="Q128" s="52"/>
      <c r="R128" s="52"/>
    </row>
    <row r="129" spans="1:18" s="53" customFormat="1" ht="21" x14ac:dyDescent="0.25">
      <c r="A129" s="150" t="s">
        <v>160</v>
      </c>
      <c r="B129" s="151" t="s">
        <v>212</v>
      </c>
      <c r="C129" s="152" t="s">
        <v>78</v>
      </c>
      <c r="D129" s="152" t="s">
        <v>78</v>
      </c>
      <c r="E129" s="153" t="s">
        <v>213</v>
      </c>
      <c r="F129" s="154">
        <v>0</v>
      </c>
      <c r="G129" s="102">
        <f t="shared" si="16"/>
        <v>200</v>
      </c>
      <c r="H129" s="110">
        <f t="shared" si="17"/>
        <v>200</v>
      </c>
      <c r="I129" s="94">
        <v>0</v>
      </c>
      <c r="J129" s="94">
        <f t="shared" si="15"/>
        <v>200</v>
      </c>
      <c r="K129" s="94">
        <v>0</v>
      </c>
      <c r="L129" s="94">
        <f t="shared" si="14"/>
        <v>200</v>
      </c>
      <c r="M129" s="94">
        <v>0</v>
      </c>
      <c r="N129" s="94">
        <f t="shared" si="13"/>
        <v>200</v>
      </c>
      <c r="O129" s="52"/>
      <c r="P129" s="52"/>
      <c r="Q129" s="52"/>
      <c r="R129" s="52"/>
    </row>
    <row r="130" spans="1:18" s="53" customFormat="1" x14ac:dyDescent="0.25">
      <c r="A130" s="155"/>
      <c r="B130" s="156"/>
      <c r="C130" s="157" t="s">
        <v>163</v>
      </c>
      <c r="D130" s="157" t="s">
        <v>164</v>
      </c>
      <c r="E130" s="158" t="s">
        <v>135</v>
      </c>
      <c r="F130" s="159">
        <v>0</v>
      </c>
      <c r="G130" s="109">
        <v>200</v>
      </c>
      <c r="H130" s="93">
        <f t="shared" si="17"/>
        <v>200</v>
      </c>
      <c r="I130" s="92">
        <v>0</v>
      </c>
      <c r="J130" s="92">
        <f t="shared" si="15"/>
        <v>200</v>
      </c>
      <c r="K130" s="92">
        <v>0</v>
      </c>
      <c r="L130" s="92">
        <f t="shared" si="14"/>
        <v>200</v>
      </c>
      <c r="M130" s="92">
        <v>0</v>
      </c>
      <c r="N130" s="92">
        <f t="shared" si="13"/>
        <v>200</v>
      </c>
      <c r="O130" s="52"/>
      <c r="P130" s="52"/>
      <c r="Q130" s="52"/>
      <c r="R130" s="52"/>
    </row>
    <row r="131" spans="1:18" s="53" customFormat="1" ht="21" x14ac:dyDescent="0.25">
      <c r="A131" s="150" t="s">
        <v>160</v>
      </c>
      <c r="B131" s="151" t="s">
        <v>214</v>
      </c>
      <c r="C131" s="152" t="s">
        <v>78</v>
      </c>
      <c r="D131" s="152" t="s">
        <v>78</v>
      </c>
      <c r="E131" s="153" t="s">
        <v>215</v>
      </c>
      <c r="F131" s="154">
        <v>0</v>
      </c>
      <c r="G131" s="102">
        <f t="shared" si="16"/>
        <v>100</v>
      </c>
      <c r="H131" s="110">
        <f t="shared" si="17"/>
        <v>100</v>
      </c>
      <c r="I131" s="94">
        <v>0</v>
      </c>
      <c r="J131" s="94">
        <f t="shared" si="15"/>
        <v>100</v>
      </c>
      <c r="K131" s="94">
        <v>0</v>
      </c>
      <c r="L131" s="94">
        <f t="shared" si="14"/>
        <v>100</v>
      </c>
      <c r="M131" s="94">
        <v>0</v>
      </c>
      <c r="N131" s="94">
        <f t="shared" si="13"/>
        <v>100</v>
      </c>
      <c r="O131" s="52"/>
      <c r="P131" s="52"/>
      <c r="Q131" s="52"/>
      <c r="R131" s="52"/>
    </row>
    <row r="132" spans="1:18" s="53" customFormat="1" x14ac:dyDescent="0.25">
      <c r="A132" s="155"/>
      <c r="B132" s="156"/>
      <c r="C132" s="157" t="s">
        <v>163</v>
      </c>
      <c r="D132" s="157" t="s">
        <v>164</v>
      </c>
      <c r="E132" s="158" t="s">
        <v>135</v>
      </c>
      <c r="F132" s="159">
        <v>0</v>
      </c>
      <c r="G132" s="109">
        <v>100</v>
      </c>
      <c r="H132" s="93">
        <f t="shared" si="17"/>
        <v>100</v>
      </c>
      <c r="I132" s="92">
        <v>0</v>
      </c>
      <c r="J132" s="92">
        <f t="shared" si="15"/>
        <v>100</v>
      </c>
      <c r="K132" s="92">
        <v>0</v>
      </c>
      <c r="L132" s="92">
        <f t="shared" si="14"/>
        <v>100</v>
      </c>
      <c r="M132" s="92">
        <v>0</v>
      </c>
      <c r="N132" s="92">
        <f t="shared" si="13"/>
        <v>100</v>
      </c>
      <c r="O132" s="52"/>
      <c r="P132" s="52"/>
      <c r="Q132" s="52"/>
      <c r="R132" s="52"/>
    </row>
    <row r="133" spans="1:18" s="53" customFormat="1" ht="31.2" x14ac:dyDescent="0.25">
      <c r="A133" s="150" t="s">
        <v>160</v>
      </c>
      <c r="B133" s="151" t="s">
        <v>216</v>
      </c>
      <c r="C133" s="152" t="s">
        <v>78</v>
      </c>
      <c r="D133" s="152" t="s">
        <v>78</v>
      </c>
      <c r="E133" s="153" t="s">
        <v>217</v>
      </c>
      <c r="F133" s="154">
        <v>0</v>
      </c>
      <c r="G133" s="102">
        <f t="shared" si="16"/>
        <v>100</v>
      </c>
      <c r="H133" s="110">
        <f t="shared" si="17"/>
        <v>100</v>
      </c>
      <c r="I133" s="94">
        <v>0</v>
      </c>
      <c r="J133" s="94">
        <f t="shared" si="15"/>
        <v>100</v>
      </c>
      <c r="K133" s="94">
        <v>0</v>
      </c>
      <c r="L133" s="94">
        <f t="shared" si="14"/>
        <v>100</v>
      </c>
      <c r="M133" s="94">
        <v>0</v>
      </c>
      <c r="N133" s="94">
        <f t="shared" si="13"/>
        <v>100</v>
      </c>
      <c r="O133" s="52"/>
      <c r="P133" s="52"/>
      <c r="Q133" s="52"/>
      <c r="R133" s="52"/>
    </row>
    <row r="134" spans="1:18" s="53" customFormat="1" x14ac:dyDescent="0.25">
      <c r="A134" s="155"/>
      <c r="B134" s="156"/>
      <c r="C134" s="157" t="s">
        <v>163</v>
      </c>
      <c r="D134" s="157" t="s">
        <v>218</v>
      </c>
      <c r="E134" s="158" t="s">
        <v>219</v>
      </c>
      <c r="F134" s="159">
        <v>0</v>
      </c>
      <c r="G134" s="109">
        <v>100</v>
      </c>
      <c r="H134" s="93">
        <f t="shared" si="17"/>
        <v>100</v>
      </c>
      <c r="I134" s="92">
        <v>0</v>
      </c>
      <c r="J134" s="92">
        <f t="shared" si="15"/>
        <v>100</v>
      </c>
      <c r="K134" s="92">
        <v>0</v>
      </c>
      <c r="L134" s="92">
        <f t="shared" si="14"/>
        <v>100</v>
      </c>
      <c r="M134" s="92">
        <v>0</v>
      </c>
      <c r="N134" s="92">
        <f t="shared" si="13"/>
        <v>100</v>
      </c>
      <c r="O134" s="52"/>
      <c r="P134" s="52"/>
      <c r="Q134" s="52"/>
      <c r="R134" s="52"/>
    </row>
    <row r="135" spans="1:18" s="53" customFormat="1" ht="21" x14ac:dyDescent="0.25">
      <c r="A135" s="150" t="s">
        <v>160</v>
      </c>
      <c r="B135" s="151" t="s">
        <v>220</v>
      </c>
      <c r="C135" s="152" t="s">
        <v>78</v>
      </c>
      <c r="D135" s="152" t="s">
        <v>78</v>
      </c>
      <c r="E135" s="153" t="s">
        <v>221</v>
      </c>
      <c r="F135" s="154">
        <v>0</v>
      </c>
      <c r="G135" s="102">
        <f t="shared" si="16"/>
        <v>150</v>
      </c>
      <c r="H135" s="110">
        <f t="shared" si="17"/>
        <v>150</v>
      </c>
      <c r="I135" s="94">
        <v>0</v>
      </c>
      <c r="J135" s="94">
        <f t="shared" si="15"/>
        <v>150</v>
      </c>
      <c r="K135" s="94">
        <v>0</v>
      </c>
      <c r="L135" s="94">
        <f t="shared" si="14"/>
        <v>150</v>
      </c>
      <c r="M135" s="94">
        <v>0</v>
      </c>
      <c r="N135" s="94">
        <f t="shared" si="13"/>
        <v>150</v>
      </c>
      <c r="O135" s="52"/>
      <c r="P135" s="52"/>
      <c r="Q135" s="52"/>
      <c r="R135" s="52"/>
    </row>
    <row r="136" spans="1:18" s="53" customFormat="1" x14ac:dyDescent="0.25">
      <c r="A136" s="155"/>
      <c r="B136" s="156"/>
      <c r="C136" s="157" t="s">
        <v>163</v>
      </c>
      <c r="D136" s="157" t="s">
        <v>218</v>
      </c>
      <c r="E136" s="158" t="s">
        <v>219</v>
      </c>
      <c r="F136" s="159">
        <v>0</v>
      </c>
      <c r="G136" s="109">
        <v>150</v>
      </c>
      <c r="H136" s="93">
        <f t="shared" si="17"/>
        <v>150</v>
      </c>
      <c r="I136" s="92">
        <v>0</v>
      </c>
      <c r="J136" s="92">
        <f t="shared" si="15"/>
        <v>150</v>
      </c>
      <c r="K136" s="92">
        <v>0</v>
      </c>
      <c r="L136" s="92">
        <f t="shared" si="14"/>
        <v>150</v>
      </c>
      <c r="M136" s="92">
        <v>0</v>
      </c>
      <c r="N136" s="92">
        <f t="shared" si="13"/>
        <v>150</v>
      </c>
      <c r="O136" s="52"/>
      <c r="P136" s="52"/>
      <c r="Q136" s="52"/>
      <c r="R136" s="52"/>
    </row>
    <row r="137" spans="1:18" s="53" customFormat="1" x14ac:dyDescent="0.25">
      <c r="A137" s="150" t="s">
        <v>160</v>
      </c>
      <c r="B137" s="151" t="s">
        <v>222</v>
      </c>
      <c r="C137" s="152" t="s">
        <v>78</v>
      </c>
      <c r="D137" s="152" t="s">
        <v>78</v>
      </c>
      <c r="E137" s="153" t="s">
        <v>223</v>
      </c>
      <c r="F137" s="154">
        <v>0</v>
      </c>
      <c r="G137" s="102">
        <f t="shared" si="16"/>
        <v>100</v>
      </c>
      <c r="H137" s="110">
        <f t="shared" si="17"/>
        <v>100</v>
      </c>
      <c r="I137" s="94">
        <v>0</v>
      </c>
      <c r="J137" s="94">
        <f t="shared" si="15"/>
        <v>100</v>
      </c>
      <c r="K137" s="94">
        <v>0</v>
      </c>
      <c r="L137" s="94">
        <f t="shared" si="14"/>
        <v>100</v>
      </c>
      <c r="M137" s="94">
        <v>0</v>
      </c>
      <c r="N137" s="94">
        <f t="shared" si="13"/>
        <v>100</v>
      </c>
      <c r="O137" s="52"/>
      <c r="P137" s="52"/>
      <c r="Q137" s="52"/>
      <c r="R137" s="52"/>
    </row>
    <row r="138" spans="1:18" s="53" customFormat="1" x14ac:dyDescent="0.25">
      <c r="A138" s="155"/>
      <c r="B138" s="156"/>
      <c r="C138" s="157" t="s">
        <v>163</v>
      </c>
      <c r="D138" s="157" t="s">
        <v>164</v>
      </c>
      <c r="E138" s="158" t="s">
        <v>135</v>
      </c>
      <c r="F138" s="159">
        <v>0</v>
      </c>
      <c r="G138" s="109">
        <v>100</v>
      </c>
      <c r="H138" s="93">
        <f t="shared" si="17"/>
        <v>100</v>
      </c>
      <c r="I138" s="92">
        <v>0</v>
      </c>
      <c r="J138" s="92">
        <f t="shared" si="15"/>
        <v>100</v>
      </c>
      <c r="K138" s="92">
        <v>0</v>
      </c>
      <c r="L138" s="92">
        <f t="shared" si="14"/>
        <v>100</v>
      </c>
      <c r="M138" s="92">
        <v>0</v>
      </c>
      <c r="N138" s="92">
        <f t="shared" si="13"/>
        <v>100</v>
      </c>
      <c r="O138" s="52"/>
      <c r="P138" s="52"/>
      <c r="Q138" s="52"/>
      <c r="R138" s="52"/>
    </row>
    <row r="139" spans="1:18" s="53" customFormat="1" ht="21" x14ac:dyDescent="0.25">
      <c r="A139" s="150" t="s">
        <v>160</v>
      </c>
      <c r="B139" s="151" t="s">
        <v>224</v>
      </c>
      <c r="C139" s="152" t="s">
        <v>78</v>
      </c>
      <c r="D139" s="152" t="s">
        <v>78</v>
      </c>
      <c r="E139" s="153" t="s">
        <v>225</v>
      </c>
      <c r="F139" s="154">
        <v>0</v>
      </c>
      <c r="G139" s="102">
        <f t="shared" si="16"/>
        <v>200</v>
      </c>
      <c r="H139" s="110">
        <f t="shared" si="17"/>
        <v>200</v>
      </c>
      <c r="I139" s="94">
        <v>0</v>
      </c>
      <c r="J139" s="94">
        <f t="shared" si="15"/>
        <v>200</v>
      </c>
      <c r="K139" s="94">
        <v>0</v>
      </c>
      <c r="L139" s="94">
        <f t="shared" si="14"/>
        <v>200</v>
      </c>
      <c r="M139" s="94">
        <v>0</v>
      </c>
      <c r="N139" s="94">
        <f t="shared" ref="N139:N202" si="18">+L139+M139</f>
        <v>200</v>
      </c>
      <c r="O139" s="52"/>
      <c r="P139" s="52"/>
      <c r="Q139" s="52"/>
      <c r="R139" s="52"/>
    </row>
    <row r="140" spans="1:18" s="53" customFormat="1" x14ac:dyDescent="0.25">
      <c r="A140" s="155"/>
      <c r="B140" s="156"/>
      <c r="C140" s="157" t="s">
        <v>163</v>
      </c>
      <c r="D140" s="157" t="s">
        <v>187</v>
      </c>
      <c r="E140" s="158" t="s">
        <v>138</v>
      </c>
      <c r="F140" s="159">
        <v>0</v>
      </c>
      <c r="G140" s="109">
        <v>200</v>
      </c>
      <c r="H140" s="93">
        <f t="shared" si="17"/>
        <v>200</v>
      </c>
      <c r="I140" s="92">
        <v>0</v>
      </c>
      <c r="J140" s="92">
        <f t="shared" si="15"/>
        <v>200</v>
      </c>
      <c r="K140" s="92">
        <v>0</v>
      </c>
      <c r="L140" s="92">
        <f t="shared" si="14"/>
        <v>200</v>
      </c>
      <c r="M140" s="92">
        <v>0</v>
      </c>
      <c r="N140" s="92">
        <f t="shared" si="18"/>
        <v>200</v>
      </c>
      <c r="O140" s="52"/>
      <c r="P140" s="52"/>
      <c r="Q140" s="52"/>
      <c r="R140" s="52"/>
    </row>
    <row r="141" spans="1:18" s="53" customFormat="1" x14ac:dyDescent="0.25">
      <c r="A141" s="150" t="s">
        <v>160</v>
      </c>
      <c r="B141" s="151" t="s">
        <v>226</v>
      </c>
      <c r="C141" s="152" t="s">
        <v>78</v>
      </c>
      <c r="D141" s="152" t="s">
        <v>78</v>
      </c>
      <c r="E141" s="153" t="s">
        <v>227</v>
      </c>
      <c r="F141" s="154">
        <v>0</v>
      </c>
      <c r="G141" s="102">
        <f t="shared" si="16"/>
        <v>100</v>
      </c>
      <c r="H141" s="110">
        <f t="shared" si="17"/>
        <v>100</v>
      </c>
      <c r="I141" s="94">
        <v>0</v>
      </c>
      <c r="J141" s="94">
        <f t="shared" si="15"/>
        <v>100</v>
      </c>
      <c r="K141" s="94">
        <v>0</v>
      </c>
      <c r="L141" s="94">
        <f t="shared" ref="L141:L206" si="19">+J141+K141</f>
        <v>100</v>
      </c>
      <c r="M141" s="94">
        <v>0</v>
      </c>
      <c r="N141" s="94">
        <f t="shared" si="18"/>
        <v>100</v>
      </c>
      <c r="O141" s="52"/>
      <c r="P141" s="52"/>
      <c r="Q141" s="52"/>
      <c r="R141" s="52"/>
    </row>
    <row r="142" spans="1:18" s="53" customFormat="1" x14ac:dyDescent="0.25">
      <c r="A142" s="155"/>
      <c r="B142" s="156"/>
      <c r="C142" s="157" t="s">
        <v>163</v>
      </c>
      <c r="D142" s="157" t="s">
        <v>164</v>
      </c>
      <c r="E142" s="158" t="s">
        <v>135</v>
      </c>
      <c r="F142" s="159">
        <v>0</v>
      </c>
      <c r="G142" s="109">
        <v>100</v>
      </c>
      <c r="H142" s="93">
        <f t="shared" si="17"/>
        <v>100</v>
      </c>
      <c r="I142" s="92">
        <v>0</v>
      </c>
      <c r="J142" s="92">
        <f t="shared" si="15"/>
        <v>100</v>
      </c>
      <c r="K142" s="92">
        <v>0</v>
      </c>
      <c r="L142" s="92">
        <f t="shared" si="19"/>
        <v>100</v>
      </c>
      <c r="M142" s="92">
        <v>0</v>
      </c>
      <c r="N142" s="92">
        <f t="shared" si="18"/>
        <v>100</v>
      </c>
      <c r="O142" s="52"/>
      <c r="P142" s="52"/>
      <c r="Q142" s="52"/>
      <c r="R142" s="52"/>
    </row>
    <row r="143" spans="1:18" s="53" customFormat="1" ht="31.2" x14ac:dyDescent="0.25">
      <c r="A143" s="150" t="s">
        <v>160</v>
      </c>
      <c r="B143" s="151" t="s">
        <v>228</v>
      </c>
      <c r="C143" s="152" t="s">
        <v>78</v>
      </c>
      <c r="D143" s="152" t="s">
        <v>78</v>
      </c>
      <c r="E143" s="153" t="s">
        <v>229</v>
      </c>
      <c r="F143" s="154">
        <v>0</v>
      </c>
      <c r="G143" s="102">
        <f t="shared" si="16"/>
        <v>100</v>
      </c>
      <c r="H143" s="110">
        <f t="shared" si="17"/>
        <v>100</v>
      </c>
      <c r="I143" s="94">
        <v>0</v>
      </c>
      <c r="J143" s="94">
        <f t="shared" si="15"/>
        <v>100</v>
      </c>
      <c r="K143" s="94">
        <v>0</v>
      </c>
      <c r="L143" s="94">
        <f t="shared" si="19"/>
        <v>100</v>
      </c>
      <c r="M143" s="94">
        <v>0</v>
      </c>
      <c r="N143" s="94">
        <f t="shared" si="18"/>
        <v>100</v>
      </c>
      <c r="O143" s="52"/>
      <c r="P143" s="52"/>
      <c r="Q143" s="52"/>
      <c r="R143" s="52"/>
    </row>
    <row r="144" spans="1:18" s="53" customFormat="1" x14ac:dyDescent="0.25">
      <c r="A144" s="155"/>
      <c r="B144" s="156"/>
      <c r="C144" s="157" t="s">
        <v>163</v>
      </c>
      <c r="D144" s="157" t="s">
        <v>164</v>
      </c>
      <c r="E144" s="158" t="s">
        <v>135</v>
      </c>
      <c r="F144" s="159">
        <v>0</v>
      </c>
      <c r="G144" s="109">
        <v>100</v>
      </c>
      <c r="H144" s="93">
        <f t="shared" si="17"/>
        <v>100</v>
      </c>
      <c r="I144" s="92">
        <v>0</v>
      </c>
      <c r="J144" s="92">
        <f t="shared" ref="J144:J226" si="20">+H144+I144</f>
        <v>100</v>
      </c>
      <c r="K144" s="92">
        <v>0</v>
      </c>
      <c r="L144" s="92">
        <f t="shared" si="19"/>
        <v>100</v>
      </c>
      <c r="M144" s="92">
        <v>0</v>
      </c>
      <c r="N144" s="92">
        <f t="shared" si="18"/>
        <v>100</v>
      </c>
      <c r="O144" s="52"/>
      <c r="P144" s="52"/>
      <c r="Q144" s="52"/>
      <c r="R144" s="52"/>
    </row>
    <row r="145" spans="1:18" s="53" customFormat="1" x14ac:dyDescent="0.25">
      <c r="A145" s="150" t="s">
        <v>160</v>
      </c>
      <c r="B145" s="151" t="s">
        <v>230</v>
      </c>
      <c r="C145" s="152" t="s">
        <v>78</v>
      </c>
      <c r="D145" s="152" t="s">
        <v>78</v>
      </c>
      <c r="E145" s="153" t="s">
        <v>231</v>
      </c>
      <c r="F145" s="154">
        <v>0</v>
      </c>
      <c r="G145" s="102">
        <f t="shared" ref="G145:G147" si="21">+G146</f>
        <v>450</v>
      </c>
      <c r="H145" s="110">
        <f t="shared" si="17"/>
        <v>450</v>
      </c>
      <c r="I145" s="94">
        <v>0</v>
      </c>
      <c r="J145" s="94">
        <f t="shared" si="20"/>
        <v>450</v>
      </c>
      <c r="K145" s="94">
        <v>0</v>
      </c>
      <c r="L145" s="94">
        <f t="shared" si="19"/>
        <v>450</v>
      </c>
      <c r="M145" s="94">
        <v>0</v>
      </c>
      <c r="N145" s="94">
        <f t="shared" si="18"/>
        <v>450</v>
      </c>
      <c r="O145" s="52"/>
      <c r="P145" s="52"/>
      <c r="Q145" s="52"/>
      <c r="R145" s="52"/>
    </row>
    <row r="146" spans="1:18" s="53" customFormat="1" x14ac:dyDescent="0.25">
      <c r="A146" s="155"/>
      <c r="B146" s="156"/>
      <c r="C146" s="157" t="s">
        <v>163</v>
      </c>
      <c r="D146" s="157" t="s">
        <v>164</v>
      </c>
      <c r="E146" s="158" t="s">
        <v>135</v>
      </c>
      <c r="F146" s="159">
        <v>0</v>
      </c>
      <c r="G146" s="109">
        <v>450</v>
      </c>
      <c r="H146" s="93">
        <f t="shared" ref="H146:H226" si="22">+F146+G146</f>
        <v>450</v>
      </c>
      <c r="I146" s="92">
        <v>0</v>
      </c>
      <c r="J146" s="92">
        <f t="shared" si="20"/>
        <v>450</v>
      </c>
      <c r="K146" s="92">
        <v>0</v>
      </c>
      <c r="L146" s="92">
        <f t="shared" si="19"/>
        <v>450</v>
      </c>
      <c r="M146" s="92">
        <v>0</v>
      </c>
      <c r="N146" s="92">
        <f t="shared" si="18"/>
        <v>450</v>
      </c>
      <c r="O146" s="52"/>
      <c r="P146" s="52"/>
      <c r="Q146" s="52"/>
      <c r="R146" s="52"/>
    </row>
    <row r="147" spans="1:18" s="53" customFormat="1" ht="21" x14ac:dyDescent="0.25">
      <c r="A147" s="150" t="s">
        <v>160</v>
      </c>
      <c r="B147" s="151" t="s">
        <v>232</v>
      </c>
      <c r="C147" s="152" t="s">
        <v>78</v>
      </c>
      <c r="D147" s="152" t="s">
        <v>78</v>
      </c>
      <c r="E147" s="153" t="s">
        <v>233</v>
      </c>
      <c r="F147" s="154">
        <v>0</v>
      </c>
      <c r="G147" s="102">
        <f t="shared" si="21"/>
        <v>150</v>
      </c>
      <c r="H147" s="110">
        <f t="shared" si="22"/>
        <v>150</v>
      </c>
      <c r="I147" s="94">
        <v>0</v>
      </c>
      <c r="J147" s="94">
        <f t="shared" si="20"/>
        <v>150</v>
      </c>
      <c r="K147" s="94">
        <v>0</v>
      </c>
      <c r="L147" s="94">
        <f t="shared" si="19"/>
        <v>150</v>
      </c>
      <c r="M147" s="94">
        <v>0</v>
      </c>
      <c r="N147" s="94">
        <f t="shared" si="18"/>
        <v>150</v>
      </c>
      <c r="O147" s="52"/>
      <c r="P147" s="52"/>
      <c r="Q147" s="52"/>
      <c r="R147" s="52"/>
    </row>
    <row r="148" spans="1:18" s="53" customFormat="1" ht="13.8" thickBot="1" x14ac:dyDescent="0.3">
      <c r="A148" s="155"/>
      <c r="B148" s="156"/>
      <c r="C148" s="157" t="s">
        <v>163</v>
      </c>
      <c r="D148" s="157" t="s">
        <v>164</v>
      </c>
      <c r="E148" s="158" t="s">
        <v>135</v>
      </c>
      <c r="F148" s="159">
        <v>0</v>
      </c>
      <c r="G148" s="160">
        <v>150</v>
      </c>
      <c r="H148" s="91">
        <f t="shared" si="22"/>
        <v>150</v>
      </c>
      <c r="I148" s="134">
        <v>0</v>
      </c>
      <c r="J148" s="134">
        <f t="shared" si="20"/>
        <v>150</v>
      </c>
      <c r="K148" s="134">
        <v>0</v>
      </c>
      <c r="L148" s="134">
        <f t="shared" si="19"/>
        <v>150</v>
      </c>
      <c r="M148" s="134">
        <v>0</v>
      </c>
      <c r="N148" s="134">
        <f t="shared" si="18"/>
        <v>150</v>
      </c>
      <c r="O148" s="52"/>
      <c r="P148" s="52"/>
      <c r="Q148" s="52"/>
      <c r="R148" s="52"/>
    </row>
    <row r="149" spans="1:18" s="53" customFormat="1" ht="13.8" thickBot="1" x14ac:dyDescent="0.3">
      <c r="A149" s="142" t="s">
        <v>77</v>
      </c>
      <c r="B149" s="143" t="s">
        <v>78</v>
      </c>
      <c r="C149" s="144" t="s">
        <v>78</v>
      </c>
      <c r="D149" s="144" t="s">
        <v>78</v>
      </c>
      <c r="E149" s="145" t="s">
        <v>234</v>
      </c>
      <c r="F149" s="146">
        <v>2750</v>
      </c>
      <c r="G149" s="161">
        <f>+G150+G152+G154+G156+G158+G160</f>
        <v>0</v>
      </c>
      <c r="H149" s="147">
        <f t="shared" si="22"/>
        <v>2750</v>
      </c>
      <c r="I149" s="148">
        <v>0</v>
      </c>
      <c r="J149" s="148">
        <f t="shared" si="20"/>
        <v>2750</v>
      </c>
      <c r="K149" s="148">
        <v>0</v>
      </c>
      <c r="L149" s="148">
        <f t="shared" si="19"/>
        <v>2750</v>
      </c>
      <c r="M149" s="148">
        <v>0</v>
      </c>
      <c r="N149" s="148">
        <f t="shared" si="18"/>
        <v>2750</v>
      </c>
      <c r="O149" s="52"/>
      <c r="P149" s="52"/>
      <c r="Q149" s="52"/>
      <c r="R149" s="52"/>
    </row>
    <row r="150" spans="1:18" s="53" customFormat="1" x14ac:dyDescent="0.25">
      <c r="A150" s="79" t="s">
        <v>77</v>
      </c>
      <c r="B150" s="80" t="s">
        <v>235</v>
      </c>
      <c r="C150" s="81" t="s">
        <v>78</v>
      </c>
      <c r="D150" s="82" t="s">
        <v>78</v>
      </c>
      <c r="E150" s="83" t="s">
        <v>234</v>
      </c>
      <c r="F150" s="84">
        <f>+F151</f>
        <v>2750</v>
      </c>
      <c r="G150" s="149">
        <f>+G151</f>
        <v>-2750</v>
      </c>
      <c r="H150" s="84">
        <f t="shared" si="22"/>
        <v>0</v>
      </c>
      <c r="I150" s="85">
        <v>0</v>
      </c>
      <c r="J150" s="85">
        <f t="shared" si="20"/>
        <v>0</v>
      </c>
      <c r="K150" s="85">
        <v>0</v>
      </c>
      <c r="L150" s="85">
        <f t="shared" si="19"/>
        <v>0</v>
      </c>
      <c r="M150" s="85">
        <v>0</v>
      </c>
      <c r="N150" s="85">
        <f t="shared" si="18"/>
        <v>0</v>
      </c>
      <c r="O150" s="52"/>
      <c r="P150" s="52"/>
      <c r="Q150" s="52"/>
      <c r="R150" s="52"/>
    </row>
    <row r="151" spans="1:18" s="53" customFormat="1" x14ac:dyDescent="0.25">
      <c r="A151" s="86"/>
      <c r="B151" s="87" t="s">
        <v>84</v>
      </c>
      <c r="C151" s="88">
        <v>3419</v>
      </c>
      <c r="D151" s="89">
        <v>5222</v>
      </c>
      <c r="E151" s="90" t="s">
        <v>135</v>
      </c>
      <c r="F151" s="93">
        <v>2750</v>
      </c>
      <c r="G151" s="109">
        <v>-2750</v>
      </c>
      <c r="H151" s="93">
        <f t="shared" si="22"/>
        <v>0</v>
      </c>
      <c r="I151" s="92">
        <v>0</v>
      </c>
      <c r="J151" s="92">
        <f t="shared" si="20"/>
        <v>0</v>
      </c>
      <c r="K151" s="92">
        <v>0</v>
      </c>
      <c r="L151" s="92">
        <f t="shared" si="19"/>
        <v>0</v>
      </c>
      <c r="M151" s="92">
        <v>0</v>
      </c>
      <c r="N151" s="92">
        <f t="shared" si="18"/>
        <v>0</v>
      </c>
      <c r="O151" s="52"/>
      <c r="P151" s="52"/>
      <c r="Q151" s="52"/>
      <c r="R151" s="52"/>
    </row>
    <row r="152" spans="1:18" s="53" customFormat="1" ht="21" x14ac:dyDescent="0.25">
      <c r="A152" s="150" t="s">
        <v>160</v>
      </c>
      <c r="B152" s="151" t="s">
        <v>236</v>
      </c>
      <c r="C152" s="152" t="s">
        <v>78</v>
      </c>
      <c r="D152" s="152" t="s">
        <v>78</v>
      </c>
      <c r="E152" s="153" t="s">
        <v>237</v>
      </c>
      <c r="F152" s="154">
        <v>0</v>
      </c>
      <c r="G152" s="102">
        <f>+G153</f>
        <v>200</v>
      </c>
      <c r="H152" s="110">
        <f t="shared" si="22"/>
        <v>200</v>
      </c>
      <c r="I152" s="94">
        <v>0</v>
      </c>
      <c r="J152" s="94">
        <f t="shared" si="20"/>
        <v>200</v>
      </c>
      <c r="K152" s="94">
        <v>0</v>
      </c>
      <c r="L152" s="94">
        <f t="shared" si="19"/>
        <v>200</v>
      </c>
      <c r="M152" s="94">
        <v>0</v>
      </c>
      <c r="N152" s="94">
        <f t="shared" si="18"/>
        <v>200</v>
      </c>
      <c r="O152" s="52"/>
      <c r="P152" s="52"/>
      <c r="Q152" s="52"/>
      <c r="R152" s="52"/>
    </row>
    <row r="153" spans="1:18" s="53" customFormat="1" x14ac:dyDescent="0.25">
      <c r="A153" s="155"/>
      <c r="B153" s="156"/>
      <c r="C153" s="157" t="s">
        <v>163</v>
      </c>
      <c r="D153" s="157" t="s">
        <v>164</v>
      </c>
      <c r="E153" s="158" t="s">
        <v>135</v>
      </c>
      <c r="F153" s="159">
        <v>0</v>
      </c>
      <c r="G153" s="109">
        <v>200</v>
      </c>
      <c r="H153" s="93">
        <f t="shared" si="22"/>
        <v>200</v>
      </c>
      <c r="I153" s="92">
        <v>0</v>
      </c>
      <c r="J153" s="92">
        <f t="shared" si="20"/>
        <v>200</v>
      </c>
      <c r="K153" s="92">
        <v>0</v>
      </c>
      <c r="L153" s="92">
        <f t="shared" si="19"/>
        <v>200</v>
      </c>
      <c r="M153" s="92">
        <v>0</v>
      </c>
      <c r="N153" s="92">
        <f t="shared" si="18"/>
        <v>200</v>
      </c>
      <c r="O153" s="52"/>
      <c r="P153" s="52"/>
      <c r="Q153" s="52"/>
      <c r="R153" s="52"/>
    </row>
    <row r="154" spans="1:18" s="53" customFormat="1" ht="21" x14ac:dyDescent="0.25">
      <c r="A154" s="150" t="s">
        <v>160</v>
      </c>
      <c r="B154" s="151" t="s">
        <v>238</v>
      </c>
      <c r="C154" s="152" t="s">
        <v>78</v>
      </c>
      <c r="D154" s="152" t="s">
        <v>78</v>
      </c>
      <c r="E154" s="153" t="s">
        <v>239</v>
      </c>
      <c r="F154" s="154">
        <v>0</v>
      </c>
      <c r="G154" s="102">
        <f t="shared" ref="G154" si="23">+G155</f>
        <v>750</v>
      </c>
      <c r="H154" s="110">
        <f t="shared" si="22"/>
        <v>750</v>
      </c>
      <c r="I154" s="94">
        <v>0</v>
      </c>
      <c r="J154" s="94">
        <f t="shared" si="20"/>
        <v>750</v>
      </c>
      <c r="K154" s="94">
        <v>0</v>
      </c>
      <c r="L154" s="94">
        <f t="shared" si="19"/>
        <v>750</v>
      </c>
      <c r="M154" s="94">
        <v>0</v>
      </c>
      <c r="N154" s="94">
        <f t="shared" si="18"/>
        <v>750</v>
      </c>
      <c r="O154" s="52"/>
      <c r="P154" s="52"/>
      <c r="Q154" s="52"/>
      <c r="R154" s="52"/>
    </row>
    <row r="155" spans="1:18" s="53" customFormat="1" x14ac:dyDescent="0.25">
      <c r="A155" s="155"/>
      <c r="B155" s="156"/>
      <c r="C155" s="157" t="s">
        <v>163</v>
      </c>
      <c r="D155" s="157" t="s">
        <v>164</v>
      </c>
      <c r="E155" s="158" t="s">
        <v>135</v>
      </c>
      <c r="F155" s="159">
        <v>0</v>
      </c>
      <c r="G155" s="109">
        <v>750</v>
      </c>
      <c r="H155" s="93">
        <f t="shared" si="22"/>
        <v>750</v>
      </c>
      <c r="I155" s="92">
        <v>0</v>
      </c>
      <c r="J155" s="92">
        <f t="shared" si="20"/>
        <v>750</v>
      </c>
      <c r="K155" s="92">
        <v>0</v>
      </c>
      <c r="L155" s="92">
        <f t="shared" si="19"/>
        <v>750</v>
      </c>
      <c r="M155" s="92">
        <v>0</v>
      </c>
      <c r="N155" s="92">
        <f t="shared" si="18"/>
        <v>750</v>
      </c>
      <c r="O155" s="52"/>
      <c r="P155" s="52"/>
      <c r="Q155" s="52"/>
      <c r="R155" s="52"/>
    </row>
    <row r="156" spans="1:18" s="53" customFormat="1" ht="21" x14ac:dyDescent="0.25">
      <c r="A156" s="150" t="s">
        <v>160</v>
      </c>
      <c r="B156" s="151" t="s">
        <v>240</v>
      </c>
      <c r="C156" s="152" t="s">
        <v>78</v>
      </c>
      <c r="D156" s="152" t="s">
        <v>78</v>
      </c>
      <c r="E156" s="153" t="s">
        <v>241</v>
      </c>
      <c r="F156" s="154">
        <v>0</v>
      </c>
      <c r="G156" s="102">
        <f t="shared" ref="G156" si="24">+G157</f>
        <v>750</v>
      </c>
      <c r="H156" s="110">
        <f t="shared" si="22"/>
        <v>750</v>
      </c>
      <c r="I156" s="94">
        <v>0</v>
      </c>
      <c r="J156" s="94">
        <f t="shared" si="20"/>
        <v>750</v>
      </c>
      <c r="K156" s="94">
        <v>0</v>
      </c>
      <c r="L156" s="94">
        <f t="shared" si="19"/>
        <v>750</v>
      </c>
      <c r="M156" s="94">
        <v>0</v>
      </c>
      <c r="N156" s="94">
        <f t="shared" si="18"/>
        <v>750</v>
      </c>
      <c r="O156" s="52"/>
      <c r="P156" s="52"/>
      <c r="Q156" s="52"/>
      <c r="R156" s="52"/>
    </row>
    <row r="157" spans="1:18" s="53" customFormat="1" x14ac:dyDescent="0.25">
      <c r="A157" s="155"/>
      <c r="B157" s="156"/>
      <c r="C157" s="157" t="s">
        <v>163</v>
      </c>
      <c r="D157" s="157" t="s">
        <v>187</v>
      </c>
      <c r="E157" s="158" t="s">
        <v>138</v>
      </c>
      <c r="F157" s="159">
        <v>0</v>
      </c>
      <c r="G157" s="109">
        <v>750</v>
      </c>
      <c r="H157" s="93">
        <f t="shared" si="22"/>
        <v>750</v>
      </c>
      <c r="I157" s="92">
        <v>0</v>
      </c>
      <c r="J157" s="92">
        <f t="shared" si="20"/>
        <v>750</v>
      </c>
      <c r="K157" s="92">
        <v>0</v>
      </c>
      <c r="L157" s="92">
        <f t="shared" si="19"/>
        <v>750</v>
      </c>
      <c r="M157" s="92">
        <v>0</v>
      </c>
      <c r="N157" s="92">
        <f t="shared" si="18"/>
        <v>750</v>
      </c>
      <c r="O157" s="52"/>
      <c r="P157" s="52"/>
      <c r="Q157" s="52"/>
      <c r="R157" s="52"/>
    </row>
    <row r="158" spans="1:18" s="53" customFormat="1" ht="21" x14ac:dyDescent="0.25">
      <c r="A158" s="150" t="s">
        <v>160</v>
      </c>
      <c r="B158" s="151" t="s">
        <v>242</v>
      </c>
      <c r="C158" s="152" t="s">
        <v>78</v>
      </c>
      <c r="D158" s="152" t="s">
        <v>78</v>
      </c>
      <c r="E158" s="153" t="s">
        <v>243</v>
      </c>
      <c r="F158" s="154">
        <v>0</v>
      </c>
      <c r="G158" s="102">
        <f t="shared" ref="G158" si="25">+G159</f>
        <v>300</v>
      </c>
      <c r="H158" s="110">
        <f t="shared" si="22"/>
        <v>300</v>
      </c>
      <c r="I158" s="94">
        <v>0</v>
      </c>
      <c r="J158" s="94">
        <f t="shared" si="20"/>
        <v>300</v>
      </c>
      <c r="K158" s="94">
        <v>0</v>
      </c>
      <c r="L158" s="94">
        <f t="shared" si="19"/>
        <v>300</v>
      </c>
      <c r="M158" s="94">
        <v>0</v>
      </c>
      <c r="N158" s="94">
        <f t="shared" si="18"/>
        <v>300</v>
      </c>
      <c r="O158" s="52"/>
      <c r="P158" s="52"/>
      <c r="Q158" s="52"/>
      <c r="R158" s="52"/>
    </row>
    <row r="159" spans="1:18" s="53" customFormat="1" x14ac:dyDescent="0.25">
      <c r="A159" s="155"/>
      <c r="B159" s="156"/>
      <c r="C159" s="157" t="s">
        <v>163</v>
      </c>
      <c r="D159" s="157" t="s">
        <v>164</v>
      </c>
      <c r="E159" s="158" t="s">
        <v>135</v>
      </c>
      <c r="F159" s="159">
        <v>0</v>
      </c>
      <c r="G159" s="109">
        <v>300</v>
      </c>
      <c r="H159" s="93">
        <f t="shared" si="22"/>
        <v>300</v>
      </c>
      <c r="I159" s="92">
        <v>0</v>
      </c>
      <c r="J159" s="92">
        <f t="shared" si="20"/>
        <v>300</v>
      </c>
      <c r="K159" s="92">
        <v>0</v>
      </c>
      <c r="L159" s="92">
        <f t="shared" si="19"/>
        <v>300</v>
      </c>
      <c r="M159" s="92">
        <v>0</v>
      </c>
      <c r="N159" s="92">
        <f t="shared" si="18"/>
        <v>300</v>
      </c>
      <c r="O159" s="52"/>
      <c r="P159" s="52"/>
      <c r="Q159" s="52"/>
      <c r="R159" s="52"/>
    </row>
    <row r="160" spans="1:18" s="53" customFormat="1" ht="21" x14ac:dyDescent="0.25">
      <c r="A160" s="150" t="s">
        <v>160</v>
      </c>
      <c r="B160" s="151" t="s">
        <v>244</v>
      </c>
      <c r="C160" s="152" t="s">
        <v>78</v>
      </c>
      <c r="D160" s="152" t="s">
        <v>78</v>
      </c>
      <c r="E160" s="153" t="s">
        <v>245</v>
      </c>
      <c r="F160" s="154">
        <v>0</v>
      </c>
      <c r="G160" s="102">
        <f t="shared" ref="G160" si="26">+G161</f>
        <v>750</v>
      </c>
      <c r="H160" s="110">
        <f t="shared" si="22"/>
        <v>750</v>
      </c>
      <c r="I160" s="94">
        <v>0</v>
      </c>
      <c r="J160" s="94">
        <f t="shared" si="20"/>
        <v>750</v>
      </c>
      <c r="K160" s="94">
        <v>0</v>
      </c>
      <c r="L160" s="94">
        <f t="shared" si="19"/>
        <v>750</v>
      </c>
      <c r="M160" s="94">
        <v>0</v>
      </c>
      <c r="N160" s="94">
        <f t="shared" si="18"/>
        <v>750</v>
      </c>
      <c r="O160" s="52"/>
      <c r="P160" s="52"/>
      <c r="Q160" s="52"/>
      <c r="R160" s="52"/>
    </row>
    <row r="161" spans="1:18" s="53" customFormat="1" ht="13.8" thickBot="1" x14ac:dyDescent="0.3">
      <c r="A161" s="155"/>
      <c r="B161" s="156"/>
      <c r="C161" s="157" t="s">
        <v>163</v>
      </c>
      <c r="D161" s="157" t="s">
        <v>164</v>
      </c>
      <c r="E161" s="158" t="s">
        <v>135</v>
      </c>
      <c r="F161" s="159">
        <v>0</v>
      </c>
      <c r="G161" s="160">
        <v>750</v>
      </c>
      <c r="H161" s="91">
        <f t="shared" si="22"/>
        <v>750</v>
      </c>
      <c r="I161" s="134">
        <v>0</v>
      </c>
      <c r="J161" s="134">
        <f t="shared" si="20"/>
        <v>750</v>
      </c>
      <c r="K161" s="134">
        <v>0</v>
      </c>
      <c r="L161" s="134">
        <f t="shared" si="19"/>
        <v>750</v>
      </c>
      <c r="M161" s="134">
        <v>0</v>
      </c>
      <c r="N161" s="134">
        <f t="shared" si="18"/>
        <v>750</v>
      </c>
      <c r="O161" s="52"/>
      <c r="P161" s="52"/>
      <c r="Q161" s="52"/>
      <c r="R161" s="52"/>
    </row>
    <row r="162" spans="1:18" s="53" customFormat="1" ht="13.8" thickBot="1" x14ac:dyDescent="0.3">
      <c r="A162" s="142" t="s">
        <v>77</v>
      </c>
      <c r="B162" s="143" t="s">
        <v>78</v>
      </c>
      <c r="C162" s="144" t="s">
        <v>78</v>
      </c>
      <c r="D162" s="144" t="s">
        <v>78</v>
      </c>
      <c r="E162" s="145" t="s">
        <v>246</v>
      </c>
      <c r="F162" s="146">
        <v>1750</v>
      </c>
      <c r="G162" s="161">
        <f>+G163+G165+G167+G169+G171+G173+G175+G177+G179</f>
        <v>0</v>
      </c>
      <c r="H162" s="147">
        <f t="shared" si="22"/>
        <v>1750</v>
      </c>
      <c r="I162" s="148">
        <v>0</v>
      </c>
      <c r="J162" s="148">
        <f t="shared" si="20"/>
        <v>1750</v>
      </c>
      <c r="K162" s="148">
        <v>0</v>
      </c>
      <c r="L162" s="148">
        <f t="shared" si="19"/>
        <v>1750</v>
      </c>
      <c r="M162" s="148">
        <f>+M181</f>
        <v>5000</v>
      </c>
      <c r="N162" s="148">
        <f t="shared" si="18"/>
        <v>6750</v>
      </c>
      <c r="O162" s="189" t="s">
        <v>80</v>
      </c>
      <c r="P162" s="52"/>
      <c r="Q162" s="52"/>
      <c r="R162" s="52"/>
    </row>
    <row r="163" spans="1:18" s="53" customFormat="1" x14ac:dyDescent="0.25">
      <c r="A163" s="79" t="s">
        <v>77</v>
      </c>
      <c r="B163" s="80" t="s">
        <v>247</v>
      </c>
      <c r="C163" s="81" t="s">
        <v>78</v>
      </c>
      <c r="D163" s="82" t="s">
        <v>78</v>
      </c>
      <c r="E163" s="83" t="s">
        <v>246</v>
      </c>
      <c r="F163" s="84">
        <f>+F164</f>
        <v>1750</v>
      </c>
      <c r="G163" s="149">
        <f>+G164</f>
        <v>-1750</v>
      </c>
      <c r="H163" s="84">
        <f t="shared" si="22"/>
        <v>0</v>
      </c>
      <c r="I163" s="85">
        <v>0</v>
      </c>
      <c r="J163" s="85">
        <f t="shared" si="20"/>
        <v>0</v>
      </c>
      <c r="K163" s="85">
        <v>0</v>
      </c>
      <c r="L163" s="85">
        <f t="shared" si="19"/>
        <v>0</v>
      </c>
      <c r="M163" s="85">
        <v>0</v>
      </c>
      <c r="N163" s="85">
        <f t="shared" si="18"/>
        <v>0</v>
      </c>
      <c r="O163" s="52"/>
      <c r="P163" s="52"/>
      <c r="Q163" s="52"/>
      <c r="R163" s="52"/>
    </row>
    <row r="164" spans="1:18" s="53" customFormat="1" x14ac:dyDescent="0.25">
      <c r="A164" s="86"/>
      <c r="B164" s="87" t="s">
        <v>84</v>
      </c>
      <c r="C164" s="88">
        <v>3419</v>
      </c>
      <c r="D164" s="89">
        <v>5222</v>
      </c>
      <c r="E164" s="90" t="s">
        <v>135</v>
      </c>
      <c r="F164" s="93">
        <v>1750</v>
      </c>
      <c r="G164" s="109">
        <v>-1750</v>
      </c>
      <c r="H164" s="93">
        <f t="shared" si="22"/>
        <v>0</v>
      </c>
      <c r="I164" s="92">
        <v>0</v>
      </c>
      <c r="J164" s="92">
        <f t="shared" si="20"/>
        <v>0</v>
      </c>
      <c r="K164" s="92">
        <v>0</v>
      </c>
      <c r="L164" s="92">
        <f t="shared" si="19"/>
        <v>0</v>
      </c>
      <c r="M164" s="92">
        <v>0</v>
      </c>
      <c r="N164" s="92">
        <f t="shared" si="18"/>
        <v>0</v>
      </c>
      <c r="O164" s="52"/>
      <c r="P164" s="52"/>
      <c r="Q164" s="52"/>
      <c r="R164" s="52"/>
    </row>
    <row r="165" spans="1:18" s="53" customFormat="1" ht="31.2" x14ac:dyDescent="0.25">
      <c r="A165" s="162" t="s">
        <v>160</v>
      </c>
      <c r="B165" s="163" t="s">
        <v>248</v>
      </c>
      <c r="C165" s="164" t="s">
        <v>78</v>
      </c>
      <c r="D165" s="164" t="s">
        <v>78</v>
      </c>
      <c r="E165" s="165" t="s">
        <v>249</v>
      </c>
      <c r="F165" s="166">
        <v>0</v>
      </c>
      <c r="G165" s="102">
        <f t="shared" ref="G165:G179" si="27">+G166</f>
        <v>50</v>
      </c>
      <c r="H165" s="110">
        <f t="shared" si="22"/>
        <v>50</v>
      </c>
      <c r="I165" s="94">
        <v>0</v>
      </c>
      <c r="J165" s="94">
        <f t="shared" si="20"/>
        <v>50</v>
      </c>
      <c r="K165" s="94">
        <v>0</v>
      </c>
      <c r="L165" s="94">
        <f t="shared" si="19"/>
        <v>50</v>
      </c>
      <c r="M165" s="94">
        <v>0</v>
      </c>
      <c r="N165" s="94">
        <f t="shared" si="18"/>
        <v>50</v>
      </c>
      <c r="O165" s="52"/>
      <c r="P165" s="52"/>
      <c r="Q165" s="52"/>
      <c r="R165" s="52"/>
    </row>
    <row r="166" spans="1:18" s="53" customFormat="1" x14ac:dyDescent="0.25">
      <c r="A166" s="167"/>
      <c r="B166" s="168"/>
      <c r="C166" s="169" t="s">
        <v>163</v>
      </c>
      <c r="D166" s="169" t="s">
        <v>164</v>
      </c>
      <c r="E166" s="170" t="s">
        <v>135</v>
      </c>
      <c r="F166" s="171">
        <v>0</v>
      </c>
      <c r="G166" s="109">
        <v>50</v>
      </c>
      <c r="H166" s="93">
        <f t="shared" si="22"/>
        <v>50</v>
      </c>
      <c r="I166" s="92">
        <v>0</v>
      </c>
      <c r="J166" s="92">
        <f t="shared" si="20"/>
        <v>50</v>
      </c>
      <c r="K166" s="92">
        <v>0</v>
      </c>
      <c r="L166" s="92">
        <f t="shared" si="19"/>
        <v>50</v>
      </c>
      <c r="M166" s="92">
        <v>0</v>
      </c>
      <c r="N166" s="92">
        <f t="shared" si="18"/>
        <v>50</v>
      </c>
      <c r="O166" s="52"/>
      <c r="P166" s="52"/>
      <c r="Q166" s="52"/>
      <c r="R166" s="52"/>
    </row>
    <row r="167" spans="1:18" s="53" customFormat="1" ht="21" x14ac:dyDescent="0.25">
      <c r="A167" s="162" t="s">
        <v>160</v>
      </c>
      <c r="B167" s="163" t="s">
        <v>250</v>
      </c>
      <c r="C167" s="164" t="s">
        <v>78</v>
      </c>
      <c r="D167" s="164" t="s">
        <v>78</v>
      </c>
      <c r="E167" s="165" t="s">
        <v>251</v>
      </c>
      <c r="F167" s="166">
        <v>0</v>
      </c>
      <c r="G167" s="102">
        <f t="shared" si="27"/>
        <v>600</v>
      </c>
      <c r="H167" s="110">
        <f t="shared" si="22"/>
        <v>600</v>
      </c>
      <c r="I167" s="94">
        <v>0</v>
      </c>
      <c r="J167" s="94">
        <f t="shared" si="20"/>
        <v>600</v>
      </c>
      <c r="K167" s="94">
        <v>0</v>
      </c>
      <c r="L167" s="94">
        <f t="shared" si="19"/>
        <v>600</v>
      </c>
      <c r="M167" s="94">
        <v>0</v>
      </c>
      <c r="N167" s="94">
        <f t="shared" si="18"/>
        <v>600</v>
      </c>
      <c r="O167" s="52"/>
      <c r="P167" s="52"/>
      <c r="Q167" s="52"/>
      <c r="R167" s="52"/>
    </row>
    <row r="168" spans="1:18" s="53" customFormat="1" x14ac:dyDescent="0.25">
      <c r="A168" s="167"/>
      <c r="B168" s="168"/>
      <c r="C168" s="169" t="s">
        <v>163</v>
      </c>
      <c r="D168" s="169" t="s">
        <v>252</v>
      </c>
      <c r="E168" s="170" t="s">
        <v>141</v>
      </c>
      <c r="F168" s="171">
        <v>0</v>
      </c>
      <c r="G168" s="109">
        <v>600</v>
      </c>
      <c r="H168" s="93">
        <f t="shared" si="22"/>
        <v>600</v>
      </c>
      <c r="I168" s="92">
        <v>0</v>
      </c>
      <c r="J168" s="92">
        <f t="shared" si="20"/>
        <v>600</v>
      </c>
      <c r="K168" s="92">
        <v>0</v>
      </c>
      <c r="L168" s="92">
        <f t="shared" si="19"/>
        <v>600</v>
      </c>
      <c r="M168" s="92">
        <v>0</v>
      </c>
      <c r="N168" s="92">
        <f t="shared" si="18"/>
        <v>600</v>
      </c>
      <c r="O168" s="52"/>
      <c r="P168" s="52"/>
      <c r="Q168" s="52"/>
      <c r="R168" s="52"/>
    </row>
    <row r="169" spans="1:18" s="53" customFormat="1" ht="31.2" x14ac:dyDescent="0.25">
      <c r="A169" s="162" t="s">
        <v>160</v>
      </c>
      <c r="B169" s="163" t="s">
        <v>253</v>
      </c>
      <c r="C169" s="164" t="s">
        <v>78</v>
      </c>
      <c r="D169" s="164" t="s">
        <v>78</v>
      </c>
      <c r="E169" s="165" t="s">
        <v>254</v>
      </c>
      <c r="F169" s="166">
        <v>0</v>
      </c>
      <c r="G169" s="102">
        <f t="shared" si="27"/>
        <v>450</v>
      </c>
      <c r="H169" s="110">
        <f t="shared" si="22"/>
        <v>450</v>
      </c>
      <c r="I169" s="94">
        <v>0</v>
      </c>
      <c r="J169" s="94">
        <f t="shared" si="20"/>
        <v>450</v>
      </c>
      <c r="K169" s="94">
        <v>0</v>
      </c>
      <c r="L169" s="94">
        <f t="shared" si="19"/>
        <v>450</v>
      </c>
      <c r="M169" s="94">
        <v>0</v>
      </c>
      <c r="N169" s="94">
        <f t="shared" si="18"/>
        <v>450</v>
      </c>
      <c r="O169" s="52"/>
      <c r="P169" s="52"/>
      <c r="Q169" s="52"/>
      <c r="R169" s="52"/>
    </row>
    <row r="170" spans="1:18" s="53" customFormat="1" ht="21" x14ac:dyDescent="0.25">
      <c r="A170" s="167"/>
      <c r="B170" s="163" t="s">
        <v>255</v>
      </c>
      <c r="C170" s="169" t="s">
        <v>163</v>
      </c>
      <c r="D170" s="169" t="s">
        <v>256</v>
      </c>
      <c r="E170" s="170" t="s">
        <v>257</v>
      </c>
      <c r="F170" s="171">
        <v>0</v>
      </c>
      <c r="G170" s="109">
        <v>450</v>
      </c>
      <c r="H170" s="93">
        <f t="shared" si="22"/>
        <v>450</v>
      </c>
      <c r="I170" s="92">
        <v>0</v>
      </c>
      <c r="J170" s="92">
        <f t="shared" si="20"/>
        <v>450</v>
      </c>
      <c r="K170" s="92">
        <v>0</v>
      </c>
      <c r="L170" s="92">
        <f t="shared" si="19"/>
        <v>450</v>
      </c>
      <c r="M170" s="92">
        <v>0</v>
      </c>
      <c r="N170" s="92">
        <f t="shared" si="18"/>
        <v>450</v>
      </c>
      <c r="O170" s="52"/>
      <c r="P170" s="52"/>
      <c r="Q170" s="52"/>
      <c r="R170" s="52"/>
    </row>
    <row r="171" spans="1:18" s="53" customFormat="1" ht="21" x14ac:dyDescent="0.25">
      <c r="A171" s="162" t="s">
        <v>160</v>
      </c>
      <c r="B171" s="163" t="s">
        <v>258</v>
      </c>
      <c r="C171" s="164" t="s">
        <v>78</v>
      </c>
      <c r="D171" s="164" t="s">
        <v>78</v>
      </c>
      <c r="E171" s="165" t="s">
        <v>259</v>
      </c>
      <c r="F171" s="166">
        <v>0</v>
      </c>
      <c r="G171" s="102">
        <f t="shared" si="27"/>
        <v>200</v>
      </c>
      <c r="H171" s="110">
        <f t="shared" si="22"/>
        <v>200</v>
      </c>
      <c r="I171" s="94">
        <v>0</v>
      </c>
      <c r="J171" s="94">
        <f t="shared" si="20"/>
        <v>200</v>
      </c>
      <c r="K171" s="94">
        <v>0</v>
      </c>
      <c r="L171" s="94">
        <f t="shared" si="19"/>
        <v>200</v>
      </c>
      <c r="M171" s="94">
        <v>0</v>
      </c>
      <c r="N171" s="94">
        <f t="shared" si="18"/>
        <v>200</v>
      </c>
      <c r="O171" s="52"/>
      <c r="P171" s="52"/>
      <c r="Q171" s="52"/>
      <c r="R171" s="52"/>
    </row>
    <row r="172" spans="1:18" s="53" customFormat="1" x14ac:dyDescent="0.25">
      <c r="A172" s="167"/>
      <c r="B172" s="168"/>
      <c r="C172" s="169" t="s">
        <v>163</v>
      </c>
      <c r="D172" s="157" t="s">
        <v>187</v>
      </c>
      <c r="E172" s="158" t="s">
        <v>138</v>
      </c>
      <c r="F172" s="171">
        <v>0</v>
      </c>
      <c r="G172" s="109">
        <v>200</v>
      </c>
      <c r="H172" s="93">
        <f t="shared" si="22"/>
        <v>200</v>
      </c>
      <c r="I172" s="92">
        <v>0</v>
      </c>
      <c r="J172" s="92">
        <f t="shared" si="20"/>
        <v>200</v>
      </c>
      <c r="K172" s="92">
        <v>0</v>
      </c>
      <c r="L172" s="92">
        <f t="shared" si="19"/>
        <v>200</v>
      </c>
      <c r="M172" s="92">
        <v>0</v>
      </c>
      <c r="N172" s="92">
        <f t="shared" si="18"/>
        <v>200</v>
      </c>
      <c r="O172" s="52"/>
      <c r="P172" s="52"/>
      <c r="Q172" s="52"/>
      <c r="R172" s="52"/>
    </row>
    <row r="173" spans="1:18" s="53" customFormat="1" ht="21" x14ac:dyDescent="0.25">
      <c r="A173" s="162" t="s">
        <v>160</v>
      </c>
      <c r="B173" s="163" t="s">
        <v>260</v>
      </c>
      <c r="C173" s="164" t="s">
        <v>78</v>
      </c>
      <c r="D173" s="164" t="s">
        <v>78</v>
      </c>
      <c r="E173" s="165" t="s">
        <v>261</v>
      </c>
      <c r="F173" s="166">
        <v>0</v>
      </c>
      <c r="G173" s="102">
        <f t="shared" si="27"/>
        <v>100</v>
      </c>
      <c r="H173" s="110">
        <f t="shared" si="22"/>
        <v>100</v>
      </c>
      <c r="I173" s="94">
        <v>0</v>
      </c>
      <c r="J173" s="94">
        <f t="shared" si="20"/>
        <v>100</v>
      </c>
      <c r="K173" s="94">
        <v>0</v>
      </c>
      <c r="L173" s="94">
        <f t="shared" si="19"/>
        <v>100</v>
      </c>
      <c r="M173" s="94">
        <v>0</v>
      </c>
      <c r="N173" s="94">
        <f t="shared" si="18"/>
        <v>100</v>
      </c>
      <c r="O173" s="52"/>
      <c r="P173" s="52"/>
      <c r="Q173" s="52"/>
      <c r="R173" s="52"/>
    </row>
    <row r="174" spans="1:18" s="53" customFormat="1" x14ac:dyDescent="0.25">
      <c r="A174" s="167"/>
      <c r="B174" s="168"/>
      <c r="C174" s="169" t="s">
        <v>163</v>
      </c>
      <c r="D174" s="169" t="s">
        <v>164</v>
      </c>
      <c r="E174" s="170" t="s">
        <v>135</v>
      </c>
      <c r="F174" s="171">
        <v>0</v>
      </c>
      <c r="G174" s="109">
        <v>100</v>
      </c>
      <c r="H174" s="93">
        <f t="shared" si="22"/>
        <v>100</v>
      </c>
      <c r="I174" s="92">
        <v>0</v>
      </c>
      <c r="J174" s="92">
        <f t="shared" si="20"/>
        <v>100</v>
      </c>
      <c r="K174" s="92">
        <v>0</v>
      </c>
      <c r="L174" s="92">
        <f t="shared" si="19"/>
        <v>100</v>
      </c>
      <c r="M174" s="92">
        <v>0</v>
      </c>
      <c r="N174" s="92">
        <f t="shared" si="18"/>
        <v>100</v>
      </c>
      <c r="O174" s="52"/>
      <c r="P174" s="52"/>
      <c r="Q174" s="52"/>
      <c r="R174" s="52"/>
    </row>
    <row r="175" spans="1:18" s="53" customFormat="1" x14ac:dyDescent="0.25">
      <c r="A175" s="162" t="s">
        <v>160</v>
      </c>
      <c r="B175" s="163" t="s">
        <v>262</v>
      </c>
      <c r="C175" s="164" t="s">
        <v>78</v>
      </c>
      <c r="D175" s="164" t="s">
        <v>78</v>
      </c>
      <c r="E175" s="165" t="s">
        <v>263</v>
      </c>
      <c r="F175" s="166">
        <v>0</v>
      </c>
      <c r="G175" s="102">
        <f t="shared" si="27"/>
        <v>100</v>
      </c>
      <c r="H175" s="110">
        <f t="shared" si="22"/>
        <v>100</v>
      </c>
      <c r="I175" s="94">
        <v>0</v>
      </c>
      <c r="J175" s="94">
        <f t="shared" si="20"/>
        <v>100</v>
      </c>
      <c r="K175" s="94">
        <v>0</v>
      </c>
      <c r="L175" s="94">
        <f t="shared" si="19"/>
        <v>100</v>
      </c>
      <c r="M175" s="94">
        <v>0</v>
      </c>
      <c r="N175" s="94">
        <f t="shared" si="18"/>
        <v>100</v>
      </c>
      <c r="O175" s="52"/>
      <c r="P175" s="52"/>
      <c r="Q175" s="52"/>
      <c r="R175" s="52"/>
    </row>
    <row r="176" spans="1:18" s="53" customFormat="1" x14ac:dyDescent="0.25">
      <c r="A176" s="167"/>
      <c r="B176" s="168"/>
      <c r="C176" s="169" t="s">
        <v>163</v>
      </c>
      <c r="D176" s="169" t="s">
        <v>264</v>
      </c>
      <c r="E176" s="170" t="s">
        <v>85</v>
      </c>
      <c r="F176" s="171">
        <v>0</v>
      </c>
      <c r="G176" s="109">
        <v>100</v>
      </c>
      <c r="H176" s="93">
        <f t="shared" si="22"/>
        <v>100</v>
      </c>
      <c r="I176" s="92">
        <v>0</v>
      </c>
      <c r="J176" s="92">
        <f t="shared" si="20"/>
        <v>100</v>
      </c>
      <c r="K176" s="92">
        <v>0</v>
      </c>
      <c r="L176" s="92">
        <f t="shared" si="19"/>
        <v>100</v>
      </c>
      <c r="M176" s="92">
        <v>0</v>
      </c>
      <c r="N176" s="92">
        <f t="shared" si="18"/>
        <v>100</v>
      </c>
      <c r="O176" s="52"/>
      <c r="P176" s="52"/>
      <c r="Q176" s="52"/>
      <c r="R176" s="52"/>
    </row>
    <row r="177" spans="1:18" s="53" customFormat="1" ht="31.2" x14ac:dyDescent="0.25">
      <c r="A177" s="162" t="s">
        <v>160</v>
      </c>
      <c r="B177" s="163" t="s">
        <v>265</v>
      </c>
      <c r="C177" s="164" t="s">
        <v>78</v>
      </c>
      <c r="D177" s="164" t="s">
        <v>78</v>
      </c>
      <c r="E177" s="165" t="s">
        <v>266</v>
      </c>
      <c r="F177" s="166">
        <v>0</v>
      </c>
      <c r="G177" s="102">
        <f t="shared" si="27"/>
        <v>50</v>
      </c>
      <c r="H177" s="110">
        <f t="shared" si="22"/>
        <v>50</v>
      </c>
      <c r="I177" s="94">
        <v>0</v>
      </c>
      <c r="J177" s="94">
        <f t="shared" si="20"/>
        <v>50</v>
      </c>
      <c r="K177" s="94">
        <v>0</v>
      </c>
      <c r="L177" s="94">
        <f t="shared" si="19"/>
        <v>50</v>
      </c>
      <c r="M177" s="94">
        <v>0</v>
      </c>
      <c r="N177" s="94">
        <f t="shared" si="18"/>
        <v>50</v>
      </c>
      <c r="O177" s="52"/>
      <c r="P177" s="52"/>
      <c r="Q177" s="52"/>
      <c r="R177" s="52"/>
    </row>
    <row r="178" spans="1:18" s="53" customFormat="1" x14ac:dyDescent="0.25">
      <c r="A178" s="167"/>
      <c r="B178" s="168"/>
      <c r="C178" s="169" t="s">
        <v>163</v>
      </c>
      <c r="D178" s="169" t="s">
        <v>164</v>
      </c>
      <c r="E178" s="170" t="s">
        <v>135</v>
      </c>
      <c r="F178" s="171">
        <v>0</v>
      </c>
      <c r="G178" s="109">
        <v>50</v>
      </c>
      <c r="H178" s="93">
        <f t="shared" si="22"/>
        <v>50</v>
      </c>
      <c r="I178" s="92">
        <v>0</v>
      </c>
      <c r="J178" s="92">
        <f t="shared" si="20"/>
        <v>50</v>
      </c>
      <c r="K178" s="92">
        <v>0</v>
      </c>
      <c r="L178" s="92">
        <f t="shared" si="19"/>
        <v>50</v>
      </c>
      <c r="M178" s="92">
        <v>0</v>
      </c>
      <c r="N178" s="92">
        <f t="shared" si="18"/>
        <v>50</v>
      </c>
      <c r="O178" s="52"/>
      <c r="P178" s="52"/>
      <c r="Q178" s="52"/>
      <c r="R178" s="52"/>
    </row>
    <row r="179" spans="1:18" s="53" customFormat="1" ht="21" x14ac:dyDescent="0.25">
      <c r="A179" s="162" t="s">
        <v>160</v>
      </c>
      <c r="B179" s="163" t="s">
        <v>267</v>
      </c>
      <c r="C179" s="164" t="s">
        <v>78</v>
      </c>
      <c r="D179" s="164" t="s">
        <v>78</v>
      </c>
      <c r="E179" s="165" t="s">
        <v>268</v>
      </c>
      <c r="F179" s="166">
        <v>0</v>
      </c>
      <c r="G179" s="102">
        <f t="shared" si="27"/>
        <v>200</v>
      </c>
      <c r="H179" s="110">
        <f t="shared" si="22"/>
        <v>200</v>
      </c>
      <c r="I179" s="94">
        <v>0</v>
      </c>
      <c r="J179" s="94">
        <f t="shared" si="20"/>
        <v>200</v>
      </c>
      <c r="K179" s="94">
        <v>0</v>
      </c>
      <c r="L179" s="94">
        <f t="shared" si="19"/>
        <v>200</v>
      </c>
      <c r="M179" s="94">
        <v>0</v>
      </c>
      <c r="N179" s="94">
        <f t="shared" si="18"/>
        <v>200</v>
      </c>
      <c r="O179" s="52"/>
      <c r="P179" s="52"/>
      <c r="Q179" s="52"/>
      <c r="R179" s="52"/>
    </row>
    <row r="180" spans="1:18" s="53" customFormat="1" ht="21" x14ac:dyDescent="0.25">
      <c r="A180" s="155"/>
      <c r="B180" s="156"/>
      <c r="C180" s="157" t="s">
        <v>163</v>
      </c>
      <c r="D180" s="157" t="s">
        <v>256</v>
      </c>
      <c r="E180" s="158" t="s">
        <v>257</v>
      </c>
      <c r="F180" s="159">
        <v>0</v>
      </c>
      <c r="G180" s="160">
        <v>200</v>
      </c>
      <c r="H180" s="91">
        <f t="shared" si="22"/>
        <v>200</v>
      </c>
      <c r="I180" s="134">
        <v>0</v>
      </c>
      <c r="J180" s="134">
        <f t="shared" si="20"/>
        <v>200</v>
      </c>
      <c r="K180" s="134">
        <v>0</v>
      </c>
      <c r="L180" s="134">
        <f t="shared" si="19"/>
        <v>200</v>
      </c>
      <c r="M180" s="92">
        <v>0</v>
      </c>
      <c r="N180" s="92">
        <f t="shared" si="18"/>
        <v>200</v>
      </c>
      <c r="O180" s="52"/>
      <c r="P180" s="52"/>
      <c r="Q180" s="52"/>
      <c r="R180" s="52"/>
    </row>
    <row r="181" spans="1:18" s="53" customFormat="1" ht="21" x14ac:dyDescent="0.25">
      <c r="A181" s="162" t="s">
        <v>160</v>
      </c>
      <c r="B181" s="163" t="s">
        <v>269</v>
      </c>
      <c r="C181" s="164" t="s">
        <v>78</v>
      </c>
      <c r="D181" s="164" t="s">
        <v>78</v>
      </c>
      <c r="E181" s="165" t="s">
        <v>408</v>
      </c>
      <c r="F181" s="166">
        <v>0</v>
      </c>
      <c r="G181" s="102"/>
      <c r="H181" s="110"/>
      <c r="I181" s="94"/>
      <c r="J181" s="94">
        <v>0</v>
      </c>
      <c r="K181" s="94">
        <v>0</v>
      </c>
      <c r="L181" s="94">
        <v>0</v>
      </c>
      <c r="M181" s="94">
        <f>+M182</f>
        <v>5000</v>
      </c>
      <c r="N181" s="94">
        <f t="shared" si="18"/>
        <v>5000</v>
      </c>
      <c r="O181" s="189" t="s">
        <v>80</v>
      </c>
      <c r="P181" s="52"/>
      <c r="Q181" s="52"/>
      <c r="R181" s="52"/>
    </row>
    <row r="182" spans="1:18" s="53" customFormat="1" ht="13.8" thickBot="1" x14ac:dyDescent="0.3">
      <c r="A182" s="167"/>
      <c r="B182" s="168"/>
      <c r="C182" s="169" t="s">
        <v>163</v>
      </c>
      <c r="D182" s="169" t="s">
        <v>409</v>
      </c>
      <c r="E182" s="170" t="s">
        <v>410</v>
      </c>
      <c r="F182" s="171">
        <v>0</v>
      </c>
      <c r="G182" s="109"/>
      <c r="H182" s="93"/>
      <c r="I182" s="92"/>
      <c r="J182" s="92">
        <v>0</v>
      </c>
      <c r="K182" s="92">
        <v>0</v>
      </c>
      <c r="L182" s="92">
        <v>0</v>
      </c>
      <c r="M182" s="134">
        <v>5000</v>
      </c>
      <c r="N182" s="134">
        <f t="shared" si="18"/>
        <v>5000</v>
      </c>
      <c r="O182" s="52"/>
      <c r="P182" s="52"/>
      <c r="Q182" s="52"/>
      <c r="R182" s="52"/>
    </row>
    <row r="183" spans="1:18" s="53" customFormat="1" ht="13.8" thickBot="1" x14ac:dyDescent="0.3">
      <c r="A183" s="142" t="s">
        <v>77</v>
      </c>
      <c r="B183" s="143" t="s">
        <v>78</v>
      </c>
      <c r="C183" s="144" t="s">
        <v>78</v>
      </c>
      <c r="D183" s="144" t="s">
        <v>78</v>
      </c>
      <c r="E183" s="145" t="s">
        <v>270</v>
      </c>
      <c r="F183" s="146">
        <v>2750</v>
      </c>
      <c r="G183" s="161">
        <f>+G184+G186+G188+G190</f>
        <v>0</v>
      </c>
      <c r="H183" s="147">
        <f t="shared" si="22"/>
        <v>2750</v>
      </c>
      <c r="I183" s="148">
        <v>0</v>
      </c>
      <c r="J183" s="148">
        <f t="shared" si="20"/>
        <v>2750</v>
      </c>
      <c r="K183" s="148">
        <f>+K184+K192+K194+K196+K198+K200+K202+K204+K206</f>
        <v>0</v>
      </c>
      <c r="L183" s="148">
        <f t="shared" si="19"/>
        <v>2750</v>
      </c>
      <c r="M183" s="148">
        <v>0</v>
      </c>
      <c r="N183" s="148">
        <f t="shared" si="18"/>
        <v>2750</v>
      </c>
      <c r="O183" s="52"/>
      <c r="P183" s="52"/>
      <c r="Q183" s="52"/>
      <c r="R183" s="52"/>
    </row>
    <row r="184" spans="1:18" s="53" customFormat="1" x14ac:dyDescent="0.25">
      <c r="A184" s="79" t="s">
        <v>77</v>
      </c>
      <c r="B184" s="80" t="s">
        <v>271</v>
      </c>
      <c r="C184" s="81" t="s">
        <v>78</v>
      </c>
      <c r="D184" s="82" t="s">
        <v>78</v>
      </c>
      <c r="E184" s="83" t="s">
        <v>270</v>
      </c>
      <c r="F184" s="84">
        <f>+F185</f>
        <v>2750</v>
      </c>
      <c r="G184" s="149">
        <f>+G185</f>
        <v>-1560</v>
      </c>
      <c r="H184" s="84">
        <f t="shared" si="22"/>
        <v>1190</v>
      </c>
      <c r="I184" s="85">
        <v>0</v>
      </c>
      <c r="J184" s="85">
        <f t="shared" si="20"/>
        <v>1190</v>
      </c>
      <c r="K184" s="85">
        <f>+K185</f>
        <v>-1010</v>
      </c>
      <c r="L184" s="85">
        <f t="shared" si="19"/>
        <v>180</v>
      </c>
      <c r="M184" s="85">
        <v>0</v>
      </c>
      <c r="N184" s="85">
        <f t="shared" si="18"/>
        <v>180</v>
      </c>
      <c r="O184" s="52"/>
      <c r="P184" s="52"/>
      <c r="Q184" s="52"/>
      <c r="R184" s="52"/>
    </row>
    <row r="185" spans="1:18" s="53" customFormat="1" x14ac:dyDescent="0.25">
      <c r="A185" s="122"/>
      <c r="B185" s="123" t="s">
        <v>84</v>
      </c>
      <c r="C185" s="88">
        <v>3419</v>
      </c>
      <c r="D185" s="89">
        <v>5222</v>
      </c>
      <c r="E185" s="90" t="s">
        <v>135</v>
      </c>
      <c r="F185" s="93">
        <v>2750</v>
      </c>
      <c r="G185" s="109">
        <v>-1560</v>
      </c>
      <c r="H185" s="93">
        <f t="shared" si="22"/>
        <v>1190</v>
      </c>
      <c r="I185" s="92">
        <v>0</v>
      </c>
      <c r="J185" s="92">
        <f t="shared" si="20"/>
        <v>1190</v>
      </c>
      <c r="K185" s="92">
        <v>-1010</v>
      </c>
      <c r="L185" s="92">
        <f t="shared" si="19"/>
        <v>180</v>
      </c>
      <c r="M185" s="92">
        <v>0</v>
      </c>
      <c r="N185" s="92">
        <f t="shared" si="18"/>
        <v>180</v>
      </c>
      <c r="O185" s="52"/>
      <c r="P185" s="52"/>
      <c r="Q185" s="52"/>
      <c r="R185" s="52"/>
    </row>
    <row r="186" spans="1:18" s="53" customFormat="1" ht="19.95" customHeight="1" x14ac:dyDescent="0.25">
      <c r="A186" s="150" t="s">
        <v>160</v>
      </c>
      <c r="B186" s="151" t="s">
        <v>272</v>
      </c>
      <c r="C186" s="152" t="s">
        <v>78</v>
      </c>
      <c r="D186" s="152" t="s">
        <v>78</v>
      </c>
      <c r="E186" s="153" t="s">
        <v>273</v>
      </c>
      <c r="F186" s="154">
        <v>0</v>
      </c>
      <c r="G186" s="102">
        <f>+G187</f>
        <v>156</v>
      </c>
      <c r="H186" s="110">
        <f t="shared" si="22"/>
        <v>156</v>
      </c>
      <c r="I186" s="94">
        <v>0</v>
      </c>
      <c r="J186" s="94">
        <f t="shared" si="20"/>
        <v>156</v>
      </c>
      <c r="K186" s="94">
        <v>0</v>
      </c>
      <c r="L186" s="94">
        <f t="shared" si="19"/>
        <v>156</v>
      </c>
      <c r="M186" s="94">
        <v>0</v>
      </c>
      <c r="N186" s="94">
        <f t="shared" si="18"/>
        <v>156</v>
      </c>
      <c r="O186" s="52"/>
      <c r="P186" s="52"/>
      <c r="Q186" s="52"/>
      <c r="R186" s="52"/>
    </row>
    <row r="187" spans="1:18" s="53" customFormat="1" x14ac:dyDescent="0.25">
      <c r="A187" s="155"/>
      <c r="B187" s="156"/>
      <c r="C187" s="157" t="s">
        <v>163</v>
      </c>
      <c r="D187" s="157" t="s">
        <v>164</v>
      </c>
      <c r="E187" s="158" t="s">
        <v>135</v>
      </c>
      <c r="F187" s="159">
        <v>0</v>
      </c>
      <c r="G187" s="109">
        <v>156</v>
      </c>
      <c r="H187" s="93">
        <f t="shared" si="22"/>
        <v>156</v>
      </c>
      <c r="I187" s="92">
        <v>0</v>
      </c>
      <c r="J187" s="92">
        <f t="shared" si="20"/>
        <v>156</v>
      </c>
      <c r="K187" s="92">
        <v>0</v>
      </c>
      <c r="L187" s="92">
        <f t="shared" si="19"/>
        <v>156</v>
      </c>
      <c r="M187" s="92">
        <v>0</v>
      </c>
      <c r="N187" s="92">
        <f t="shared" si="18"/>
        <v>156</v>
      </c>
      <c r="O187" s="52"/>
      <c r="P187" s="52"/>
      <c r="Q187" s="52"/>
      <c r="R187" s="52"/>
    </row>
    <row r="188" spans="1:18" s="53" customFormat="1" ht="21" x14ac:dyDescent="0.25">
      <c r="A188" s="150" t="s">
        <v>160</v>
      </c>
      <c r="B188" s="151" t="s">
        <v>274</v>
      </c>
      <c r="C188" s="152" t="s">
        <v>78</v>
      </c>
      <c r="D188" s="152" t="s">
        <v>78</v>
      </c>
      <c r="E188" s="153" t="s">
        <v>275</v>
      </c>
      <c r="F188" s="154">
        <v>0</v>
      </c>
      <c r="G188" s="102">
        <f t="shared" ref="G188" si="28">+G189</f>
        <v>780</v>
      </c>
      <c r="H188" s="110">
        <f t="shared" si="22"/>
        <v>780</v>
      </c>
      <c r="I188" s="94">
        <v>0</v>
      </c>
      <c r="J188" s="94">
        <f t="shared" si="20"/>
        <v>780</v>
      </c>
      <c r="K188" s="94">
        <v>0</v>
      </c>
      <c r="L188" s="94">
        <f t="shared" si="19"/>
        <v>780</v>
      </c>
      <c r="M188" s="94">
        <v>0</v>
      </c>
      <c r="N188" s="94">
        <f t="shared" si="18"/>
        <v>780</v>
      </c>
      <c r="O188" s="52"/>
      <c r="P188" s="52"/>
      <c r="Q188" s="52"/>
      <c r="R188" s="52"/>
    </row>
    <row r="189" spans="1:18" s="53" customFormat="1" x14ac:dyDescent="0.25">
      <c r="A189" s="155"/>
      <c r="B189" s="156"/>
      <c r="C189" s="157" t="s">
        <v>163</v>
      </c>
      <c r="D189" s="157" t="s">
        <v>164</v>
      </c>
      <c r="E189" s="158" t="s">
        <v>135</v>
      </c>
      <c r="F189" s="159">
        <v>0</v>
      </c>
      <c r="G189" s="109">
        <v>780</v>
      </c>
      <c r="H189" s="93">
        <f t="shared" si="22"/>
        <v>780</v>
      </c>
      <c r="I189" s="92">
        <v>0</v>
      </c>
      <c r="J189" s="92">
        <f t="shared" si="20"/>
        <v>780</v>
      </c>
      <c r="K189" s="92">
        <v>0</v>
      </c>
      <c r="L189" s="92">
        <f t="shared" si="19"/>
        <v>780</v>
      </c>
      <c r="M189" s="92">
        <v>0</v>
      </c>
      <c r="N189" s="92">
        <f t="shared" si="18"/>
        <v>780</v>
      </c>
      <c r="O189" s="52"/>
      <c r="P189" s="52"/>
      <c r="Q189" s="52"/>
      <c r="R189" s="52"/>
    </row>
    <row r="190" spans="1:18" s="53" customFormat="1" ht="21" x14ac:dyDescent="0.25">
      <c r="A190" s="150" t="s">
        <v>160</v>
      </c>
      <c r="B190" s="151" t="s">
        <v>276</v>
      </c>
      <c r="C190" s="152" t="s">
        <v>78</v>
      </c>
      <c r="D190" s="152" t="s">
        <v>78</v>
      </c>
      <c r="E190" s="153" t="s">
        <v>277</v>
      </c>
      <c r="F190" s="154">
        <v>0</v>
      </c>
      <c r="G190" s="102">
        <f t="shared" ref="G190" si="29">+G191</f>
        <v>624</v>
      </c>
      <c r="H190" s="110">
        <f t="shared" si="22"/>
        <v>624</v>
      </c>
      <c r="I190" s="94">
        <v>0</v>
      </c>
      <c r="J190" s="94">
        <f t="shared" si="20"/>
        <v>624</v>
      </c>
      <c r="K190" s="94">
        <v>0</v>
      </c>
      <c r="L190" s="94">
        <f t="shared" si="19"/>
        <v>624</v>
      </c>
      <c r="M190" s="94">
        <v>0</v>
      </c>
      <c r="N190" s="94">
        <f t="shared" si="18"/>
        <v>624</v>
      </c>
      <c r="O190" s="52"/>
      <c r="P190" s="52"/>
      <c r="Q190" s="52"/>
      <c r="R190" s="52"/>
    </row>
    <row r="191" spans="1:18" s="53" customFormat="1" x14ac:dyDescent="0.25">
      <c r="A191" s="155"/>
      <c r="B191" s="156"/>
      <c r="C191" s="157" t="s">
        <v>163</v>
      </c>
      <c r="D191" s="157" t="s">
        <v>164</v>
      </c>
      <c r="E191" s="158" t="s">
        <v>135</v>
      </c>
      <c r="F191" s="159">
        <v>0</v>
      </c>
      <c r="G191" s="160">
        <v>624</v>
      </c>
      <c r="H191" s="91">
        <f t="shared" si="22"/>
        <v>624</v>
      </c>
      <c r="I191" s="134">
        <v>0</v>
      </c>
      <c r="J191" s="134">
        <f t="shared" si="20"/>
        <v>624</v>
      </c>
      <c r="K191" s="92"/>
      <c r="L191" s="92">
        <f t="shared" si="19"/>
        <v>624</v>
      </c>
      <c r="M191" s="92">
        <v>0</v>
      </c>
      <c r="N191" s="92">
        <f t="shared" si="18"/>
        <v>624</v>
      </c>
      <c r="O191" s="52"/>
      <c r="P191" s="52"/>
      <c r="Q191" s="52"/>
      <c r="R191" s="52"/>
    </row>
    <row r="192" spans="1:18" s="53" customFormat="1" ht="21" x14ac:dyDescent="0.25">
      <c r="A192" s="150" t="s">
        <v>77</v>
      </c>
      <c r="B192" s="172" t="s">
        <v>278</v>
      </c>
      <c r="C192" s="152" t="s">
        <v>78</v>
      </c>
      <c r="D192" s="151" t="s">
        <v>78</v>
      </c>
      <c r="E192" s="153" t="s">
        <v>279</v>
      </c>
      <c r="F192" s="166">
        <v>0</v>
      </c>
      <c r="G192" s="109"/>
      <c r="H192" s="93"/>
      <c r="I192" s="92"/>
      <c r="J192" s="166">
        <v>0</v>
      </c>
      <c r="K192" s="94">
        <f>+K193</f>
        <v>170</v>
      </c>
      <c r="L192" s="94">
        <f t="shared" si="19"/>
        <v>170</v>
      </c>
      <c r="M192" s="94">
        <v>0</v>
      </c>
      <c r="N192" s="94">
        <f t="shared" si="18"/>
        <v>170</v>
      </c>
      <c r="O192" s="52"/>
      <c r="P192" s="52"/>
      <c r="Q192" s="52"/>
      <c r="R192" s="52"/>
    </row>
    <row r="193" spans="1:18" s="53" customFormat="1" x14ac:dyDescent="0.25">
      <c r="A193" s="155"/>
      <c r="B193" s="172"/>
      <c r="C193" s="157" t="s">
        <v>163</v>
      </c>
      <c r="D193" s="173" t="s">
        <v>164</v>
      </c>
      <c r="E193" s="158" t="s">
        <v>135</v>
      </c>
      <c r="F193" s="171">
        <v>0</v>
      </c>
      <c r="G193" s="109"/>
      <c r="H193" s="93"/>
      <c r="I193" s="92"/>
      <c r="J193" s="171">
        <v>0</v>
      </c>
      <c r="K193" s="92">
        <v>170</v>
      </c>
      <c r="L193" s="92">
        <f t="shared" si="19"/>
        <v>170</v>
      </c>
      <c r="M193" s="92">
        <v>0</v>
      </c>
      <c r="N193" s="92">
        <f t="shared" si="18"/>
        <v>170</v>
      </c>
      <c r="O193" s="52"/>
      <c r="P193" s="52"/>
      <c r="Q193" s="52"/>
      <c r="R193" s="52"/>
    </row>
    <row r="194" spans="1:18" s="53" customFormat="1" ht="21" x14ac:dyDescent="0.25">
      <c r="A194" s="150" t="s">
        <v>77</v>
      </c>
      <c r="B194" s="172" t="s">
        <v>280</v>
      </c>
      <c r="C194" s="152" t="s">
        <v>78</v>
      </c>
      <c r="D194" s="151" t="s">
        <v>78</v>
      </c>
      <c r="E194" s="153" t="s">
        <v>281</v>
      </c>
      <c r="F194" s="166">
        <v>0</v>
      </c>
      <c r="G194" s="109"/>
      <c r="H194" s="93"/>
      <c r="I194" s="92"/>
      <c r="J194" s="166">
        <v>0</v>
      </c>
      <c r="K194" s="94">
        <f t="shared" ref="K194" si="30">+K195</f>
        <v>100</v>
      </c>
      <c r="L194" s="94">
        <f t="shared" si="19"/>
        <v>100</v>
      </c>
      <c r="M194" s="94">
        <v>0</v>
      </c>
      <c r="N194" s="94">
        <f t="shared" si="18"/>
        <v>100</v>
      </c>
      <c r="O194" s="52"/>
      <c r="P194" s="52"/>
      <c r="Q194" s="52"/>
      <c r="R194" s="52"/>
    </row>
    <row r="195" spans="1:18" s="53" customFormat="1" x14ac:dyDescent="0.25">
      <c r="A195" s="155"/>
      <c r="B195" s="172"/>
      <c r="C195" s="157" t="s">
        <v>163</v>
      </c>
      <c r="D195" s="173" t="s">
        <v>164</v>
      </c>
      <c r="E195" s="158" t="s">
        <v>135</v>
      </c>
      <c r="F195" s="171">
        <v>0</v>
      </c>
      <c r="G195" s="109"/>
      <c r="H195" s="93"/>
      <c r="I195" s="92"/>
      <c r="J195" s="171">
        <v>0</v>
      </c>
      <c r="K195" s="92">
        <v>100</v>
      </c>
      <c r="L195" s="92">
        <f t="shared" si="19"/>
        <v>100</v>
      </c>
      <c r="M195" s="92">
        <v>0</v>
      </c>
      <c r="N195" s="92">
        <f t="shared" si="18"/>
        <v>100</v>
      </c>
      <c r="O195" s="52"/>
      <c r="P195" s="52"/>
      <c r="Q195" s="52"/>
      <c r="R195" s="52"/>
    </row>
    <row r="196" spans="1:18" s="53" customFormat="1" ht="21" x14ac:dyDescent="0.25">
      <c r="A196" s="150" t="s">
        <v>77</v>
      </c>
      <c r="B196" s="172" t="s">
        <v>282</v>
      </c>
      <c r="C196" s="152" t="s">
        <v>78</v>
      </c>
      <c r="D196" s="151" t="s">
        <v>78</v>
      </c>
      <c r="E196" s="153" t="s">
        <v>283</v>
      </c>
      <c r="F196" s="166">
        <v>0</v>
      </c>
      <c r="G196" s="109"/>
      <c r="H196" s="93"/>
      <c r="I196" s="92"/>
      <c r="J196" s="166">
        <v>0</v>
      </c>
      <c r="K196" s="94">
        <f t="shared" ref="K196" si="31">+K197</f>
        <v>100</v>
      </c>
      <c r="L196" s="94">
        <f t="shared" si="19"/>
        <v>100</v>
      </c>
      <c r="M196" s="94">
        <v>0</v>
      </c>
      <c r="N196" s="94">
        <f t="shared" si="18"/>
        <v>100</v>
      </c>
      <c r="O196" s="52"/>
      <c r="P196" s="52"/>
      <c r="Q196" s="52"/>
      <c r="R196" s="52"/>
    </row>
    <row r="197" spans="1:18" s="53" customFormat="1" x14ac:dyDescent="0.25">
      <c r="A197" s="155"/>
      <c r="B197" s="172"/>
      <c r="C197" s="157" t="s">
        <v>163</v>
      </c>
      <c r="D197" s="173" t="s">
        <v>164</v>
      </c>
      <c r="E197" s="158" t="s">
        <v>135</v>
      </c>
      <c r="F197" s="171">
        <v>0</v>
      </c>
      <c r="G197" s="109"/>
      <c r="H197" s="93"/>
      <c r="I197" s="92"/>
      <c r="J197" s="171">
        <v>0</v>
      </c>
      <c r="K197" s="92">
        <v>100</v>
      </c>
      <c r="L197" s="92">
        <f t="shared" si="19"/>
        <v>100</v>
      </c>
      <c r="M197" s="92">
        <v>0</v>
      </c>
      <c r="N197" s="92">
        <f t="shared" si="18"/>
        <v>100</v>
      </c>
      <c r="O197" s="52"/>
      <c r="P197" s="52"/>
      <c r="Q197" s="52"/>
      <c r="R197" s="52"/>
    </row>
    <row r="198" spans="1:18" s="53" customFormat="1" ht="21" x14ac:dyDescent="0.25">
      <c r="A198" s="150" t="s">
        <v>77</v>
      </c>
      <c r="B198" s="172" t="s">
        <v>284</v>
      </c>
      <c r="C198" s="152" t="s">
        <v>78</v>
      </c>
      <c r="D198" s="151" t="s">
        <v>78</v>
      </c>
      <c r="E198" s="153" t="s">
        <v>285</v>
      </c>
      <c r="F198" s="166">
        <v>0</v>
      </c>
      <c r="G198" s="109"/>
      <c r="H198" s="93"/>
      <c r="I198" s="92"/>
      <c r="J198" s="166">
        <v>0</v>
      </c>
      <c r="K198" s="94">
        <f t="shared" ref="K198" si="32">+K199</f>
        <v>90</v>
      </c>
      <c r="L198" s="94">
        <f t="shared" si="19"/>
        <v>90</v>
      </c>
      <c r="M198" s="94">
        <v>0</v>
      </c>
      <c r="N198" s="94">
        <f t="shared" si="18"/>
        <v>90</v>
      </c>
      <c r="O198" s="52"/>
      <c r="P198" s="52"/>
      <c r="Q198" s="52"/>
      <c r="R198" s="52"/>
    </row>
    <row r="199" spans="1:18" s="53" customFormat="1" x14ac:dyDescent="0.25">
      <c r="A199" s="155"/>
      <c r="B199" s="172"/>
      <c r="C199" s="157" t="s">
        <v>163</v>
      </c>
      <c r="D199" s="173" t="s">
        <v>164</v>
      </c>
      <c r="E199" s="158" t="s">
        <v>135</v>
      </c>
      <c r="F199" s="171">
        <v>0</v>
      </c>
      <c r="G199" s="109"/>
      <c r="H199" s="93"/>
      <c r="I199" s="92"/>
      <c r="J199" s="171">
        <v>0</v>
      </c>
      <c r="K199" s="92">
        <v>90</v>
      </c>
      <c r="L199" s="92">
        <f t="shared" si="19"/>
        <v>90</v>
      </c>
      <c r="M199" s="92">
        <v>0</v>
      </c>
      <c r="N199" s="92">
        <f t="shared" si="18"/>
        <v>90</v>
      </c>
      <c r="O199" s="52"/>
      <c r="P199" s="52"/>
      <c r="Q199" s="52"/>
      <c r="R199" s="52"/>
    </row>
    <row r="200" spans="1:18" s="53" customFormat="1" ht="21" x14ac:dyDescent="0.25">
      <c r="A200" s="150" t="s">
        <v>77</v>
      </c>
      <c r="B200" s="172" t="s">
        <v>286</v>
      </c>
      <c r="C200" s="152" t="s">
        <v>78</v>
      </c>
      <c r="D200" s="151" t="s">
        <v>78</v>
      </c>
      <c r="E200" s="153" t="s">
        <v>287</v>
      </c>
      <c r="F200" s="166">
        <v>0</v>
      </c>
      <c r="G200" s="109"/>
      <c r="H200" s="93"/>
      <c r="I200" s="92"/>
      <c r="J200" s="166">
        <v>0</v>
      </c>
      <c r="K200" s="94">
        <f t="shared" ref="K200" si="33">+K201</f>
        <v>300</v>
      </c>
      <c r="L200" s="94">
        <f t="shared" si="19"/>
        <v>300</v>
      </c>
      <c r="M200" s="94">
        <v>0</v>
      </c>
      <c r="N200" s="94">
        <f t="shared" si="18"/>
        <v>300</v>
      </c>
      <c r="O200" s="52"/>
      <c r="P200" s="52"/>
      <c r="Q200" s="52"/>
      <c r="R200" s="52"/>
    </row>
    <row r="201" spans="1:18" s="53" customFormat="1" x14ac:dyDescent="0.25">
      <c r="A201" s="155"/>
      <c r="B201" s="172"/>
      <c r="C201" s="157" t="s">
        <v>163</v>
      </c>
      <c r="D201" s="173" t="s">
        <v>164</v>
      </c>
      <c r="E201" s="158" t="s">
        <v>135</v>
      </c>
      <c r="F201" s="171">
        <v>0</v>
      </c>
      <c r="G201" s="109"/>
      <c r="H201" s="93"/>
      <c r="I201" s="92"/>
      <c r="J201" s="171">
        <v>0</v>
      </c>
      <c r="K201" s="92">
        <v>300</v>
      </c>
      <c r="L201" s="92">
        <f t="shared" si="19"/>
        <v>300</v>
      </c>
      <c r="M201" s="92">
        <v>0</v>
      </c>
      <c r="N201" s="92">
        <f t="shared" si="18"/>
        <v>300</v>
      </c>
      <c r="O201" s="52"/>
      <c r="P201" s="52"/>
      <c r="Q201" s="52"/>
      <c r="R201" s="52"/>
    </row>
    <row r="202" spans="1:18" s="53" customFormat="1" ht="21" x14ac:dyDescent="0.25">
      <c r="A202" s="150" t="s">
        <v>77</v>
      </c>
      <c r="B202" s="172" t="s">
        <v>288</v>
      </c>
      <c r="C202" s="152" t="s">
        <v>78</v>
      </c>
      <c r="D202" s="151" t="s">
        <v>78</v>
      </c>
      <c r="E202" s="153" t="s">
        <v>289</v>
      </c>
      <c r="F202" s="166">
        <v>0</v>
      </c>
      <c r="G202" s="109"/>
      <c r="H202" s="93"/>
      <c r="I202" s="92"/>
      <c r="J202" s="166">
        <v>0</v>
      </c>
      <c r="K202" s="94">
        <f t="shared" ref="K202" si="34">+K203</f>
        <v>50</v>
      </c>
      <c r="L202" s="94">
        <f t="shared" si="19"/>
        <v>50</v>
      </c>
      <c r="M202" s="94">
        <v>0</v>
      </c>
      <c r="N202" s="94">
        <f t="shared" si="18"/>
        <v>50</v>
      </c>
      <c r="O202" s="52"/>
      <c r="P202" s="52"/>
      <c r="Q202" s="52"/>
      <c r="R202" s="52"/>
    </row>
    <row r="203" spans="1:18" s="53" customFormat="1" x14ac:dyDescent="0.25">
      <c r="A203" s="155"/>
      <c r="B203" s="172"/>
      <c r="C203" s="157" t="s">
        <v>163</v>
      </c>
      <c r="D203" s="173" t="s">
        <v>164</v>
      </c>
      <c r="E203" s="158" t="s">
        <v>135</v>
      </c>
      <c r="F203" s="171">
        <v>0</v>
      </c>
      <c r="G203" s="109"/>
      <c r="H203" s="93"/>
      <c r="I203" s="92"/>
      <c r="J203" s="171">
        <v>0</v>
      </c>
      <c r="K203" s="92">
        <v>50</v>
      </c>
      <c r="L203" s="92">
        <f t="shared" si="19"/>
        <v>50</v>
      </c>
      <c r="M203" s="92">
        <v>0</v>
      </c>
      <c r="N203" s="92">
        <f t="shared" ref="N203:N226" si="35">+L203+M203</f>
        <v>50</v>
      </c>
      <c r="O203" s="52"/>
      <c r="P203" s="52"/>
      <c r="Q203" s="52"/>
      <c r="R203" s="52"/>
    </row>
    <row r="204" spans="1:18" s="53" customFormat="1" ht="21" x14ac:dyDescent="0.25">
      <c r="A204" s="150" t="s">
        <v>77</v>
      </c>
      <c r="B204" s="172" t="s">
        <v>290</v>
      </c>
      <c r="C204" s="152" t="s">
        <v>78</v>
      </c>
      <c r="D204" s="151" t="s">
        <v>78</v>
      </c>
      <c r="E204" s="153" t="s">
        <v>291</v>
      </c>
      <c r="F204" s="166">
        <v>0</v>
      </c>
      <c r="G204" s="109"/>
      <c r="H204" s="93"/>
      <c r="I204" s="92"/>
      <c r="J204" s="166">
        <v>0</v>
      </c>
      <c r="K204" s="94">
        <f t="shared" ref="K204" si="36">+K205</f>
        <v>100</v>
      </c>
      <c r="L204" s="94">
        <f t="shared" si="19"/>
        <v>100</v>
      </c>
      <c r="M204" s="94">
        <v>0</v>
      </c>
      <c r="N204" s="94">
        <f t="shared" si="35"/>
        <v>100</v>
      </c>
      <c r="O204" s="52"/>
      <c r="P204" s="52"/>
      <c r="Q204" s="52"/>
      <c r="R204" s="52"/>
    </row>
    <row r="205" spans="1:18" s="53" customFormat="1" x14ac:dyDescent="0.25">
      <c r="A205" s="155"/>
      <c r="B205" s="172"/>
      <c r="C205" s="157" t="s">
        <v>163</v>
      </c>
      <c r="D205" s="173" t="s">
        <v>164</v>
      </c>
      <c r="E205" s="158" t="s">
        <v>135</v>
      </c>
      <c r="F205" s="171">
        <v>0</v>
      </c>
      <c r="G205" s="109"/>
      <c r="H205" s="93"/>
      <c r="I205" s="92"/>
      <c r="J205" s="171">
        <v>0</v>
      </c>
      <c r="K205" s="92">
        <v>100</v>
      </c>
      <c r="L205" s="92">
        <f t="shared" si="19"/>
        <v>100</v>
      </c>
      <c r="M205" s="92">
        <v>0</v>
      </c>
      <c r="N205" s="92">
        <f t="shared" si="35"/>
        <v>100</v>
      </c>
      <c r="O205" s="52"/>
      <c r="P205" s="52"/>
      <c r="Q205" s="52"/>
      <c r="R205" s="52"/>
    </row>
    <row r="206" spans="1:18" s="53" customFormat="1" ht="21" x14ac:dyDescent="0.25">
      <c r="A206" s="150" t="s">
        <v>77</v>
      </c>
      <c r="B206" s="172" t="s">
        <v>292</v>
      </c>
      <c r="C206" s="152" t="s">
        <v>78</v>
      </c>
      <c r="D206" s="151" t="s">
        <v>78</v>
      </c>
      <c r="E206" s="153" t="s">
        <v>293</v>
      </c>
      <c r="F206" s="166">
        <v>0</v>
      </c>
      <c r="G206" s="109"/>
      <c r="H206" s="93"/>
      <c r="I206" s="92"/>
      <c r="J206" s="166">
        <v>0</v>
      </c>
      <c r="K206" s="94">
        <f t="shared" ref="K206" si="37">+K207</f>
        <v>100</v>
      </c>
      <c r="L206" s="94">
        <f t="shared" si="19"/>
        <v>100</v>
      </c>
      <c r="M206" s="94">
        <v>0</v>
      </c>
      <c r="N206" s="94">
        <f t="shared" si="35"/>
        <v>100</v>
      </c>
      <c r="O206" s="52"/>
      <c r="P206" s="52"/>
      <c r="Q206" s="52"/>
      <c r="R206" s="52"/>
    </row>
    <row r="207" spans="1:18" s="53" customFormat="1" ht="13.8" thickBot="1" x14ac:dyDescent="0.3">
      <c r="A207" s="155"/>
      <c r="B207" s="172"/>
      <c r="C207" s="157" t="s">
        <v>163</v>
      </c>
      <c r="D207" s="173" t="s">
        <v>294</v>
      </c>
      <c r="E207" s="158" t="s">
        <v>295</v>
      </c>
      <c r="F207" s="159">
        <v>0</v>
      </c>
      <c r="G207" s="160"/>
      <c r="H207" s="91"/>
      <c r="I207" s="134"/>
      <c r="J207" s="159">
        <v>0</v>
      </c>
      <c r="K207" s="134">
        <v>100</v>
      </c>
      <c r="L207" s="134">
        <f t="shared" ref="L207:L226" si="38">+J207+K207</f>
        <v>100</v>
      </c>
      <c r="M207" s="134">
        <v>0</v>
      </c>
      <c r="N207" s="134">
        <f t="shared" si="35"/>
        <v>100</v>
      </c>
      <c r="O207" s="52"/>
      <c r="P207" s="52"/>
      <c r="Q207" s="52"/>
      <c r="R207" s="52"/>
    </row>
    <row r="208" spans="1:18" s="53" customFormat="1" ht="13.8" thickBot="1" x14ac:dyDescent="0.3">
      <c r="A208" s="142" t="s">
        <v>77</v>
      </c>
      <c r="B208" s="143" t="s">
        <v>78</v>
      </c>
      <c r="C208" s="144" t="s">
        <v>78</v>
      </c>
      <c r="D208" s="144" t="s">
        <v>78</v>
      </c>
      <c r="E208" s="145" t="s">
        <v>296</v>
      </c>
      <c r="F208" s="146">
        <v>750</v>
      </c>
      <c r="G208" s="161">
        <f>+G209+G211+G213+G215+G217+G219+G221+G223+G225</f>
        <v>0</v>
      </c>
      <c r="H208" s="147">
        <f>+F208+G208</f>
        <v>750</v>
      </c>
      <c r="I208" s="148">
        <v>0</v>
      </c>
      <c r="J208" s="148">
        <f t="shared" si="20"/>
        <v>750</v>
      </c>
      <c r="K208" s="148">
        <v>0</v>
      </c>
      <c r="L208" s="148">
        <f t="shared" si="38"/>
        <v>750</v>
      </c>
      <c r="M208" s="148">
        <v>0</v>
      </c>
      <c r="N208" s="148">
        <f t="shared" si="35"/>
        <v>750</v>
      </c>
      <c r="O208" s="52"/>
      <c r="P208" s="52"/>
      <c r="Q208" s="52"/>
      <c r="R208" s="52"/>
    </row>
    <row r="209" spans="1:18" s="53" customFormat="1" x14ac:dyDescent="0.25">
      <c r="A209" s="79" t="s">
        <v>77</v>
      </c>
      <c r="B209" s="80" t="s">
        <v>297</v>
      </c>
      <c r="C209" s="81" t="s">
        <v>78</v>
      </c>
      <c r="D209" s="82" t="s">
        <v>78</v>
      </c>
      <c r="E209" s="174" t="s">
        <v>296</v>
      </c>
      <c r="F209" s="84">
        <f>+F210</f>
        <v>750</v>
      </c>
      <c r="G209" s="149">
        <f>+G210</f>
        <v>-750</v>
      </c>
      <c r="H209" s="84">
        <f t="shared" si="22"/>
        <v>0</v>
      </c>
      <c r="I209" s="85">
        <v>0</v>
      </c>
      <c r="J209" s="85">
        <f t="shared" si="20"/>
        <v>0</v>
      </c>
      <c r="K209" s="85">
        <v>0</v>
      </c>
      <c r="L209" s="85">
        <f t="shared" si="38"/>
        <v>0</v>
      </c>
      <c r="M209" s="85">
        <v>0</v>
      </c>
      <c r="N209" s="85">
        <f t="shared" si="35"/>
        <v>0</v>
      </c>
      <c r="O209" s="52"/>
      <c r="P209" s="52"/>
      <c r="Q209" s="52"/>
      <c r="R209" s="52"/>
    </row>
    <row r="210" spans="1:18" s="53" customFormat="1" x14ac:dyDescent="0.25">
      <c r="A210" s="122"/>
      <c r="B210" s="137" t="s">
        <v>84</v>
      </c>
      <c r="C210" s="88">
        <v>3419</v>
      </c>
      <c r="D210" s="95">
        <v>5222</v>
      </c>
      <c r="E210" s="90" t="s">
        <v>135</v>
      </c>
      <c r="F210" s="93">
        <v>750</v>
      </c>
      <c r="G210" s="109">
        <v>-750</v>
      </c>
      <c r="H210" s="93">
        <f t="shared" si="22"/>
        <v>0</v>
      </c>
      <c r="I210" s="92">
        <v>0</v>
      </c>
      <c r="J210" s="92">
        <f t="shared" si="20"/>
        <v>0</v>
      </c>
      <c r="K210" s="92">
        <v>0</v>
      </c>
      <c r="L210" s="92">
        <f t="shared" si="38"/>
        <v>0</v>
      </c>
      <c r="M210" s="92">
        <v>0</v>
      </c>
      <c r="N210" s="92">
        <f t="shared" si="35"/>
        <v>0</v>
      </c>
      <c r="O210" s="52"/>
      <c r="P210" s="52"/>
      <c r="Q210" s="52"/>
      <c r="R210" s="52"/>
    </row>
    <row r="211" spans="1:18" s="53" customFormat="1" ht="31.2" x14ac:dyDescent="0.25">
      <c r="A211" s="175" t="s">
        <v>160</v>
      </c>
      <c r="B211" s="176" t="s">
        <v>298</v>
      </c>
      <c r="C211" s="177" t="s">
        <v>78</v>
      </c>
      <c r="D211" s="177" t="s">
        <v>78</v>
      </c>
      <c r="E211" s="178" t="s">
        <v>299</v>
      </c>
      <c r="F211" s="179">
        <v>0</v>
      </c>
      <c r="G211" s="149">
        <f t="shared" ref="G211" si="39">+G212</f>
        <v>100</v>
      </c>
      <c r="H211" s="84">
        <f t="shared" si="22"/>
        <v>100</v>
      </c>
      <c r="I211" s="94">
        <v>0</v>
      </c>
      <c r="J211" s="94">
        <f t="shared" si="20"/>
        <v>100</v>
      </c>
      <c r="K211" s="94">
        <v>0</v>
      </c>
      <c r="L211" s="94">
        <f t="shared" si="38"/>
        <v>100</v>
      </c>
      <c r="M211" s="94">
        <v>0</v>
      </c>
      <c r="N211" s="94">
        <f t="shared" si="35"/>
        <v>100</v>
      </c>
      <c r="O211" s="52"/>
      <c r="P211" s="52"/>
      <c r="Q211" s="52"/>
      <c r="R211" s="52"/>
    </row>
    <row r="212" spans="1:18" x14ac:dyDescent="0.25">
      <c r="A212" s="167"/>
      <c r="B212" s="180"/>
      <c r="C212" s="169" t="s">
        <v>163</v>
      </c>
      <c r="D212" s="169" t="s">
        <v>164</v>
      </c>
      <c r="E212" s="170" t="s">
        <v>135</v>
      </c>
      <c r="F212" s="109">
        <v>0</v>
      </c>
      <c r="G212" s="109">
        <v>100</v>
      </c>
      <c r="H212" s="93">
        <f t="shared" si="22"/>
        <v>100</v>
      </c>
      <c r="I212" s="92">
        <v>0</v>
      </c>
      <c r="J212" s="92">
        <f t="shared" si="20"/>
        <v>100</v>
      </c>
      <c r="K212" s="92">
        <v>0</v>
      </c>
      <c r="L212" s="92">
        <f t="shared" si="38"/>
        <v>100</v>
      </c>
      <c r="M212" s="92">
        <v>0</v>
      </c>
      <c r="N212" s="92">
        <f t="shared" si="35"/>
        <v>100</v>
      </c>
      <c r="O212" s="37"/>
      <c r="P212" s="37"/>
      <c r="Q212" s="37"/>
      <c r="R212" s="37"/>
    </row>
    <row r="213" spans="1:18" ht="31.2" x14ac:dyDescent="0.25">
      <c r="A213" s="162" t="s">
        <v>160</v>
      </c>
      <c r="B213" s="163" t="s">
        <v>300</v>
      </c>
      <c r="C213" s="164" t="s">
        <v>78</v>
      </c>
      <c r="D213" s="164" t="s">
        <v>78</v>
      </c>
      <c r="E213" s="165" t="s">
        <v>301</v>
      </c>
      <c r="F213" s="166">
        <v>0</v>
      </c>
      <c r="G213" s="102">
        <f t="shared" ref="G213" si="40">+G214</f>
        <v>60</v>
      </c>
      <c r="H213" s="110">
        <f t="shared" si="22"/>
        <v>60</v>
      </c>
      <c r="I213" s="94">
        <v>0</v>
      </c>
      <c r="J213" s="94">
        <f t="shared" si="20"/>
        <v>60</v>
      </c>
      <c r="K213" s="94">
        <v>0</v>
      </c>
      <c r="L213" s="94">
        <f t="shared" si="38"/>
        <v>60</v>
      </c>
      <c r="M213" s="94">
        <v>0</v>
      </c>
      <c r="N213" s="94">
        <f t="shared" si="35"/>
        <v>60</v>
      </c>
      <c r="O213" s="37"/>
      <c r="P213" s="37"/>
      <c r="Q213" s="37"/>
      <c r="R213" s="37"/>
    </row>
    <row r="214" spans="1:18" x14ac:dyDescent="0.25">
      <c r="A214" s="167"/>
      <c r="B214" s="180"/>
      <c r="C214" s="169" t="s">
        <v>163</v>
      </c>
      <c r="D214" s="169" t="s">
        <v>164</v>
      </c>
      <c r="E214" s="170" t="s">
        <v>135</v>
      </c>
      <c r="F214" s="109">
        <v>0</v>
      </c>
      <c r="G214" s="109">
        <v>60</v>
      </c>
      <c r="H214" s="93">
        <f t="shared" si="22"/>
        <v>60</v>
      </c>
      <c r="I214" s="92">
        <v>0</v>
      </c>
      <c r="J214" s="92">
        <f t="shared" si="20"/>
        <v>60</v>
      </c>
      <c r="K214" s="92">
        <v>0</v>
      </c>
      <c r="L214" s="92">
        <f t="shared" si="38"/>
        <v>60</v>
      </c>
      <c r="M214" s="92">
        <v>0</v>
      </c>
      <c r="N214" s="92">
        <f t="shared" si="35"/>
        <v>60</v>
      </c>
      <c r="O214" s="37"/>
      <c r="P214" s="37"/>
      <c r="Q214" s="37"/>
      <c r="R214" s="37"/>
    </row>
    <row r="215" spans="1:18" ht="31.2" x14ac:dyDescent="0.25">
      <c r="A215" s="162" t="s">
        <v>160</v>
      </c>
      <c r="B215" s="163" t="s">
        <v>302</v>
      </c>
      <c r="C215" s="164" t="s">
        <v>78</v>
      </c>
      <c r="D215" s="164" t="s">
        <v>78</v>
      </c>
      <c r="E215" s="165" t="s">
        <v>303</v>
      </c>
      <c r="F215" s="166">
        <v>0</v>
      </c>
      <c r="G215" s="102">
        <f t="shared" ref="G215" si="41">+G216</f>
        <v>100</v>
      </c>
      <c r="H215" s="110">
        <f t="shared" si="22"/>
        <v>100</v>
      </c>
      <c r="I215" s="94">
        <v>0</v>
      </c>
      <c r="J215" s="94">
        <f t="shared" si="20"/>
        <v>100</v>
      </c>
      <c r="K215" s="94">
        <v>0</v>
      </c>
      <c r="L215" s="94">
        <f t="shared" si="38"/>
        <v>100</v>
      </c>
      <c r="M215" s="94">
        <v>0</v>
      </c>
      <c r="N215" s="94">
        <f t="shared" si="35"/>
        <v>100</v>
      </c>
      <c r="O215" s="37"/>
      <c r="P215" s="37"/>
      <c r="Q215" s="37"/>
      <c r="R215" s="37"/>
    </row>
    <row r="216" spans="1:18" x14ac:dyDescent="0.25">
      <c r="A216" s="167"/>
      <c r="B216" s="180"/>
      <c r="C216" s="169" t="s">
        <v>163</v>
      </c>
      <c r="D216" s="169" t="s">
        <v>164</v>
      </c>
      <c r="E216" s="170" t="s">
        <v>135</v>
      </c>
      <c r="F216" s="109">
        <v>0</v>
      </c>
      <c r="G216" s="109">
        <v>100</v>
      </c>
      <c r="H216" s="93">
        <f t="shared" si="22"/>
        <v>100</v>
      </c>
      <c r="I216" s="92">
        <v>0</v>
      </c>
      <c r="J216" s="92">
        <f t="shared" si="20"/>
        <v>100</v>
      </c>
      <c r="K216" s="92">
        <v>0</v>
      </c>
      <c r="L216" s="92">
        <f t="shared" si="38"/>
        <v>100</v>
      </c>
      <c r="M216" s="92">
        <v>0</v>
      </c>
      <c r="N216" s="92">
        <f t="shared" si="35"/>
        <v>100</v>
      </c>
      <c r="O216" s="37"/>
      <c r="P216" s="37"/>
      <c r="Q216" s="37"/>
      <c r="R216" s="37"/>
    </row>
    <row r="217" spans="1:18" ht="41.4" x14ac:dyDescent="0.25">
      <c r="A217" s="162" t="s">
        <v>160</v>
      </c>
      <c r="B217" s="163" t="s">
        <v>304</v>
      </c>
      <c r="C217" s="164" t="s">
        <v>78</v>
      </c>
      <c r="D217" s="164" t="s">
        <v>78</v>
      </c>
      <c r="E217" s="165" t="s">
        <v>305</v>
      </c>
      <c r="F217" s="166">
        <v>0</v>
      </c>
      <c r="G217" s="102">
        <f t="shared" ref="G217" si="42">+G218</f>
        <v>100</v>
      </c>
      <c r="H217" s="110">
        <f t="shared" si="22"/>
        <v>100</v>
      </c>
      <c r="I217" s="94">
        <v>0</v>
      </c>
      <c r="J217" s="94">
        <f t="shared" si="20"/>
        <v>100</v>
      </c>
      <c r="K217" s="94">
        <v>0</v>
      </c>
      <c r="L217" s="94">
        <f t="shared" si="38"/>
        <v>100</v>
      </c>
      <c r="M217" s="94">
        <v>0</v>
      </c>
      <c r="N217" s="94">
        <f t="shared" si="35"/>
        <v>100</v>
      </c>
      <c r="O217" s="37"/>
      <c r="P217" s="37"/>
      <c r="Q217" s="37"/>
      <c r="R217" s="37"/>
    </row>
    <row r="218" spans="1:18" x14ac:dyDescent="0.25">
      <c r="A218" s="167"/>
      <c r="B218" s="180"/>
      <c r="C218" s="169" t="s">
        <v>163</v>
      </c>
      <c r="D218" s="169" t="s">
        <v>164</v>
      </c>
      <c r="E218" s="170" t="s">
        <v>135</v>
      </c>
      <c r="F218" s="109">
        <v>0</v>
      </c>
      <c r="G218" s="109">
        <v>100</v>
      </c>
      <c r="H218" s="93">
        <f t="shared" si="22"/>
        <v>100</v>
      </c>
      <c r="I218" s="92">
        <v>0</v>
      </c>
      <c r="J218" s="92">
        <f t="shared" si="20"/>
        <v>100</v>
      </c>
      <c r="K218" s="92">
        <v>0</v>
      </c>
      <c r="L218" s="92">
        <f t="shared" si="38"/>
        <v>100</v>
      </c>
      <c r="M218" s="92">
        <v>0</v>
      </c>
      <c r="N218" s="92">
        <f t="shared" si="35"/>
        <v>100</v>
      </c>
      <c r="O218" s="37"/>
      <c r="P218" s="37"/>
      <c r="Q218" s="37"/>
      <c r="R218" s="37"/>
    </row>
    <row r="219" spans="1:18" ht="31.2" x14ac:dyDescent="0.25">
      <c r="A219" s="162" t="s">
        <v>160</v>
      </c>
      <c r="B219" s="163" t="s">
        <v>306</v>
      </c>
      <c r="C219" s="164" t="s">
        <v>78</v>
      </c>
      <c r="D219" s="164" t="s">
        <v>78</v>
      </c>
      <c r="E219" s="165" t="s">
        <v>307</v>
      </c>
      <c r="F219" s="166">
        <v>0</v>
      </c>
      <c r="G219" s="102">
        <f t="shared" ref="G219" si="43">+G220</f>
        <v>200</v>
      </c>
      <c r="H219" s="110">
        <f t="shared" si="22"/>
        <v>200</v>
      </c>
      <c r="I219" s="94">
        <v>0</v>
      </c>
      <c r="J219" s="94">
        <f t="shared" si="20"/>
        <v>200</v>
      </c>
      <c r="K219" s="94">
        <v>0</v>
      </c>
      <c r="L219" s="94">
        <f t="shared" si="38"/>
        <v>200</v>
      </c>
      <c r="M219" s="94">
        <v>0</v>
      </c>
      <c r="N219" s="94">
        <f t="shared" si="35"/>
        <v>200</v>
      </c>
      <c r="O219" s="37"/>
      <c r="P219" s="37"/>
      <c r="Q219" s="37"/>
      <c r="R219" s="37"/>
    </row>
    <row r="220" spans="1:18" x14ac:dyDescent="0.25">
      <c r="A220" s="167"/>
      <c r="B220" s="180"/>
      <c r="C220" s="169" t="s">
        <v>163</v>
      </c>
      <c r="D220" s="169" t="s">
        <v>164</v>
      </c>
      <c r="E220" s="170" t="s">
        <v>135</v>
      </c>
      <c r="F220" s="109">
        <v>0</v>
      </c>
      <c r="G220" s="109">
        <v>200</v>
      </c>
      <c r="H220" s="93">
        <f t="shared" si="22"/>
        <v>200</v>
      </c>
      <c r="I220" s="92">
        <v>0</v>
      </c>
      <c r="J220" s="92">
        <f t="shared" si="20"/>
        <v>200</v>
      </c>
      <c r="K220" s="92">
        <v>0</v>
      </c>
      <c r="L220" s="92">
        <f t="shared" si="38"/>
        <v>200</v>
      </c>
      <c r="M220" s="92">
        <v>0</v>
      </c>
      <c r="N220" s="92">
        <f t="shared" si="35"/>
        <v>200</v>
      </c>
      <c r="O220" s="37"/>
      <c r="P220" s="37"/>
      <c r="Q220" s="37"/>
      <c r="R220" s="37"/>
    </row>
    <row r="221" spans="1:18" ht="31.2" x14ac:dyDescent="0.25">
      <c r="A221" s="162" t="s">
        <v>160</v>
      </c>
      <c r="B221" s="163" t="s">
        <v>308</v>
      </c>
      <c r="C221" s="164" t="s">
        <v>78</v>
      </c>
      <c r="D221" s="164" t="s">
        <v>78</v>
      </c>
      <c r="E221" s="165" t="s">
        <v>309</v>
      </c>
      <c r="F221" s="166">
        <v>0</v>
      </c>
      <c r="G221" s="102">
        <f t="shared" ref="G221" si="44">+G222</f>
        <v>100</v>
      </c>
      <c r="H221" s="110">
        <f t="shared" si="22"/>
        <v>100</v>
      </c>
      <c r="I221" s="94">
        <v>0</v>
      </c>
      <c r="J221" s="94">
        <f t="shared" si="20"/>
        <v>100</v>
      </c>
      <c r="K221" s="94">
        <v>0</v>
      </c>
      <c r="L221" s="94">
        <f t="shared" si="38"/>
        <v>100</v>
      </c>
      <c r="M221" s="94">
        <v>0</v>
      </c>
      <c r="N221" s="94">
        <f t="shared" si="35"/>
        <v>100</v>
      </c>
      <c r="O221" s="37"/>
      <c r="P221" s="37"/>
      <c r="Q221" s="37"/>
      <c r="R221" s="37"/>
    </row>
    <row r="222" spans="1:18" x14ac:dyDescent="0.25">
      <c r="A222" s="167"/>
      <c r="B222" s="180"/>
      <c r="C222" s="169" t="s">
        <v>163</v>
      </c>
      <c r="D222" s="169" t="s">
        <v>164</v>
      </c>
      <c r="E222" s="170" t="s">
        <v>135</v>
      </c>
      <c r="F222" s="109">
        <v>0</v>
      </c>
      <c r="G222" s="109">
        <v>100</v>
      </c>
      <c r="H222" s="93">
        <f t="shared" si="22"/>
        <v>100</v>
      </c>
      <c r="I222" s="92">
        <v>0</v>
      </c>
      <c r="J222" s="92">
        <f t="shared" si="20"/>
        <v>100</v>
      </c>
      <c r="K222" s="92">
        <v>0</v>
      </c>
      <c r="L222" s="92">
        <f t="shared" si="38"/>
        <v>100</v>
      </c>
      <c r="M222" s="92">
        <v>0</v>
      </c>
      <c r="N222" s="92">
        <f t="shared" si="35"/>
        <v>100</v>
      </c>
      <c r="O222" s="37"/>
      <c r="P222" s="37"/>
      <c r="Q222" s="37"/>
      <c r="R222" s="37"/>
    </row>
    <row r="223" spans="1:18" ht="21" x14ac:dyDescent="0.25">
      <c r="A223" s="162" t="s">
        <v>160</v>
      </c>
      <c r="B223" s="163" t="s">
        <v>310</v>
      </c>
      <c r="C223" s="164" t="s">
        <v>78</v>
      </c>
      <c r="D223" s="164" t="s">
        <v>78</v>
      </c>
      <c r="E223" s="165" t="s">
        <v>311</v>
      </c>
      <c r="F223" s="166">
        <v>0</v>
      </c>
      <c r="G223" s="102">
        <f t="shared" ref="G223" si="45">+G224</f>
        <v>30</v>
      </c>
      <c r="H223" s="110">
        <f t="shared" si="22"/>
        <v>30</v>
      </c>
      <c r="I223" s="94">
        <v>0</v>
      </c>
      <c r="J223" s="94">
        <f t="shared" si="20"/>
        <v>30</v>
      </c>
      <c r="K223" s="94">
        <v>0</v>
      </c>
      <c r="L223" s="94">
        <f t="shared" si="38"/>
        <v>30</v>
      </c>
      <c r="M223" s="94">
        <v>0</v>
      </c>
      <c r="N223" s="94">
        <f t="shared" si="35"/>
        <v>30</v>
      </c>
      <c r="O223" s="37"/>
      <c r="P223" s="37"/>
      <c r="Q223" s="37"/>
      <c r="R223" s="37"/>
    </row>
    <row r="224" spans="1:18" x14ac:dyDescent="0.25">
      <c r="A224" s="167"/>
      <c r="B224" s="180"/>
      <c r="C224" s="169" t="s">
        <v>163</v>
      </c>
      <c r="D224" s="169" t="s">
        <v>164</v>
      </c>
      <c r="E224" s="170" t="s">
        <v>135</v>
      </c>
      <c r="F224" s="109">
        <v>0</v>
      </c>
      <c r="G224" s="109">
        <v>30</v>
      </c>
      <c r="H224" s="93">
        <f t="shared" si="22"/>
        <v>30</v>
      </c>
      <c r="I224" s="92">
        <v>0</v>
      </c>
      <c r="J224" s="92">
        <f t="shared" si="20"/>
        <v>30</v>
      </c>
      <c r="K224" s="92">
        <v>0</v>
      </c>
      <c r="L224" s="92">
        <f t="shared" si="38"/>
        <v>30</v>
      </c>
      <c r="M224" s="92">
        <v>0</v>
      </c>
      <c r="N224" s="92">
        <f t="shared" si="35"/>
        <v>30</v>
      </c>
      <c r="O224" s="37"/>
      <c r="P224" s="37"/>
      <c r="Q224" s="37"/>
      <c r="R224" s="37"/>
    </row>
    <row r="225" spans="1:18" ht="21" x14ac:dyDescent="0.25">
      <c r="A225" s="162" t="s">
        <v>160</v>
      </c>
      <c r="B225" s="163" t="s">
        <v>312</v>
      </c>
      <c r="C225" s="164" t="s">
        <v>78</v>
      </c>
      <c r="D225" s="164" t="s">
        <v>78</v>
      </c>
      <c r="E225" s="165" t="s">
        <v>313</v>
      </c>
      <c r="F225" s="166">
        <v>0</v>
      </c>
      <c r="G225" s="102">
        <f t="shared" ref="G225" si="46">+G226</f>
        <v>60</v>
      </c>
      <c r="H225" s="110">
        <f t="shared" si="22"/>
        <v>60</v>
      </c>
      <c r="I225" s="94">
        <v>0</v>
      </c>
      <c r="J225" s="94">
        <f t="shared" si="20"/>
        <v>60</v>
      </c>
      <c r="K225" s="94">
        <v>0</v>
      </c>
      <c r="L225" s="94">
        <f t="shared" si="38"/>
        <v>60</v>
      </c>
      <c r="M225" s="94">
        <v>0</v>
      </c>
      <c r="N225" s="94">
        <f t="shared" si="35"/>
        <v>60</v>
      </c>
      <c r="O225" s="37"/>
      <c r="P225" s="37"/>
      <c r="Q225" s="37"/>
      <c r="R225" s="37"/>
    </row>
    <row r="226" spans="1:18" ht="13.8" thickBot="1" x14ac:dyDescent="0.3">
      <c r="A226" s="181"/>
      <c r="B226" s="182"/>
      <c r="C226" s="183" t="s">
        <v>163</v>
      </c>
      <c r="D226" s="183" t="s">
        <v>164</v>
      </c>
      <c r="E226" s="184" t="s">
        <v>135</v>
      </c>
      <c r="F226" s="185">
        <v>0</v>
      </c>
      <c r="G226" s="185">
        <v>60</v>
      </c>
      <c r="H226" s="186">
        <f t="shared" si="22"/>
        <v>60</v>
      </c>
      <c r="I226" s="187">
        <v>0</v>
      </c>
      <c r="J226" s="187">
        <f t="shared" si="20"/>
        <v>60</v>
      </c>
      <c r="K226" s="187">
        <v>0</v>
      </c>
      <c r="L226" s="187">
        <f t="shared" si="38"/>
        <v>60</v>
      </c>
      <c r="M226" s="187">
        <v>0</v>
      </c>
      <c r="N226" s="187">
        <f t="shared" si="35"/>
        <v>60</v>
      </c>
      <c r="O226" s="37"/>
      <c r="P226" s="37"/>
      <c r="Q226" s="37"/>
      <c r="R226" s="37"/>
    </row>
    <row r="227" spans="1:18" x14ac:dyDescent="0.25">
      <c r="B227" s="37"/>
      <c r="C227" s="37"/>
      <c r="D227" s="37"/>
      <c r="E227" s="37"/>
      <c r="G227" s="37"/>
      <c r="K227" s="38"/>
    </row>
    <row r="228" spans="1:18" x14ac:dyDescent="0.25">
      <c r="E228" s="188">
        <v>42159</v>
      </c>
      <c r="K228" s="38"/>
    </row>
  </sheetData>
  <mergeCells count="8">
    <mergeCell ref="K8:K9"/>
    <mergeCell ref="M8:M9"/>
    <mergeCell ref="G1:H1"/>
    <mergeCell ref="A2:H2"/>
    <mergeCell ref="A4:H4"/>
    <mergeCell ref="A6:H6"/>
    <mergeCell ref="G8:G9"/>
    <mergeCell ref="I8:I9"/>
  </mergeCells>
  <pageMargins left="0.7" right="0.7" top="0.78740157499999996" bottom="0.78740157499999996" header="0.3" footer="0.3"/>
  <pageSetup paperSize="9" scale="78" orientation="portrait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zoomScaleNormal="100" workbookViewId="0">
      <selection activeCell="M114" sqref="M114"/>
    </sheetView>
  </sheetViews>
  <sheetFormatPr defaultColWidth="3.109375" defaultRowHeight="13.2" x14ac:dyDescent="0.25"/>
  <cols>
    <col min="1" max="1" width="3.109375" style="38" customWidth="1"/>
    <col min="2" max="2" width="9.33203125" style="38" customWidth="1"/>
    <col min="3" max="4" width="4.6640625" style="38" customWidth="1"/>
    <col min="5" max="5" width="9" style="38" customWidth="1"/>
    <col min="6" max="6" width="42.5546875" style="38" customWidth="1"/>
    <col min="7" max="7" width="10.44140625" style="194" customWidth="1"/>
    <col min="8" max="8" width="10.44140625" style="38" customWidth="1"/>
    <col min="9" max="9" width="10.5546875" style="38" customWidth="1"/>
    <col min="10" max="10" width="8.5546875" style="38" customWidth="1"/>
    <col min="11" max="251" width="9.109375" style="38" customWidth="1"/>
    <col min="252" max="256" width="3.109375" style="38"/>
    <col min="257" max="257" width="3.109375" style="38" customWidth="1"/>
    <col min="258" max="258" width="9.33203125" style="38" customWidth="1"/>
    <col min="259" max="260" width="4.6640625" style="38" customWidth="1"/>
    <col min="261" max="261" width="9" style="38" customWidth="1"/>
    <col min="262" max="262" width="42.5546875" style="38" customWidth="1"/>
    <col min="263" max="264" width="10.44140625" style="38" customWidth="1"/>
    <col min="265" max="265" width="10.5546875" style="38" customWidth="1"/>
    <col min="266" max="266" width="13.33203125" style="38" customWidth="1"/>
    <col min="267" max="507" width="9.109375" style="38" customWidth="1"/>
    <col min="508" max="512" width="3.109375" style="38"/>
    <col min="513" max="513" width="3.109375" style="38" customWidth="1"/>
    <col min="514" max="514" width="9.33203125" style="38" customWidth="1"/>
    <col min="515" max="516" width="4.6640625" style="38" customWidth="1"/>
    <col min="517" max="517" width="9" style="38" customWidth="1"/>
    <col min="518" max="518" width="42.5546875" style="38" customWidth="1"/>
    <col min="519" max="520" width="10.44140625" style="38" customWidth="1"/>
    <col min="521" max="521" width="10.5546875" style="38" customWidth="1"/>
    <col min="522" max="522" width="13.33203125" style="38" customWidth="1"/>
    <col min="523" max="763" width="9.109375" style="38" customWidth="1"/>
    <col min="764" max="768" width="3.109375" style="38"/>
    <col min="769" max="769" width="3.109375" style="38" customWidth="1"/>
    <col min="770" max="770" width="9.33203125" style="38" customWidth="1"/>
    <col min="771" max="772" width="4.6640625" style="38" customWidth="1"/>
    <col min="773" max="773" width="9" style="38" customWidth="1"/>
    <col min="774" max="774" width="42.5546875" style="38" customWidth="1"/>
    <col min="775" max="776" width="10.44140625" style="38" customWidth="1"/>
    <col min="777" max="777" width="10.5546875" style="38" customWidth="1"/>
    <col min="778" max="778" width="13.33203125" style="38" customWidth="1"/>
    <col min="779" max="1019" width="9.109375" style="38" customWidth="1"/>
    <col min="1020" max="1024" width="3.109375" style="38"/>
    <col min="1025" max="1025" width="3.109375" style="38" customWidth="1"/>
    <col min="1026" max="1026" width="9.33203125" style="38" customWidth="1"/>
    <col min="1027" max="1028" width="4.6640625" style="38" customWidth="1"/>
    <col min="1029" max="1029" width="9" style="38" customWidth="1"/>
    <col min="1030" max="1030" width="42.5546875" style="38" customWidth="1"/>
    <col min="1031" max="1032" width="10.44140625" style="38" customWidth="1"/>
    <col min="1033" max="1033" width="10.5546875" style="38" customWidth="1"/>
    <col min="1034" max="1034" width="13.33203125" style="38" customWidth="1"/>
    <col min="1035" max="1275" width="9.109375" style="38" customWidth="1"/>
    <col min="1276" max="1280" width="3.109375" style="38"/>
    <col min="1281" max="1281" width="3.109375" style="38" customWidth="1"/>
    <col min="1282" max="1282" width="9.33203125" style="38" customWidth="1"/>
    <col min="1283" max="1284" width="4.6640625" style="38" customWidth="1"/>
    <col min="1285" max="1285" width="9" style="38" customWidth="1"/>
    <col min="1286" max="1286" width="42.5546875" style="38" customWidth="1"/>
    <col min="1287" max="1288" width="10.44140625" style="38" customWidth="1"/>
    <col min="1289" max="1289" width="10.5546875" style="38" customWidth="1"/>
    <col min="1290" max="1290" width="13.33203125" style="38" customWidth="1"/>
    <col min="1291" max="1531" width="9.109375" style="38" customWidth="1"/>
    <col min="1532" max="1536" width="3.109375" style="38"/>
    <col min="1537" max="1537" width="3.109375" style="38" customWidth="1"/>
    <col min="1538" max="1538" width="9.33203125" style="38" customWidth="1"/>
    <col min="1539" max="1540" width="4.6640625" style="38" customWidth="1"/>
    <col min="1541" max="1541" width="9" style="38" customWidth="1"/>
    <col min="1542" max="1542" width="42.5546875" style="38" customWidth="1"/>
    <col min="1543" max="1544" width="10.44140625" style="38" customWidth="1"/>
    <col min="1545" max="1545" width="10.5546875" style="38" customWidth="1"/>
    <col min="1546" max="1546" width="13.33203125" style="38" customWidth="1"/>
    <col min="1547" max="1787" width="9.109375" style="38" customWidth="1"/>
    <col min="1788" max="1792" width="3.109375" style="38"/>
    <col min="1793" max="1793" width="3.109375" style="38" customWidth="1"/>
    <col min="1794" max="1794" width="9.33203125" style="38" customWidth="1"/>
    <col min="1795" max="1796" width="4.6640625" style="38" customWidth="1"/>
    <col min="1797" max="1797" width="9" style="38" customWidth="1"/>
    <col min="1798" max="1798" width="42.5546875" style="38" customWidth="1"/>
    <col min="1799" max="1800" width="10.44140625" style="38" customWidth="1"/>
    <col min="1801" max="1801" width="10.5546875" style="38" customWidth="1"/>
    <col min="1802" max="1802" width="13.33203125" style="38" customWidth="1"/>
    <col min="1803" max="2043" width="9.109375" style="38" customWidth="1"/>
    <col min="2044" max="2048" width="3.109375" style="38"/>
    <col min="2049" max="2049" width="3.109375" style="38" customWidth="1"/>
    <col min="2050" max="2050" width="9.33203125" style="38" customWidth="1"/>
    <col min="2051" max="2052" width="4.6640625" style="38" customWidth="1"/>
    <col min="2053" max="2053" width="9" style="38" customWidth="1"/>
    <col min="2054" max="2054" width="42.5546875" style="38" customWidth="1"/>
    <col min="2055" max="2056" width="10.44140625" style="38" customWidth="1"/>
    <col min="2057" max="2057" width="10.5546875" style="38" customWidth="1"/>
    <col min="2058" max="2058" width="13.33203125" style="38" customWidth="1"/>
    <col min="2059" max="2299" width="9.109375" style="38" customWidth="1"/>
    <col min="2300" max="2304" width="3.109375" style="38"/>
    <col min="2305" max="2305" width="3.109375" style="38" customWidth="1"/>
    <col min="2306" max="2306" width="9.33203125" style="38" customWidth="1"/>
    <col min="2307" max="2308" width="4.6640625" style="38" customWidth="1"/>
    <col min="2309" max="2309" width="9" style="38" customWidth="1"/>
    <col min="2310" max="2310" width="42.5546875" style="38" customWidth="1"/>
    <col min="2311" max="2312" width="10.44140625" style="38" customWidth="1"/>
    <col min="2313" max="2313" width="10.5546875" style="38" customWidth="1"/>
    <col min="2314" max="2314" width="13.33203125" style="38" customWidth="1"/>
    <col min="2315" max="2555" width="9.109375" style="38" customWidth="1"/>
    <col min="2556" max="2560" width="3.109375" style="38"/>
    <col min="2561" max="2561" width="3.109375" style="38" customWidth="1"/>
    <col min="2562" max="2562" width="9.33203125" style="38" customWidth="1"/>
    <col min="2563" max="2564" width="4.6640625" style="38" customWidth="1"/>
    <col min="2565" max="2565" width="9" style="38" customWidth="1"/>
    <col min="2566" max="2566" width="42.5546875" style="38" customWidth="1"/>
    <col min="2567" max="2568" width="10.44140625" style="38" customWidth="1"/>
    <col min="2569" max="2569" width="10.5546875" style="38" customWidth="1"/>
    <col min="2570" max="2570" width="13.33203125" style="38" customWidth="1"/>
    <col min="2571" max="2811" width="9.109375" style="38" customWidth="1"/>
    <col min="2812" max="2816" width="3.109375" style="38"/>
    <col min="2817" max="2817" width="3.109375" style="38" customWidth="1"/>
    <col min="2818" max="2818" width="9.33203125" style="38" customWidth="1"/>
    <col min="2819" max="2820" width="4.6640625" style="38" customWidth="1"/>
    <col min="2821" max="2821" width="9" style="38" customWidth="1"/>
    <col min="2822" max="2822" width="42.5546875" style="38" customWidth="1"/>
    <col min="2823" max="2824" width="10.44140625" style="38" customWidth="1"/>
    <col min="2825" max="2825" width="10.5546875" style="38" customWidth="1"/>
    <col min="2826" max="2826" width="13.33203125" style="38" customWidth="1"/>
    <col min="2827" max="3067" width="9.109375" style="38" customWidth="1"/>
    <col min="3068" max="3072" width="3.109375" style="38"/>
    <col min="3073" max="3073" width="3.109375" style="38" customWidth="1"/>
    <col min="3074" max="3074" width="9.33203125" style="38" customWidth="1"/>
    <col min="3075" max="3076" width="4.6640625" style="38" customWidth="1"/>
    <col min="3077" max="3077" width="9" style="38" customWidth="1"/>
    <col min="3078" max="3078" width="42.5546875" style="38" customWidth="1"/>
    <col min="3079" max="3080" width="10.44140625" style="38" customWidth="1"/>
    <col min="3081" max="3081" width="10.5546875" style="38" customWidth="1"/>
    <col min="3082" max="3082" width="13.33203125" style="38" customWidth="1"/>
    <col min="3083" max="3323" width="9.109375" style="38" customWidth="1"/>
    <col min="3324" max="3328" width="3.109375" style="38"/>
    <col min="3329" max="3329" width="3.109375" style="38" customWidth="1"/>
    <col min="3330" max="3330" width="9.33203125" style="38" customWidth="1"/>
    <col min="3331" max="3332" width="4.6640625" style="38" customWidth="1"/>
    <col min="3333" max="3333" width="9" style="38" customWidth="1"/>
    <col min="3334" max="3334" width="42.5546875" style="38" customWidth="1"/>
    <col min="3335" max="3336" width="10.44140625" style="38" customWidth="1"/>
    <col min="3337" max="3337" width="10.5546875" style="38" customWidth="1"/>
    <col min="3338" max="3338" width="13.33203125" style="38" customWidth="1"/>
    <col min="3339" max="3579" width="9.109375" style="38" customWidth="1"/>
    <col min="3580" max="3584" width="3.109375" style="38"/>
    <col min="3585" max="3585" width="3.109375" style="38" customWidth="1"/>
    <col min="3586" max="3586" width="9.33203125" style="38" customWidth="1"/>
    <col min="3587" max="3588" width="4.6640625" style="38" customWidth="1"/>
    <col min="3589" max="3589" width="9" style="38" customWidth="1"/>
    <col min="3590" max="3590" width="42.5546875" style="38" customWidth="1"/>
    <col min="3591" max="3592" width="10.44140625" style="38" customWidth="1"/>
    <col min="3593" max="3593" width="10.5546875" style="38" customWidth="1"/>
    <col min="3594" max="3594" width="13.33203125" style="38" customWidth="1"/>
    <col min="3595" max="3835" width="9.109375" style="38" customWidth="1"/>
    <col min="3836" max="3840" width="3.109375" style="38"/>
    <col min="3841" max="3841" width="3.109375" style="38" customWidth="1"/>
    <col min="3842" max="3842" width="9.33203125" style="38" customWidth="1"/>
    <col min="3843" max="3844" width="4.6640625" style="38" customWidth="1"/>
    <col min="3845" max="3845" width="9" style="38" customWidth="1"/>
    <col min="3846" max="3846" width="42.5546875" style="38" customWidth="1"/>
    <col min="3847" max="3848" width="10.44140625" style="38" customWidth="1"/>
    <col min="3849" max="3849" width="10.5546875" style="38" customWidth="1"/>
    <col min="3850" max="3850" width="13.33203125" style="38" customWidth="1"/>
    <col min="3851" max="4091" width="9.109375" style="38" customWidth="1"/>
    <col min="4092" max="4096" width="3.109375" style="38"/>
    <col min="4097" max="4097" width="3.109375" style="38" customWidth="1"/>
    <col min="4098" max="4098" width="9.33203125" style="38" customWidth="1"/>
    <col min="4099" max="4100" width="4.6640625" style="38" customWidth="1"/>
    <col min="4101" max="4101" width="9" style="38" customWidth="1"/>
    <col min="4102" max="4102" width="42.5546875" style="38" customWidth="1"/>
    <col min="4103" max="4104" width="10.44140625" style="38" customWidth="1"/>
    <col min="4105" max="4105" width="10.5546875" style="38" customWidth="1"/>
    <col min="4106" max="4106" width="13.33203125" style="38" customWidth="1"/>
    <col min="4107" max="4347" width="9.109375" style="38" customWidth="1"/>
    <col min="4348" max="4352" width="3.109375" style="38"/>
    <col min="4353" max="4353" width="3.109375" style="38" customWidth="1"/>
    <col min="4354" max="4354" width="9.33203125" style="38" customWidth="1"/>
    <col min="4355" max="4356" width="4.6640625" style="38" customWidth="1"/>
    <col min="4357" max="4357" width="9" style="38" customWidth="1"/>
    <col min="4358" max="4358" width="42.5546875" style="38" customWidth="1"/>
    <col min="4359" max="4360" width="10.44140625" style="38" customWidth="1"/>
    <col min="4361" max="4361" width="10.5546875" style="38" customWidth="1"/>
    <col min="4362" max="4362" width="13.33203125" style="38" customWidth="1"/>
    <col min="4363" max="4603" width="9.109375" style="38" customWidth="1"/>
    <col min="4604" max="4608" width="3.109375" style="38"/>
    <col min="4609" max="4609" width="3.109375" style="38" customWidth="1"/>
    <col min="4610" max="4610" width="9.33203125" style="38" customWidth="1"/>
    <col min="4611" max="4612" width="4.6640625" style="38" customWidth="1"/>
    <col min="4613" max="4613" width="9" style="38" customWidth="1"/>
    <col min="4614" max="4614" width="42.5546875" style="38" customWidth="1"/>
    <col min="4615" max="4616" width="10.44140625" style="38" customWidth="1"/>
    <col min="4617" max="4617" width="10.5546875" style="38" customWidth="1"/>
    <col min="4618" max="4618" width="13.33203125" style="38" customWidth="1"/>
    <col min="4619" max="4859" width="9.109375" style="38" customWidth="1"/>
    <col min="4860" max="4864" width="3.109375" style="38"/>
    <col min="4865" max="4865" width="3.109375" style="38" customWidth="1"/>
    <col min="4866" max="4866" width="9.33203125" style="38" customWidth="1"/>
    <col min="4867" max="4868" width="4.6640625" style="38" customWidth="1"/>
    <col min="4869" max="4869" width="9" style="38" customWidth="1"/>
    <col min="4870" max="4870" width="42.5546875" style="38" customWidth="1"/>
    <col min="4871" max="4872" width="10.44140625" style="38" customWidth="1"/>
    <col min="4873" max="4873" width="10.5546875" style="38" customWidth="1"/>
    <col min="4874" max="4874" width="13.33203125" style="38" customWidth="1"/>
    <col min="4875" max="5115" width="9.109375" style="38" customWidth="1"/>
    <col min="5116" max="5120" width="3.109375" style="38"/>
    <col min="5121" max="5121" width="3.109375" style="38" customWidth="1"/>
    <col min="5122" max="5122" width="9.33203125" style="38" customWidth="1"/>
    <col min="5123" max="5124" width="4.6640625" style="38" customWidth="1"/>
    <col min="5125" max="5125" width="9" style="38" customWidth="1"/>
    <col min="5126" max="5126" width="42.5546875" style="38" customWidth="1"/>
    <col min="5127" max="5128" width="10.44140625" style="38" customWidth="1"/>
    <col min="5129" max="5129" width="10.5546875" style="38" customWidth="1"/>
    <col min="5130" max="5130" width="13.33203125" style="38" customWidth="1"/>
    <col min="5131" max="5371" width="9.109375" style="38" customWidth="1"/>
    <col min="5372" max="5376" width="3.109375" style="38"/>
    <col min="5377" max="5377" width="3.109375" style="38" customWidth="1"/>
    <col min="5378" max="5378" width="9.33203125" style="38" customWidth="1"/>
    <col min="5379" max="5380" width="4.6640625" style="38" customWidth="1"/>
    <col min="5381" max="5381" width="9" style="38" customWidth="1"/>
    <col min="5382" max="5382" width="42.5546875" style="38" customWidth="1"/>
    <col min="5383" max="5384" width="10.44140625" style="38" customWidth="1"/>
    <col min="5385" max="5385" width="10.5546875" style="38" customWidth="1"/>
    <col min="5386" max="5386" width="13.33203125" style="38" customWidth="1"/>
    <col min="5387" max="5627" width="9.109375" style="38" customWidth="1"/>
    <col min="5628" max="5632" width="3.109375" style="38"/>
    <col min="5633" max="5633" width="3.109375" style="38" customWidth="1"/>
    <col min="5634" max="5634" width="9.33203125" style="38" customWidth="1"/>
    <col min="5635" max="5636" width="4.6640625" style="38" customWidth="1"/>
    <col min="5637" max="5637" width="9" style="38" customWidth="1"/>
    <col min="5638" max="5638" width="42.5546875" style="38" customWidth="1"/>
    <col min="5639" max="5640" width="10.44140625" style="38" customWidth="1"/>
    <col min="5641" max="5641" width="10.5546875" style="38" customWidth="1"/>
    <col min="5642" max="5642" width="13.33203125" style="38" customWidth="1"/>
    <col min="5643" max="5883" width="9.109375" style="38" customWidth="1"/>
    <col min="5884" max="5888" width="3.109375" style="38"/>
    <col min="5889" max="5889" width="3.109375" style="38" customWidth="1"/>
    <col min="5890" max="5890" width="9.33203125" style="38" customWidth="1"/>
    <col min="5891" max="5892" width="4.6640625" style="38" customWidth="1"/>
    <col min="5893" max="5893" width="9" style="38" customWidth="1"/>
    <col min="5894" max="5894" width="42.5546875" style="38" customWidth="1"/>
    <col min="5895" max="5896" width="10.44140625" style="38" customWidth="1"/>
    <col min="5897" max="5897" width="10.5546875" style="38" customWidth="1"/>
    <col min="5898" max="5898" width="13.33203125" style="38" customWidth="1"/>
    <col min="5899" max="6139" width="9.109375" style="38" customWidth="1"/>
    <col min="6140" max="6144" width="3.109375" style="38"/>
    <col min="6145" max="6145" width="3.109375" style="38" customWidth="1"/>
    <col min="6146" max="6146" width="9.33203125" style="38" customWidth="1"/>
    <col min="6147" max="6148" width="4.6640625" style="38" customWidth="1"/>
    <col min="6149" max="6149" width="9" style="38" customWidth="1"/>
    <col min="6150" max="6150" width="42.5546875" style="38" customWidth="1"/>
    <col min="6151" max="6152" width="10.44140625" style="38" customWidth="1"/>
    <col min="6153" max="6153" width="10.5546875" style="38" customWidth="1"/>
    <col min="6154" max="6154" width="13.33203125" style="38" customWidth="1"/>
    <col min="6155" max="6395" width="9.109375" style="38" customWidth="1"/>
    <col min="6396" max="6400" width="3.109375" style="38"/>
    <col min="6401" max="6401" width="3.109375" style="38" customWidth="1"/>
    <col min="6402" max="6402" width="9.33203125" style="38" customWidth="1"/>
    <col min="6403" max="6404" width="4.6640625" style="38" customWidth="1"/>
    <col min="6405" max="6405" width="9" style="38" customWidth="1"/>
    <col min="6406" max="6406" width="42.5546875" style="38" customWidth="1"/>
    <col min="6407" max="6408" width="10.44140625" style="38" customWidth="1"/>
    <col min="6409" max="6409" width="10.5546875" style="38" customWidth="1"/>
    <col min="6410" max="6410" width="13.33203125" style="38" customWidth="1"/>
    <col min="6411" max="6651" width="9.109375" style="38" customWidth="1"/>
    <col min="6652" max="6656" width="3.109375" style="38"/>
    <col min="6657" max="6657" width="3.109375" style="38" customWidth="1"/>
    <col min="6658" max="6658" width="9.33203125" style="38" customWidth="1"/>
    <col min="6659" max="6660" width="4.6640625" style="38" customWidth="1"/>
    <col min="6661" max="6661" width="9" style="38" customWidth="1"/>
    <col min="6662" max="6662" width="42.5546875" style="38" customWidth="1"/>
    <col min="6663" max="6664" width="10.44140625" style="38" customWidth="1"/>
    <col min="6665" max="6665" width="10.5546875" style="38" customWidth="1"/>
    <col min="6666" max="6666" width="13.33203125" style="38" customWidth="1"/>
    <col min="6667" max="6907" width="9.109375" style="38" customWidth="1"/>
    <col min="6908" max="6912" width="3.109375" style="38"/>
    <col min="6913" max="6913" width="3.109375" style="38" customWidth="1"/>
    <col min="6914" max="6914" width="9.33203125" style="38" customWidth="1"/>
    <col min="6915" max="6916" width="4.6640625" style="38" customWidth="1"/>
    <col min="6917" max="6917" width="9" style="38" customWidth="1"/>
    <col min="6918" max="6918" width="42.5546875" style="38" customWidth="1"/>
    <col min="6919" max="6920" width="10.44140625" style="38" customWidth="1"/>
    <col min="6921" max="6921" width="10.5546875" style="38" customWidth="1"/>
    <col min="6922" max="6922" width="13.33203125" style="38" customWidth="1"/>
    <col min="6923" max="7163" width="9.109375" style="38" customWidth="1"/>
    <col min="7164" max="7168" width="3.109375" style="38"/>
    <col min="7169" max="7169" width="3.109375" style="38" customWidth="1"/>
    <col min="7170" max="7170" width="9.33203125" style="38" customWidth="1"/>
    <col min="7171" max="7172" width="4.6640625" style="38" customWidth="1"/>
    <col min="7173" max="7173" width="9" style="38" customWidth="1"/>
    <col min="7174" max="7174" width="42.5546875" style="38" customWidth="1"/>
    <col min="7175" max="7176" width="10.44140625" style="38" customWidth="1"/>
    <col min="7177" max="7177" width="10.5546875" style="38" customWidth="1"/>
    <col min="7178" max="7178" width="13.33203125" style="38" customWidth="1"/>
    <col min="7179" max="7419" width="9.109375" style="38" customWidth="1"/>
    <col min="7420" max="7424" width="3.109375" style="38"/>
    <col min="7425" max="7425" width="3.109375" style="38" customWidth="1"/>
    <col min="7426" max="7426" width="9.33203125" style="38" customWidth="1"/>
    <col min="7427" max="7428" width="4.6640625" style="38" customWidth="1"/>
    <col min="7429" max="7429" width="9" style="38" customWidth="1"/>
    <col min="7430" max="7430" width="42.5546875" style="38" customWidth="1"/>
    <col min="7431" max="7432" width="10.44140625" style="38" customWidth="1"/>
    <col min="7433" max="7433" width="10.5546875" style="38" customWidth="1"/>
    <col min="7434" max="7434" width="13.33203125" style="38" customWidth="1"/>
    <col min="7435" max="7675" width="9.109375" style="38" customWidth="1"/>
    <col min="7676" max="7680" width="3.109375" style="38"/>
    <col min="7681" max="7681" width="3.109375" style="38" customWidth="1"/>
    <col min="7682" max="7682" width="9.33203125" style="38" customWidth="1"/>
    <col min="7683" max="7684" width="4.6640625" style="38" customWidth="1"/>
    <col min="7685" max="7685" width="9" style="38" customWidth="1"/>
    <col min="7686" max="7686" width="42.5546875" style="38" customWidth="1"/>
    <col min="7687" max="7688" width="10.44140625" style="38" customWidth="1"/>
    <col min="7689" max="7689" width="10.5546875" style="38" customWidth="1"/>
    <col min="7690" max="7690" width="13.33203125" style="38" customWidth="1"/>
    <col min="7691" max="7931" width="9.109375" style="38" customWidth="1"/>
    <col min="7932" max="7936" width="3.109375" style="38"/>
    <col min="7937" max="7937" width="3.109375" style="38" customWidth="1"/>
    <col min="7938" max="7938" width="9.33203125" style="38" customWidth="1"/>
    <col min="7939" max="7940" width="4.6640625" style="38" customWidth="1"/>
    <col min="7941" max="7941" width="9" style="38" customWidth="1"/>
    <col min="7942" max="7942" width="42.5546875" style="38" customWidth="1"/>
    <col min="7943" max="7944" width="10.44140625" style="38" customWidth="1"/>
    <col min="7945" max="7945" width="10.5546875" style="38" customWidth="1"/>
    <col min="7946" max="7946" width="13.33203125" style="38" customWidth="1"/>
    <col min="7947" max="8187" width="9.109375" style="38" customWidth="1"/>
    <col min="8188" max="8192" width="3.109375" style="38"/>
    <col min="8193" max="8193" width="3.109375" style="38" customWidth="1"/>
    <col min="8194" max="8194" width="9.33203125" style="38" customWidth="1"/>
    <col min="8195" max="8196" width="4.6640625" style="38" customWidth="1"/>
    <col min="8197" max="8197" width="9" style="38" customWidth="1"/>
    <col min="8198" max="8198" width="42.5546875" style="38" customWidth="1"/>
    <col min="8199" max="8200" width="10.44140625" style="38" customWidth="1"/>
    <col min="8201" max="8201" width="10.5546875" style="38" customWidth="1"/>
    <col min="8202" max="8202" width="13.33203125" style="38" customWidth="1"/>
    <col min="8203" max="8443" width="9.109375" style="38" customWidth="1"/>
    <col min="8444" max="8448" width="3.109375" style="38"/>
    <col min="8449" max="8449" width="3.109375" style="38" customWidth="1"/>
    <col min="8450" max="8450" width="9.33203125" style="38" customWidth="1"/>
    <col min="8451" max="8452" width="4.6640625" style="38" customWidth="1"/>
    <col min="8453" max="8453" width="9" style="38" customWidth="1"/>
    <col min="8454" max="8454" width="42.5546875" style="38" customWidth="1"/>
    <col min="8455" max="8456" width="10.44140625" style="38" customWidth="1"/>
    <col min="8457" max="8457" width="10.5546875" style="38" customWidth="1"/>
    <col min="8458" max="8458" width="13.33203125" style="38" customWidth="1"/>
    <col min="8459" max="8699" width="9.109375" style="38" customWidth="1"/>
    <col min="8700" max="8704" width="3.109375" style="38"/>
    <col min="8705" max="8705" width="3.109375" style="38" customWidth="1"/>
    <col min="8706" max="8706" width="9.33203125" style="38" customWidth="1"/>
    <col min="8707" max="8708" width="4.6640625" style="38" customWidth="1"/>
    <col min="8709" max="8709" width="9" style="38" customWidth="1"/>
    <col min="8710" max="8710" width="42.5546875" style="38" customWidth="1"/>
    <col min="8711" max="8712" width="10.44140625" style="38" customWidth="1"/>
    <col min="8713" max="8713" width="10.5546875" style="38" customWidth="1"/>
    <col min="8714" max="8714" width="13.33203125" style="38" customWidth="1"/>
    <col min="8715" max="8955" width="9.109375" style="38" customWidth="1"/>
    <col min="8956" max="8960" width="3.109375" style="38"/>
    <col min="8961" max="8961" width="3.109375" style="38" customWidth="1"/>
    <col min="8962" max="8962" width="9.33203125" style="38" customWidth="1"/>
    <col min="8963" max="8964" width="4.6640625" style="38" customWidth="1"/>
    <col min="8965" max="8965" width="9" style="38" customWidth="1"/>
    <col min="8966" max="8966" width="42.5546875" style="38" customWidth="1"/>
    <col min="8967" max="8968" width="10.44140625" style="38" customWidth="1"/>
    <col min="8969" max="8969" width="10.5546875" style="38" customWidth="1"/>
    <col min="8970" max="8970" width="13.33203125" style="38" customWidth="1"/>
    <col min="8971" max="9211" width="9.109375" style="38" customWidth="1"/>
    <col min="9212" max="9216" width="3.109375" style="38"/>
    <col min="9217" max="9217" width="3.109375" style="38" customWidth="1"/>
    <col min="9218" max="9218" width="9.33203125" style="38" customWidth="1"/>
    <col min="9219" max="9220" width="4.6640625" style="38" customWidth="1"/>
    <col min="9221" max="9221" width="9" style="38" customWidth="1"/>
    <col min="9222" max="9222" width="42.5546875" style="38" customWidth="1"/>
    <col min="9223" max="9224" width="10.44140625" style="38" customWidth="1"/>
    <col min="9225" max="9225" width="10.5546875" style="38" customWidth="1"/>
    <col min="9226" max="9226" width="13.33203125" style="38" customWidth="1"/>
    <col min="9227" max="9467" width="9.109375" style="38" customWidth="1"/>
    <col min="9468" max="9472" width="3.109375" style="38"/>
    <col min="9473" max="9473" width="3.109375" style="38" customWidth="1"/>
    <col min="9474" max="9474" width="9.33203125" style="38" customWidth="1"/>
    <col min="9475" max="9476" width="4.6640625" style="38" customWidth="1"/>
    <col min="9477" max="9477" width="9" style="38" customWidth="1"/>
    <col min="9478" max="9478" width="42.5546875" style="38" customWidth="1"/>
    <col min="9479" max="9480" width="10.44140625" style="38" customWidth="1"/>
    <col min="9481" max="9481" width="10.5546875" style="38" customWidth="1"/>
    <col min="9482" max="9482" width="13.33203125" style="38" customWidth="1"/>
    <col min="9483" max="9723" width="9.109375" style="38" customWidth="1"/>
    <col min="9724" max="9728" width="3.109375" style="38"/>
    <col min="9729" max="9729" width="3.109375" style="38" customWidth="1"/>
    <col min="9730" max="9730" width="9.33203125" style="38" customWidth="1"/>
    <col min="9731" max="9732" width="4.6640625" style="38" customWidth="1"/>
    <col min="9733" max="9733" width="9" style="38" customWidth="1"/>
    <col min="9734" max="9734" width="42.5546875" style="38" customWidth="1"/>
    <col min="9735" max="9736" width="10.44140625" style="38" customWidth="1"/>
    <col min="9737" max="9737" width="10.5546875" style="38" customWidth="1"/>
    <col min="9738" max="9738" width="13.33203125" style="38" customWidth="1"/>
    <col min="9739" max="9979" width="9.109375" style="38" customWidth="1"/>
    <col min="9980" max="9984" width="3.109375" style="38"/>
    <col min="9985" max="9985" width="3.109375" style="38" customWidth="1"/>
    <col min="9986" max="9986" width="9.33203125" style="38" customWidth="1"/>
    <col min="9987" max="9988" width="4.6640625" style="38" customWidth="1"/>
    <col min="9989" max="9989" width="9" style="38" customWidth="1"/>
    <col min="9990" max="9990" width="42.5546875" style="38" customWidth="1"/>
    <col min="9991" max="9992" width="10.44140625" style="38" customWidth="1"/>
    <col min="9993" max="9993" width="10.5546875" style="38" customWidth="1"/>
    <col min="9994" max="9994" width="13.33203125" style="38" customWidth="1"/>
    <col min="9995" max="10235" width="9.109375" style="38" customWidth="1"/>
    <col min="10236" max="10240" width="3.109375" style="38"/>
    <col min="10241" max="10241" width="3.109375" style="38" customWidth="1"/>
    <col min="10242" max="10242" width="9.33203125" style="38" customWidth="1"/>
    <col min="10243" max="10244" width="4.6640625" style="38" customWidth="1"/>
    <col min="10245" max="10245" width="9" style="38" customWidth="1"/>
    <col min="10246" max="10246" width="42.5546875" style="38" customWidth="1"/>
    <col min="10247" max="10248" width="10.44140625" style="38" customWidth="1"/>
    <col min="10249" max="10249" width="10.5546875" style="38" customWidth="1"/>
    <col min="10250" max="10250" width="13.33203125" style="38" customWidth="1"/>
    <col min="10251" max="10491" width="9.109375" style="38" customWidth="1"/>
    <col min="10492" max="10496" width="3.109375" style="38"/>
    <col min="10497" max="10497" width="3.109375" style="38" customWidth="1"/>
    <col min="10498" max="10498" width="9.33203125" style="38" customWidth="1"/>
    <col min="10499" max="10500" width="4.6640625" style="38" customWidth="1"/>
    <col min="10501" max="10501" width="9" style="38" customWidth="1"/>
    <col min="10502" max="10502" width="42.5546875" style="38" customWidth="1"/>
    <col min="10503" max="10504" width="10.44140625" style="38" customWidth="1"/>
    <col min="10505" max="10505" width="10.5546875" style="38" customWidth="1"/>
    <col min="10506" max="10506" width="13.33203125" style="38" customWidth="1"/>
    <col min="10507" max="10747" width="9.109375" style="38" customWidth="1"/>
    <col min="10748" max="10752" width="3.109375" style="38"/>
    <col min="10753" max="10753" width="3.109375" style="38" customWidth="1"/>
    <col min="10754" max="10754" width="9.33203125" style="38" customWidth="1"/>
    <col min="10755" max="10756" width="4.6640625" style="38" customWidth="1"/>
    <col min="10757" max="10757" width="9" style="38" customWidth="1"/>
    <col min="10758" max="10758" width="42.5546875" style="38" customWidth="1"/>
    <col min="10759" max="10760" width="10.44140625" style="38" customWidth="1"/>
    <col min="10761" max="10761" width="10.5546875" style="38" customWidth="1"/>
    <col min="10762" max="10762" width="13.33203125" style="38" customWidth="1"/>
    <col min="10763" max="11003" width="9.109375" style="38" customWidth="1"/>
    <col min="11004" max="11008" width="3.109375" style="38"/>
    <col min="11009" max="11009" width="3.109375" style="38" customWidth="1"/>
    <col min="11010" max="11010" width="9.33203125" style="38" customWidth="1"/>
    <col min="11011" max="11012" width="4.6640625" style="38" customWidth="1"/>
    <col min="11013" max="11013" width="9" style="38" customWidth="1"/>
    <col min="11014" max="11014" width="42.5546875" style="38" customWidth="1"/>
    <col min="11015" max="11016" width="10.44140625" style="38" customWidth="1"/>
    <col min="11017" max="11017" width="10.5546875" style="38" customWidth="1"/>
    <col min="11018" max="11018" width="13.33203125" style="38" customWidth="1"/>
    <col min="11019" max="11259" width="9.109375" style="38" customWidth="1"/>
    <col min="11260" max="11264" width="3.109375" style="38"/>
    <col min="11265" max="11265" width="3.109375" style="38" customWidth="1"/>
    <col min="11266" max="11266" width="9.33203125" style="38" customWidth="1"/>
    <col min="11267" max="11268" width="4.6640625" style="38" customWidth="1"/>
    <col min="11269" max="11269" width="9" style="38" customWidth="1"/>
    <col min="11270" max="11270" width="42.5546875" style="38" customWidth="1"/>
    <col min="11271" max="11272" width="10.44140625" style="38" customWidth="1"/>
    <col min="11273" max="11273" width="10.5546875" style="38" customWidth="1"/>
    <col min="11274" max="11274" width="13.33203125" style="38" customWidth="1"/>
    <col min="11275" max="11515" width="9.109375" style="38" customWidth="1"/>
    <col min="11516" max="11520" width="3.109375" style="38"/>
    <col min="11521" max="11521" width="3.109375" style="38" customWidth="1"/>
    <col min="11522" max="11522" width="9.33203125" style="38" customWidth="1"/>
    <col min="11523" max="11524" width="4.6640625" style="38" customWidth="1"/>
    <col min="11525" max="11525" width="9" style="38" customWidth="1"/>
    <col min="11526" max="11526" width="42.5546875" style="38" customWidth="1"/>
    <col min="11527" max="11528" width="10.44140625" style="38" customWidth="1"/>
    <col min="11529" max="11529" width="10.5546875" style="38" customWidth="1"/>
    <col min="11530" max="11530" width="13.33203125" style="38" customWidth="1"/>
    <col min="11531" max="11771" width="9.109375" style="38" customWidth="1"/>
    <col min="11772" max="11776" width="3.109375" style="38"/>
    <col min="11777" max="11777" width="3.109375" style="38" customWidth="1"/>
    <col min="11778" max="11778" width="9.33203125" style="38" customWidth="1"/>
    <col min="11779" max="11780" width="4.6640625" style="38" customWidth="1"/>
    <col min="11781" max="11781" width="9" style="38" customWidth="1"/>
    <col min="11782" max="11782" width="42.5546875" style="38" customWidth="1"/>
    <col min="11783" max="11784" width="10.44140625" style="38" customWidth="1"/>
    <col min="11785" max="11785" width="10.5546875" style="38" customWidth="1"/>
    <col min="11786" max="11786" width="13.33203125" style="38" customWidth="1"/>
    <col min="11787" max="12027" width="9.109375" style="38" customWidth="1"/>
    <col min="12028" max="12032" width="3.109375" style="38"/>
    <col min="12033" max="12033" width="3.109375" style="38" customWidth="1"/>
    <col min="12034" max="12034" width="9.33203125" style="38" customWidth="1"/>
    <col min="12035" max="12036" width="4.6640625" style="38" customWidth="1"/>
    <col min="12037" max="12037" width="9" style="38" customWidth="1"/>
    <col min="12038" max="12038" width="42.5546875" style="38" customWidth="1"/>
    <col min="12039" max="12040" width="10.44140625" style="38" customWidth="1"/>
    <col min="12041" max="12041" width="10.5546875" style="38" customWidth="1"/>
    <col min="12042" max="12042" width="13.33203125" style="38" customWidth="1"/>
    <col min="12043" max="12283" width="9.109375" style="38" customWidth="1"/>
    <col min="12284" max="12288" width="3.109375" style="38"/>
    <col min="12289" max="12289" width="3.109375" style="38" customWidth="1"/>
    <col min="12290" max="12290" width="9.33203125" style="38" customWidth="1"/>
    <col min="12291" max="12292" width="4.6640625" style="38" customWidth="1"/>
    <col min="12293" max="12293" width="9" style="38" customWidth="1"/>
    <col min="12294" max="12294" width="42.5546875" style="38" customWidth="1"/>
    <col min="12295" max="12296" width="10.44140625" style="38" customWidth="1"/>
    <col min="12297" max="12297" width="10.5546875" style="38" customWidth="1"/>
    <col min="12298" max="12298" width="13.33203125" style="38" customWidth="1"/>
    <col min="12299" max="12539" width="9.109375" style="38" customWidth="1"/>
    <col min="12540" max="12544" width="3.109375" style="38"/>
    <col min="12545" max="12545" width="3.109375" style="38" customWidth="1"/>
    <col min="12546" max="12546" width="9.33203125" style="38" customWidth="1"/>
    <col min="12547" max="12548" width="4.6640625" style="38" customWidth="1"/>
    <col min="12549" max="12549" width="9" style="38" customWidth="1"/>
    <col min="12550" max="12550" width="42.5546875" style="38" customWidth="1"/>
    <col min="12551" max="12552" width="10.44140625" style="38" customWidth="1"/>
    <col min="12553" max="12553" width="10.5546875" style="38" customWidth="1"/>
    <col min="12554" max="12554" width="13.33203125" style="38" customWidth="1"/>
    <col min="12555" max="12795" width="9.109375" style="38" customWidth="1"/>
    <col min="12796" max="12800" width="3.109375" style="38"/>
    <col min="12801" max="12801" width="3.109375" style="38" customWidth="1"/>
    <col min="12802" max="12802" width="9.33203125" style="38" customWidth="1"/>
    <col min="12803" max="12804" width="4.6640625" style="38" customWidth="1"/>
    <col min="12805" max="12805" width="9" style="38" customWidth="1"/>
    <col min="12806" max="12806" width="42.5546875" style="38" customWidth="1"/>
    <col min="12807" max="12808" width="10.44140625" style="38" customWidth="1"/>
    <col min="12809" max="12809" width="10.5546875" style="38" customWidth="1"/>
    <col min="12810" max="12810" width="13.33203125" style="38" customWidth="1"/>
    <col min="12811" max="13051" width="9.109375" style="38" customWidth="1"/>
    <col min="13052" max="13056" width="3.109375" style="38"/>
    <col min="13057" max="13057" width="3.109375" style="38" customWidth="1"/>
    <col min="13058" max="13058" width="9.33203125" style="38" customWidth="1"/>
    <col min="13059" max="13060" width="4.6640625" style="38" customWidth="1"/>
    <col min="13061" max="13061" width="9" style="38" customWidth="1"/>
    <col min="13062" max="13062" width="42.5546875" style="38" customWidth="1"/>
    <col min="13063" max="13064" width="10.44140625" style="38" customWidth="1"/>
    <col min="13065" max="13065" width="10.5546875" style="38" customWidth="1"/>
    <col min="13066" max="13066" width="13.33203125" style="38" customWidth="1"/>
    <col min="13067" max="13307" width="9.109375" style="38" customWidth="1"/>
    <col min="13308" max="13312" width="3.109375" style="38"/>
    <col min="13313" max="13313" width="3.109375" style="38" customWidth="1"/>
    <col min="13314" max="13314" width="9.33203125" style="38" customWidth="1"/>
    <col min="13315" max="13316" width="4.6640625" style="38" customWidth="1"/>
    <col min="13317" max="13317" width="9" style="38" customWidth="1"/>
    <col min="13318" max="13318" width="42.5546875" style="38" customWidth="1"/>
    <col min="13319" max="13320" width="10.44140625" style="38" customWidth="1"/>
    <col min="13321" max="13321" width="10.5546875" style="38" customWidth="1"/>
    <col min="13322" max="13322" width="13.33203125" style="38" customWidth="1"/>
    <col min="13323" max="13563" width="9.109375" style="38" customWidth="1"/>
    <col min="13564" max="13568" width="3.109375" style="38"/>
    <col min="13569" max="13569" width="3.109375" style="38" customWidth="1"/>
    <col min="13570" max="13570" width="9.33203125" style="38" customWidth="1"/>
    <col min="13571" max="13572" width="4.6640625" style="38" customWidth="1"/>
    <col min="13573" max="13573" width="9" style="38" customWidth="1"/>
    <col min="13574" max="13574" width="42.5546875" style="38" customWidth="1"/>
    <col min="13575" max="13576" width="10.44140625" style="38" customWidth="1"/>
    <col min="13577" max="13577" width="10.5546875" style="38" customWidth="1"/>
    <col min="13578" max="13578" width="13.33203125" style="38" customWidth="1"/>
    <col min="13579" max="13819" width="9.109375" style="38" customWidth="1"/>
    <col min="13820" max="13824" width="3.109375" style="38"/>
    <col min="13825" max="13825" width="3.109375" style="38" customWidth="1"/>
    <col min="13826" max="13826" width="9.33203125" style="38" customWidth="1"/>
    <col min="13827" max="13828" width="4.6640625" style="38" customWidth="1"/>
    <col min="13829" max="13829" width="9" style="38" customWidth="1"/>
    <col min="13830" max="13830" width="42.5546875" style="38" customWidth="1"/>
    <col min="13831" max="13832" width="10.44140625" style="38" customWidth="1"/>
    <col min="13833" max="13833" width="10.5546875" style="38" customWidth="1"/>
    <col min="13834" max="13834" width="13.33203125" style="38" customWidth="1"/>
    <col min="13835" max="14075" width="9.109375" style="38" customWidth="1"/>
    <col min="14076" max="14080" width="3.109375" style="38"/>
    <col min="14081" max="14081" width="3.109375" style="38" customWidth="1"/>
    <col min="14082" max="14082" width="9.33203125" style="38" customWidth="1"/>
    <col min="14083" max="14084" width="4.6640625" style="38" customWidth="1"/>
    <col min="14085" max="14085" width="9" style="38" customWidth="1"/>
    <col min="14086" max="14086" width="42.5546875" style="38" customWidth="1"/>
    <col min="14087" max="14088" width="10.44140625" style="38" customWidth="1"/>
    <col min="14089" max="14089" width="10.5546875" style="38" customWidth="1"/>
    <col min="14090" max="14090" width="13.33203125" style="38" customWidth="1"/>
    <col min="14091" max="14331" width="9.109375" style="38" customWidth="1"/>
    <col min="14332" max="14336" width="3.109375" style="38"/>
    <col min="14337" max="14337" width="3.109375" style="38" customWidth="1"/>
    <col min="14338" max="14338" width="9.33203125" style="38" customWidth="1"/>
    <col min="14339" max="14340" width="4.6640625" style="38" customWidth="1"/>
    <col min="14341" max="14341" width="9" style="38" customWidth="1"/>
    <col min="14342" max="14342" width="42.5546875" style="38" customWidth="1"/>
    <col min="14343" max="14344" width="10.44140625" style="38" customWidth="1"/>
    <col min="14345" max="14345" width="10.5546875" style="38" customWidth="1"/>
    <col min="14346" max="14346" width="13.33203125" style="38" customWidth="1"/>
    <col min="14347" max="14587" width="9.109375" style="38" customWidth="1"/>
    <col min="14588" max="14592" width="3.109375" style="38"/>
    <col min="14593" max="14593" width="3.109375" style="38" customWidth="1"/>
    <col min="14594" max="14594" width="9.33203125" style="38" customWidth="1"/>
    <col min="14595" max="14596" width="4.6640625" style="38" customWidth="1"/>
    <col min="14597" max="14597" width="9" style="38" customWidth="1"/>
    <col min="14598" max="14598" width="42.5546875" style="38" customWidth="1"/>
    <col min="14599" max="14600" width="10.44140625" style="38" customWidth="1"/>
    <col min="14601" max="14601" width="10.5546875" style="38" customWidth="1"/>
    <col min="14602" max="14602" width="13.33203125" style="38" customWidth="1"/>
    <col min="14603" max="14843" width="9.109375" style="38" customWidth="1"/>
    <col min="14844" max="14848" width="3.109375" style="38"/>
    <col min="14849" max="14849" width="3.109375" style="38" customWidth="1"/>
    <col min="14850" max="14850" width="9.33203125" style="38" customWidth="1"/>
    <col min="14851" max="14852" width="4.6640625" style="38" customWidth="1"/>
    <col min="14853" max="14853" width="9" style="38" customWidth="1"/>
    <col min="14854" max="14854" width="42.5546875" style="38" customWidth="1"/>
    <col min="14855" max="14856" width="10.44140625" style="38" customWidth="1"/>
    <col min="14857" max="14857" width="10.5546875" style="38" customWidth="1"/>
    <col min="14858" max="14858" width="13.33203125" style="38" customWidth="1"/>
    <col min="14859" max="15099" width="9.109375" style="38" customWidth="1"/>
    <col min="15100" max="15104" width="3.109375" style="38"/>
    <col min="15105" max="15105" width="3.109375" style="38" customWidth="1"/>
    <col min="15106" max="15106" width="9.33203125" style="38" customWidth="1"/>
    <col min="15107" max="15108" width="4.6640625" style="38" customWidth="1"/>
    <col min="15109" max="15109" width="9" style="38" customWidth="1"/>
    <col min="15110" max="15110" width="42.5546875" style="38" customWidth="1"/>
    <col min="15111" max="15112" width="10.44140625" style="38" customWidth="1"/>
    <col min="15113" max="15113" width="10.5546875" style="38" customWidth="1"/>
    <col min="15114" max="15114" width="13.33203125" style="38" customWidth="1"/>
    <col min="15115" max="15355" width="9.109375" style="38" customWidth="1"/>
    <col min="15356" max="15360" width="3.109375" style="38"/>
    <col min="15361" max="15361" width="3.109375" style="38" customWidth="1"/>
    <col min="15362" max="15362" width="9.33203125" style="38" customWidth="1"/>
    <col min="15363" max="15364" width="4.6640625" style="38" customWidth="1"/>
    <col min="15365" max="15365" width="9" style="38" customWidth="1"/>
    <col min="15366" max="15366" width="42.5546875" style="38" customWidth="1"/>
    <col min="15367" max="15368" width="10.44140625" style="38" customWidth="1"/>
    <col min="15369" max="15369" width="10.5546875" style="38" customWidth="1"/>
    <col min="15370" max="15370" width="13.33203125" style="38" customWidth="1"/>
    <col min="15371" max="15611" width="9.109375" style="38" customWidth="1"/>
    <col min="15612" max="15616" width="3.109375" style="38"/>
    <col min="15617" max="15617" width="3.109375" style="38" customWidth="1"/>
    <col min="15618" max="15618" width="9.33203125" style="38" customWidth="1"/>
    <col min="15619" max="15620" width="4.6640625" style="38" customWidth="1"/>
    <col min="15621" max="15621" width="9" style="38" customWidth="1"/>
    <col min="15622" max="15622" width="42.5546875" style="38" customWidth="1"/>
    <col min="15623" max="15624" width="10.44140625" style="38" customWidth="1"/>
    <col min="15625" max="15625" width="10.5546875" style="38" customWidth="1"/>
    <col min="15626" max="15626" width="13.33203125" style="38" customWidth="1"/>
    <col min="15627" max="15867" width="9.109375" style="38" customWidth="1"/>
    <col min="15868" max="15872" width="3.109375" style="38"/>
    <col min="15873" max="15873" width="3.109375" style="38" customWidth="1"/>
    <col min="15874" max="15874" width="9.33203125" style="38" customWidth="1"/>
    <col min="15875" max="15876" width="4.6640625" style="38" customWidth="1"/>
    <col min="15877" max="15877" width="9" style="38" customWidth="1"/>
    <col min="15878" max="15878" width="42.5546875" style="38" customWidth="1"/>
    <col min="15879" max="15880" width="10.44140625" style="38" customWidth="1"/>
    <col min="15881" max="15881" width="10.5546875" style="38" customWidth="1"/>
    <col min="15882" max="15882" width="13.33203125" style="38" customWidth="1"/>
    <col min="15883" max="16123" width="9.109375" style="38" customWidth="1"/>
    <col min="16124" max="16128" width="3.109375" style="38"/>
    <col min="16129" max="16129" width="3.109375" style="38" customWidth="1"/>
    <col min="16130" max="16130" width="9.33203125" style="38" customWidth="1"/>
    <col min="16131" max="16132" width="4.6640625" style="38" customWidth="1"/>
    <col min="16133" max="16133" width="9" style="38" customWidth="1"/>
    <col min="16134" max="16134" width="42.5546875" style="38" customWidth="1"/>
    <col min="16135" max="16136" width="10.44140625" style="38" customWidth="1"/>
    <col min="16137" max="16137" width="10.5546875" style="38" customWidth="1"/>
    <col min="16138" max="16138" width="13.33203125" style="38" customWidth="1"/>
    <col min="16139" max="16379" width="9.109375" style="38" customWidth="1"/>
    <col min="16380" max="16384" width="3.109375" style="38"/>
  </cols>
  <sheetData>
    <row r="1" spans="1:10" ht="17.399999999999999" x14ac:dyDescent="0.3">
      <c r="A1" s="305" t="s">
        <v>64</v>
      </c>
      <c r="B1" s="305"/>
      <c r="C1" s="305"/>
      <c r="D1" s="305"/>
      <c r="E1" s="305"/>
      <c r="F1" s="305"/>
      <c r="G1" s="305"/>
      <c r="H1" s="305"/>
      <c r="I1" s="41" t="s">
        <v>407</v>
      </c>
    </row>
    <row r="2" spans="1:10" ht="15.75" customHeight="1" x14ac:dyDescent="0.3">
      <c r="A2" s="308" t="s">
        <v>65</v>
      </c>
      <c r="B2" s="308"/>
      <c r="C2" s="308"/>
      <c r="D2" s="308"/>
      <c r="E2" s="308"/>
      <c r="F2" s="308"/>
      <c r="G2" s="308"/>
      <c r="H2" s="308"/>
      <c r="I2" s="308"/>
    </row>
    <row r="3" spans="1:10" x14ac:dyDescent="0.25">
      <c r="A3" s="43"/>
      <c r="B3" s="43"/>
      <c r="C3" s="43"/>
      <c r="D3" s="43"/>
      <c r="E3" s="43"/>
      <c r="F3" s="43"/>
      <c r="G3" s="192"/>
      <c r="H3" s="44"/>
    </row>
    <row r="4" spans="1:10" s="193" customFormat="1" ht="15.6" x14ac:dyDescent="0.3">
      <c r="A4" s="309" t="s">
        <v>314</v>
      </c>
      <c r="B4" s="309"/>
      <c r="C4" s="309"/>
      <c r="D4" s="309"/>
      <c r="E4" s="309"/>
      <c r="F4" s="309"/>
      <c r="G4" s="309"/>
      <c r="H4" s="309"/>
      <c r="I4" s="309"/>
    </row>
    <row r="5" spans="1:10" ht="13.8" thickBot="1" x14ac:dyDescent="0.3">
      <c r="H5" s="195"/>
    </row>
    <row r="6" spans="1:10" s="203" customFormat="1" ht="21" thickBot="1" x14ac:dyDescent="0.3">
      <c r="A6" s="196" t="s">
        <v>71</v>
      </c>
      <c r="B6" s="197" t="s">
        <v>72</v>
      </c>
      <c r="C6" s="198" t="s">
        <v>315</v>
      </c>
      <c r="D6" s="197" t="s">
        <v>19</v>
      </c>
      <c r="E6" s="199" t="s">
        <v>316</v>
      </c>
      <c r="F6" s="198" t="s">
        <v>317</v>
      </c>
      <c r="G6" s="200" t="s">
        <v>318</v>
      </c>
      <c r="H6" s="201" t="s">
        <v>62</v>
      </c>
      <c r="I6" s="202" t="s">
        <v>319</v>
      </c>
    </row>
    <row r="7" spans="1:10" ht="13.5" customHeight="1" thickBot="1" x14ac:dyDescent="0.3">
      <c r="A7" s="204" t="s">
        <v>77</v>
      </c>
      <c r="B7" s="205" t="s">
        <v>78</v>
      </c>
      <c r="C7" s="206" t="s">
        <v>78</v>
      </c>
      <c r="D7" s="205" t="s">
        <v>78</v>
      </c>
      <c r="E7" s="205" t="s">
        <v>78</v>
      </c>
      <c r="F7" s="207" t="s">
        <v>320</v>
      </c>
      <c r="G7" s="208">
        <f>G8+G91+G114</f>
        <v>23312.737080000003</v>
      </c>
      <c r="H7" s="209">
        <f>H8+H91+H114</f>
        <v>320</v>
      </c>
      <c r="I7" s="210">
        <f>SUM(G7:H7)</f>
        <v>23632.737080000003</v>
      </c>
      <c r="J7" s="41" t="s">
        <v>80</v>
      </c>
    </row>
    <row r="8" spans="1:10" s="219" customFormat="1" ht="21" thickBot="1" x14ac:dyDescent="0.3">
      <c r="A8" s="211" t="s">
        <v>321</v>
      </c>
      <c r="B8" s="212" t="s">
        <v>322</v>
      </c>
      <c r="C8" s="213" t="s">
        <v>78</v>
      </c>
      <c r="D8" s="213" t="s">
        <v>78</v>
      </c>
      <c r="E8" s="212" t="s">
        <v>78</v>
      </c>
      <c r="F8" s="214" t="s">
        <v>323</v>
      </c>
      <c r="G8" s="215">
        <v>18843.810000000001</v>
      </c>
      <c r="H8" s="216">
        <f>H9+H10+H11+H12+H13+H14+H15+H16+H17+H18+H19+H20+H21+H22+H23+H24+H25+H26+H27+H28+H29+H30+H31+H32+H33+H34+H37+H38+H39+H40+H41+H42+H43+H44+H47+H48+H49+H50+H51+H52+H53+H54+H55+H56+H57+H58+H59+H60+H61+H62+H63+H64+H65+H66+H67+H68+H75+H76+H77+H78+H79+H80+H81+H82+H83+H84+H85+H90</f>
        <v>0</v>
      </c>
      <c r="I8" s="217">
        <f>SUM(G8:H8)</f>
        <v>18843.810000000001</v>
      </c>
      <c r="J8" s="218"/>
    </row>
    <row r="9" spans="1:10" s="219" customFormat="1" x14ac:dyDescent="0.25">
      <c r="A9" s="220"/>
      <c r="B9" s="221"/>
      <c r="C9" s="222">
        <v>3299</v>
      </c>
      <c r="D9" s="222">
        <v>5336</v>
      </c>
      <c r="E9" s="223">
        <v>32133019</v>
      </c>
      <c r="F9" s="224" t="s">
        <v>324</v>
      </c>
      <c r="G9" s="225">
        <v>1116.71</v>
      </c>
      <c r="H9" s="226">
        <v>0</v>
      </c>
      <c r="I9" s="227">
        <f t="shared" ref="I9:I72" si="0">SUM(G9:H9)</f>
        <v>1116.71</v>
      </c>
    </row>
    <row r="10" spans="1:10" s="219" customFormat="1" x14ac:dyDescent="0.25">
      <c r="A10" s="228"/>
      <c r="B10" s="229"/>
      <c r="C10" s="230">
        <v>3299</v>
      </c>
      <c r="D10" s="230">
        <v>5336</v>
      </c>
      <c r="E10" s="231">
        <v>32533019</v>
      </c>
      <c r="F10" s="232" t="s">
        <v>324</v>
      </c>
      <c r="G10" s="233">
        <v>6328</v>
      </c>
      <c r="H10" s="234">
        <v>0</v>
      </c>
      <c r="I10" s="235">
        <f t="shared" si="0"/>
        <v>6328</v>
      </c>
    </row>
    <row r="11" spans="1:10" s="219" customFormat="1" x14ac:dyDescent="0.25">
      <c r="A11" s="228"/>
      <c r="B11" s="229"/>
      <c r="C11" s="230">
        <v>3299</v>
      </c>
      <c r="D11" s="230">
        <v>6356</v>
      </c>
      <c r="E11" s="231">
        <v>32133910</v>
      </c>
      <c r="F11" s="232" t="s">
        <v>325</v>
      </c>
      <c r="G11" s="233">
        <v>312.99</v>
      </c>
      <c r="H11" s="234">
        <v>0</v>
      </c>
      <c r="I11" s="235">
        <f t="shared" si="0"/>
        <v>312.99</v>
      </c>
    </row>
    <row r="12" spans="1:10" s="219" customFormat="1" x14ac:dyDescent="0.25">
      <c r="A12" s="228"/>
      <c r="B12" s="229"/>
      <c r="C12" s="230">
        <v>3299</v>
      </c>
      <c r="D12" s="230">
        <v>6356</v>
      </c>
      <c r="E12" s="231">
        <v>32533910</v>
      </c>
      <c r="F12" s="232" t="s">
        <v>325</v>
      </c>
      <c r="G12" s="233">
        <v>1773.62</v>
      </c>
      <c r="H12" s="234">
        <v>0</v>
      </c>
      <c r="I12" s="235">
        <f t="shared" si="0"/>
        <v>1773.62</v>
      </c>
    </row>
    <row r="13" spans="1:10" x14ac:dyDescent="0.25">
      <c r="A13" s="236"/>
      <c r="B13" s="237"/>
      <c r="C13" s="238">
        <v>3299</v>
      </c>
      <c r="D13" s="238">
        <v>5011</v>
      </c>
      <c r="E13" s="239" t="s">
        <v>326</v>
      </c>
      <c r="F13" s="240" t="s">
        <v>327</v>
      </c>
      <c r="G13" s="233">
        <v>166.5</v>
      </c>
      <c r="H13" s="234">
        <v>0</v>
      </c>
      <c r="I13" s="235">
        <f t="shared" si="0"/>
        <v>166.5</v>
      </c>
    </row>
    <row r="14" spans="1:10" x14ac:dyDescent="0.25">
      <c r="A14" s="236"/>
      <c r="B14" s="237"/>
      <c r="C14" s="238">
        <v>3299</v>
      </c>
      <c r="D14" s="238">
        <v>5011</v>
      </c>
      <c r="E14" s="239" t="s">
        <v>328</v>
      </c>
      <c r="F14" s="240" t="s">
        <v>327</v>
      </c>
      <c r="G14" s="233">
        <v>943.5</v>
      </c>
      <c r="H14" s="234">
        <v>0</v>
      </c>
      <c r="I14" s="235">
        <f t="shared" si="0"/>
        <v>943.5</v>
      </c>
    </row>
    <row r="15" spans="1:10" x14ac:dyDescent="0.25">
      <c r="A15" s="236"/>
      <c r="B15" s="237"/>
      <c r="C15" s="238">
        <v>3299</v>
      </c>
      <c r="D15" s="238">
        <v>5021</v>
      </c>
      <c r="E15" s="239" t="s">
        <v>326</v>
      </c>
      <c r="F15" s="240" t="s">
        <v>329</v>
      </c>
      <c r="G15" s="233">
        <v>6</v>
      </c>
      <c r="H15" s="234">
        <v>0</v>
      </c>
      <c r="I15" s="235">
        <f t="shared" si="0"/>
        <v>6</v>
      </c>
    </row>
    <row r="16" spans="1:10" x14ac:dyDescent="0.25">
      <c r="A16" s="236"/>
      <c r="B16" s="237"/>
      <c r="C16" s="238">
        <v>3299</v>
      </c>
      <c r="D16" s="238">
        <v>5021</v>
      </c>
      <c r="E16" s="239" t="s">
        <v>328</v>
      </c>
      <c r="F16" s="240" t="s">
        <v>329</v>
      </c>
      <c r="G16" s="233">
        <v>34</v>
      </c>
      <c r="H16" s="234">
        <v>0</v>
      </c>
      <c r="I16" s="235">
        <f t="shared" si="0"/>
        <v>34</v>
      </c>
    </row>
    <row r="17" spans="1:9" x14ac:dyDescent="0.25">
      <c r="A17" s="236"/>
      <c r="B17" s="237"/>
      <c r="C17" s="238">
        <v>3299</v>
      </c>
      <c r="D17" s="238">
        <v>5031</v>
      </c>
      <c r="E17" s="239" t="s">
        <v>326</v>
      </c>
      <c r="F17" s="241" t="s">
        <v>330</v>
      </c>
      <c r="G17" s="233">
        <v>33.08</v>
      </c>
      <c r="H17" s="234">
        <v>0</v>
      </c>
      <c r="I17" s="235">
        <f t="shared" si="0"/>
        <v>33.08</v>
      </c>
    </row>
    <row r="18" spans="1:9" x14ac:dyDescent="0.25">
      <c r="A18" s="236"/>
      <c r="B18" s="237"/>
      <c r="C18" s="238">
        <v>3299</v>
      </c>
      <c r="D18" s="238">
        <v>5031</v>
      </c>
      <c r="E18" s="239" t="s">
        <v>328</v>
      </c>
      <c r="F18" s="241" t="s">
        <v>330</v>
      </c>
      <c r="G18" s="233">
        <v>187.43</v>
      </c>
      <c r="H18" s="234">
        <v>0</v>
      </c>
      <c r="I18" s="235">
        <f t="shared" si="0"/>
        <v>187.43</v>
      </c>
    </row>
    <row r="19" spans="1:9" x14ac:dyDescent="0.25">
      <c r="A19" s="236"/>
      <c r="B19" s="237"/>
      <c r="C19" s="238">
        <v>3299</v>
      </c>
      <c r="D19" s="238">
        <v>5032</v>
      </c>
      <c r="E19" s="239" t="s">
        <v>326</v>
      </c>
      <c r="F19" s="241" t="s">
        <v>331</v>
      </c>
      <c r="G19" s="233">
        <v>11.93</v>
      </c>
      <c r="H19" s="234">
        <v>0</v>
      </c>
      <c r="I19" s="235">
        <f t="shared" si="0"/>
        <v>11.93</v>
      </c>
    </row>
    <row r="20" spans="1:9" x14ac:dyDescent="0.25">
      <c r="A20" s="236"/>
      <c r="B20" s="237"/>
      <c r="C20" s="238">
        <v>3299</v>
      </c>
      <c r="D20" s="238">
        <v>5032</v>
      </c>
      <c r="E20" s="239" t="s">
        <v>328</v>
      </c>
      <c r="F20" s="241" t="s">
        <v>331</v>
      </c>
      <c r="G20" s="233">
        <v>67.58</v>
      </c>
      <c r="H20" s="234">
        <v>0</v>
      </c>
      <c r="I20" s="235">
        <f t="shared" si="0"/>
        <v>67.58</v>
      </c>
    </row>
    <row r="21" spans="1:9" x14ac:dyDescent="0.25">
      <c r="A21" s="236"/>
      <c r="B21" s="237"/>
      <c r="C21" s="238">
        <v>3299</v>
      </c>
      <c r="D21" s="238">
        <v>5139</v>
      </c>
      <c r="E21" s="239" t="s">
        <v>326</v>
      </c>
      <c r="F21" s="240" t="s">
        <v>332</v>
      </c>
      <c r="G21" s="233">
        <v>10.5</v>
      </c>
      <c r="H21" s="234">
        <v>0</v>
      </c>
      <c r="I21" s="235">
        <f t="shared" si="0"/>
        <v>10.5</v>
      </c>
    </row>
    <row r="22" spans="1:9" x14ac:dyDescent="0.25">
      <c r="A22" s="236"/>
      <c r="B22" s="237"/>
      <c r="C22" s="238">
        <v>3299</v>
      </c>
      <c r="D22" s="238">
        <v>5139</v>
      </c>
      <c r="E22" s="239" t="s">
        <v>328</v>
      </c>
      <c r="F22" s="240" t="s">
        <v>332</v>
      </c>
      <c r="G22" s="233">
        <v>59.5</v>
      </c>
      <c r="H22" s="234">
        <v>0</v>
      </c>
      <c r="I22" s="235">
        <f t="shared" si="0"/>
        <v>59.5</v>
      </c>
    </row>
    <row r="23" spans="1:9" x14ac:dyDescent="0.25">
      <c r="A23" s="236"/>
      <c r="B23" s="237"/>
      <c r="C23" s="238">
        <v>3299</v>
      </c>
      <c r="D23" s="238">
        <v>5169</v>
      </c>
      <c r="E23" s="239" t="s">
        <v>326</v>
      </c>
      <c r="F23" s="240" t="s">
        <v>333</v>
      </c>
      <c r="G23" s="233">
        <v>48.6</v>
      </c>
      <c r="H23" s="234">
        <v>0</v>
      </c>
      <c r="I23" s="235">
        <f t="shared" si="0"/>
        <v>48.6</v>
      </c>
    </row>
    <row r="24" spans="1:9" x14ac:dyDescent="0.25">
      <c r="A24" s="236"/>
      <c r="B24" s="237"/>
      <c r="C24" s="238">
        <v>3299</v>
      </c>
      <c r="D24" s="238">
        <v>5169</v>
      </c>
      <c r="E24" s="239" t="s">
        <v>328</v>
      </c>
      <c r="F24" s="240" t="s">
        <v>333</v>
      </c>
      <c r="G24" s="233">
        <v>275.39999999999998</v>
      </c>
      <c r="H24" s="234">
        <v>0</v>
      </c>
      <c r="I24" s="235">
        <f t="shared" si="0"/>
        <v>275.39999999999998</v>
      </c>
    </row>
    <row r="25" spans="1:9" x14ac:dyDescent="0.25">
      <c r="A25" s="236"/>
      <c r="B25" s="237"/>
      <c r="C25" s="238">
        <v>3299</v>
      </c>
      <c r="D25" s="238">
        <v>5173</v>
      </c>
      <c r="E25" s="239" t="s">
        <v>326</v>
      </c>
      <c r="F25" s="240" t="s">
        <v>334</v>
      </c>
      <c r="G25" s="233">
        <v>1.5</v>
      </c>
      <c r="H25" s="234">
        <v>0</v>
      </c>
      <c r="I25" s="235">
        <f t="shared" si="0"/>
        <v>1.5</v>
      </c>
    </row>
    <row r="26" spans="1:9" x14ac:dyDescent="0.25">
      <c r="A26" s="236"/>
      <c r="B26" s="237"/>
      <c r="C26" s="238">
        <v>3299</v>
      </c>
      <c r="D26" s="238">
        <v>5173</v>
      </c>
      <c r="E26" s="239" t="s">
        <v>328</v>
      </c>
      <c r="F26" s="240" t="s">
        <v>334</v>
      </c>
      <c r="G26" s="233">
        <v>8.5</v>
      </c>
      <c r="H26" s="234">
        <v>0</v>
      </c>
      <c r="I26" s="235">
        <f t="shared" si="0"/>
        <v>8.5</v>
      </c>
    </row>
    <row r="27" spans="1:9" x14ac:dyDescent="0.25">
      <c r="A27" s="236"/>
      <c r="B27" s="237"/>
      <c r="C27" s="238">
        <v>3299</v>
      </c>
      <c r="D27" s="238">
        <v>5175</v>
      </c>
      <c r="E27" s="239" t="s">
        <v>326</v>
      </c>
      <c r="F27" s="240" t="s">
        <v>335</v>
      </c>
      <c r="G27" s="233">
        <v>6</v>
      </c>
      <c r="H27" s="234">
        <v>0</v>
      </c>
      <c r="I27" s="235">
        <f t="shared" si="0"/>
        <v>6</v>
      </c>
    </row>
    <row r="28" spans="1:9" x14ac:dyDescent="0.25">
      <c r="A28" s="236"/>
      <c r="B28" s="237"/>
      <c r="C28" s="238">
        <v>3299</v>
      </c>
      <c r="D28" s="238">
        <v>5175</v>
      </c>
      <c r="E28" s="239" t="s">
        <v>328</v>
      </c>
      <c r="F28" s="240" t="s">
        <v>335</v>
      </c>
      <c r="G28" s="233">
        <v>34</v>
      </c>
      <c r="H28" s="234">
        <v>0</v>
      </c>
      <c r="I28" s="235">
        <f t="shared" si="0"/>
        <v>34</v>
      </c>
    </row>
    <row r="29" spans="1:9" x14ac:dyDescent="0.25">
      <c r="A29" s="236"/>
      <c r="B29" s="237"/>
      <c r="C29" s="238">
        <v>6310</v>
      </c>
      <c r="D29" s="238">
        <v>5163</v>
      </c>
      <c r="E29" s="239" t="s">
        <v>326</v>
      </c>
      <c r="F29" s="240" t="s">
        <v>336</v>
      </c>
      <c r="G29" s="233">
        <v>0.15</v>
      </c>
      <c r="H29" s="234">
        <v>0</v>
      </c>
      <c r="I29" s="235">
        <f t="shared" si="0"/>
        <v>0.15</v>
      </c>
    </row>
    <row r="30" spans="1:9" x14ac:dyDescent="0.25">
      <c r="A30" s="236"/>
      <c r="B30" s="237"/>
      <c r="C30" s="238">
        <v>6310</v>
      </c>
      <c r="D30" s="238">
        <v>5163</v>
      </c>
      <c r="E30" s="239" t="s">
        <v>328</v>
      </c>
      <c r="F30" s="240" t="s">
        <v>336</v>
      </c>
      <c r="G30" s="233">
        <v>0.85</v>
      </c>
      <c r="H30" s="234">
        <v>0</v>
      </c>
      <c r="I30" s="235">
        <f t="shared" si="0"/>
        <v>0.85</v>
      </c>
    </row>
    <row r="31" spans="1:9" x14ac:dyDescent="0.25">
      <c r="A31" s="236"/>
      <c r="B31" s="237"/>
      <c r="C31" s="238">
        <v>3299</v>
      </c>
      <c r="D31" s="238">
        <v>5424</v>
      </c>
      <c r="E31" s="239">
        <v>32133019</v>
      </c>
      <c r="F31" s="240" t="s">
        <v>337</v>
      </c>
      <c r="G31" s="233">
        <v>1.05</v>
      </c>
      <c r="H31" s="234">
        <v>0</v>
      </c>
      <c r="I31" s="235">
        <f t="shared" si="0"/>
        <v>1.05</v>
      </c>
    </row>
    <row r="32" spans="1:9" x14ac:dyDescent="0.25">
      <c r="A32" s="236"/>
      <c r="B32" s="237"/>
      <c r="C32" s="238">
        <v>3299</v>
      </c>
      <c r="D32" s="238">
        <v>5424</v>
      </c>
      <c r="E32" s="239">
        <v>32533019</v>
      </c>
      <c r="F32" s="240" t="s">
        <v>337</v>
      </c>
      <c r="G32" s="233">
        <v>5.95</v>
      </c>
      <c r="H32" s="234">
        <v>0</v>
      </c>
      <c r="I32" s="235">
        <f t="shared" si="0"/>
        <v>5.95</v>
      </c>
    </row>
    <row r="33" spans="1:9" ht="12.75" customHeight="1" x14ac:dyDescent="0.25">
      <c r="A33" s="228" t="s">
        <v>321</v>
      </c>
      <c r="B33" s="242" t="s">
        <v>338</v>
      </c>
      <c r="C33" s="230">
        <v>3299</v>
      </c>
      <c r="D33" s="230">
        <v>5336</v>
      </c>
      <c r="E33" s="231" t="s">
        <v>326</v>
      </c>
      <c r="F33" s="243" t="s">
        <v>339</v>
      </c>
      <c r="G33" s="233">
        <v>40.92</v>
      </c>
      <c r="H33" s="234">
        <v>0</v>
      </c>
      <c r="I33" s="235">
        <f t="shared" si="0"/>
        <v>40.92</v>
      </c>
    </row>
    <row r="34" spans="1:9" ht="12.75" customHeight="1" x14ac:dyDescent="0.25">
      <c r="A34" s="228" t="s">
        <v>321</v>
      </c>
      <c r="B34" s="242" t="s">
        <v>338</v>
      </c>
      <c r="C34" s="230">
        <v>3299</v>
      </c>
      <c r="D34" s="230">
        <v>5336</v>
      </c>
      <c r="E34" s="231" t="s">
        <v>328</v>
      </c>
      <c r="F34" s="243" t="s">
        <v>339</v>
      </c>
      <c r="G34" s="233">
        <v>231.88</v>
      </c>
      <c r="H34" s="234">
        <v>0</v>
      </c>
      <c r="I34" s="235">
        <f t="shared" si="0"/>
        <v>231.88</v>
      </c>
    </row>
    <row r="35" spans="1:9" ht="12.75" customHeight="1" x14ac:dyDescent="0.25">
      <c r="A35" s="228" t="s">
        <v>321</v>
      </c>
      <c r="B35" s="242" t="s">
        <v>340</v>
      </c>
      <c r="C35" s="230">
        <v>3299</v>
      </c>
      <c r="D35" s="230">
        <v>5336</v>
      </c>
      <c r="E35" s="231" t="s">
        <v>326</v>
      </c>
      <c r="F35" s="243" t="s">
        <v>341</v>
      </c>
      <c r="G35" s="233">
        <v>30</v>
      </c>
      <c r="H35" s="234">
        <v>0</v>
      </c>
      <c r="I35" s="235">
        <f t="shared" si="0"/>
        <v>30</v>
      </c>
    </row>
    <row r="36" spans="1:9" ht="12.75" customHeight="1" x14ac:dyDescent="0.25">
      <c r="A36" s="228" t="s">
        <v>321</v>
      </c>
      <c r="B36" s="242" t="s">
        <v>340</v>
      </c>
      <c r="C36" s="230">
        <v>3299</v>
      </c>
      <c r="D36" s="230">
        <v>5336</v>
      </c>
      <c r="E36" s="231" t="s">
        <v>328</v>
      </c>
      <c r="F36" s="243" t="s">
        <v>341</v>
      </c>
      <c r="G36" s="233">
        <v>170</v>
      </c>
      <c r="H36" s="234">
        <v>0</v>
      </c>
      <c r="I36" s="235">
        <f t="shared" si="0"/>
        <v>170</v>
      </c>
    </row>
    <row r="37" spans="1:9" ht="12.75" customHeight="1" x14ac:dyDescent="0.25">
      <c r="A37" s="228" t="s">
        <v>321</v>
      </c>
      <c r="B37" s="242" t="s">
        <v>342</v>
      </c>
      <c r="C37" s="230">
        <v>3299</v>
      </c>
      <c r="D37" s="230">
        <v>5336</v>
      </c>
      <c r="E37" s="231" t="s">
        <v>326</v>
      </c>
      <c r="F37" s="243" t="s">
        <v>343</v>
      </c>
      <c r="G37" s="233">
        <v>32.25</v>
      </c>
      <c r="H37" s="234">
        <v>0</v>
      </c>
      <c r="I37" s="235">
        <f t="shared" si="0"/>
        <v>32.25</v>
      </c>
    </row>
    <row r="38" spans="1:9" ht="11.25" customHeight="1" x14ac:dyDescent="0.25">
      <c r="A38" s="228" t="s">
        <v>321</v>
      </c>
      <c r="B38" s="242" t="s">
        <v>342</v>
      </c>
      <c r="C38" s="230">
        <v>3299</v>
      </c>
      <c r="D38" s="230">
        <v>5336</v>
      </c>
      <c r="E38" s="231" t="s">
        <v>328</v>
      </c>
      <c r="F38" s="243" t="s">
        <v>343</v>
      </c>
      <c r="G38" s="233">
        <v>182.75</v>
      </c>
      <c r="H38" s="234">
        <v>0</v>
      </c>
      <c r="I38" s="235">
        <f t="shared" si="0"/>
        <v>182.75</v>
      </c>
    </row>
    <row r="39" spans="1:9" ht="12.75" customHeight="1" x14ac:dyDescent="0.25">
      <c r="A39" s="228" t="s">
        <v>321</v>
      </c>
      <c r="B39" s="242" t="s">
        <v>344</v>
      </c>
      <c r="C39" s="230">
        <v>3299</v>
      </c>
      <c r="D39" s="230">
        <v>5336</v>
      </c>
      <c r="E39" s="231" t="s">
        <v>326</v>
      </c>
      <c r="F39" s="243" t="s">
        <v>345</v>
      </c>
      <c r="G39" s="233">
        <v>48.9</v>
      </c>
      <c r="H39" s="234">
        <v>0</v>
      </c>
      <c r="I39" s="235">
        <f t="shared" si="0"/>
        <v>48.9</v>
      </c>
    </row>
    <row r="40" spans="1:9" ht="12.75" customHeight="1" x14ac:dyDescent="0.25">
      <c r="A40" s="228" t="s">
        <v>321</v>
      </c>
      <c r="B40" s="242" t="s">
        <v>344</v>
      </c>
      <c r="C40" s="230">
        <v>3299</v>
      </c>
      <c r="D40" s="230">
        <v>5336</v>
      </c>
      <c r="E40" s="231" t="s">
        <v>328</v>
      </c>
      <c r="F40" s="243" t="s">
        <v>345</v>
      </c>
      <c r="G40" s="233">
        <v>277.10000000000002</v>
      </c>
      <c r="H40" s="234">
        <v>0</v>
      </c>
      <c r="I40" s="235">
        <f t="shared" si="0"/>
        <v>277.10000000000002</v>
      </c>
    </row>
    <row r="41" spans="1:9" ht="12.75" customHeight="1" x14ac:dyDescent="0.25">
      <c r="A41" s="228" t="s">
        <v>321</v>
      </c>
      <c r="B41" s="242" t="s">
        <v>346</v>
      </c>
      <c r="C41" s="230">
        <v>3299</v>
      </c>
      <c r="D41" s="230">
        <v>5336</v>
      </c>
      <c r="E41" s="231" t="s">
        <v>326</v>
      </c>
      <c r="F41" s="243" t="s">
        <v>347</v>
      </c>
      <c r="G41" s="233">
        <v>54.6</v>
      </c>
      <c r="H41" s="234">
        <v>0</v>
      </c>
      <c r="I41" s="235">
        <f t="shared" si="0"/>
        <v>54.6</v>
      </c>
    </row>
    <row r="42" spans="1:9" ht="12.75" customHeight="1" x14ac:dyDescent="0.25">
      <c r="A42" s="228" t="s">
        <v>321</v>
      </c>
      <c r="B42" s="242" t="s">
        <v>346</v>
      </c>
      <c r="C42" s="230">
        <v>3299</v>
      </c>
      <c r="D42" s="230">
        <v>5336</v>
      </c>
      <c r="E42" s="231" t="s">
        <v>328</v>
      </c>
      <c r="F42" s="243" t="s">
        <v>347</v>
      </c>
      <c r="G42" s="233">
        <v>309.39999999999998</v>
      </c>
      <c r="H42" s="234">
        <v>0</v>
      </c>
      <c r="I42" s="235">
        <f t="shared" si="0"/>
        <v>309.39999999999998</v>
      </c>
    </row>
    <row r="43" spans="1:9" ht="12.75" customHeight="1" x14ac:dyDescent="0.25">
      <c r="A43" s="228" t="s">
        <v>321</v>
      </c>
      <c r="B43" s="242" t="s">
        <v>348</v>
      </c>
      <c r="C43" s="230">
        <v>3299</v>
      </c>
      <c r="D43" s="230">
        <v>5336</v>
      </c>
      <c r="E43" s="231" t="s">
        <v>326</v>
      </c>
      <c r="F43" s="243" t="s">
        <v>349</v>
      </c>
      <c r="G43" s="233">
        <v>30</v>
      </c>
      <c r="H43" s="234">
        <v>0</v>
      </c>
      <c r="I43" s="235">
        <f t="shared" si="0"/>
        <v>30</v>
      </c>
    </row>
    <row r="44" spans="1:9" ht="12.75" customHeight="1" x14ac:dyDescent="0.25">
      <c r="A44" s="228" t="s">
        <v>321</v>
      </c>
      <c r="B44" s="242" t="s">
        <v>348</v>
      </c>
      <c r="C44" s="230">
        <v>3299</v>
      </c>
      <c r="D44" s="230">
        <v>5336</v>
      </c>
      <c r="E44" s="231" t="s">
        <v>328</v>
      </c>
      <c r="F44" s="243" t="s">
        <v>349</v>
      </c>
      <c r="G44" s="233">
        <v>170</v>
      </c>
      <c r="H44" s="234">
        <v>0</v>
      </c>
      <c r="I44" s="235">
        <f t="shared" si="0"/>
        <v>170</v>
      </c>
    </row>
    <row r="45" spans="1:9" ht="12.75" customHeight="1" x14ac:dyDescent="0.25">
      <c r="A45" s="228" t="s">
        <v>321</v>
      </c>
      <c r="B45" s="242" t="s">
        <v>350</v>
      </c>
      <c r="C45" s="230">
        <v>3299</v>
      </c>
      <c r="D45" s="230">
        <v>5336</v>
      </c>
      <c r="E45" s="231" t="s">
        <v>326</v>
      </c>
      <c r="F45" s="243" t="s">
        <v>351</v>
      </c>
      <c r="G45" s="233">
        <v>39.79</v>
      </c>
      <c r="H45" s="234">
        <v>0</v>
      </c>
      <c r="I45" s="235">
        <f t="shared" si="0"/>
        <v>39.79</v>
      </c>
    </row>
    <row r="46" spans="1:9" ht="12.75" customHeight="1" x14ac:dyDescent="0.25">
      <c r="A46" s="228" t="s">
        <v>321</v>
      </c>
      <c r="B46" s="242" t="s">
        <v>350</v>
      </c>
      <c r="C46" s="230">
        <v>3299</v>
      </c>
      <c r="D46" s="230">
        <v>5336</v>
      </c>
      <c r="E46" s="231" t="s">
        <v>328</v>
      </c>
      <c r="F46" s="243" t="s">
        <v>351</v>
      </c>
      <c r="G46" s="233">
        <v>225.49</v>
      </c>
      <c r="H46" s="234">
        <v>0</v>
      </c>
      <c r="I46" s="235">
        <f t="shared" si="0"/>
        <v>225.49</v>
      </c>
    </row>
    <row r="47" spans="1:9" ht="12.75" customHeight="1" x14ac:dyDescent="0.25">
      <c r="A47" s="228" t="s">
        <v>321</v>
      </c>
      <c r="B47" s="242" t="s">
        <v>352</v>
      </c>
      <c r="C47" s="230">
        <v>3299</v>
      </c>
      <c r="D47" s="230">
        <v>5336</v>
      </c>
      <c r="E47" s="231" t="s">
        <v>326</v>
      </c>
      <c r="F47" s="243" t="s">
        <v>353</v>
      </c>
      <c r="G47" s="233">
        <v>43.65</v>
      </c>
      <c r="H47" s="234">
        <v>0</v>
      </c>
      <c r="I47" s="235">
        <f t="shared" si="0"/>
        <v>43.65</v>
      </c>
    </row>
    <row r="48" spans="1:9" ht="12.75" customHeight="1" x14ac:dyDescent="0.25">
      <c r="A48" s="228" t="s">
        <v>321</v>
      </c>
      <c r="B48" s="242" t="s">
        <v>352</v>
      </c>
      <c r="C48" s="230">
        <v>3299</v>
      </c>
      <c r="D48" s="230">
        <v>5336</v>
      </c>
      <c r="E48" s="231" t="s">
        <v>328</v>
      </c>
      <c r="F48" s="243" t="s">
        <v>353</v>
      </c>
      <c r="G48" s="233">
        <v>247.35</v>
      </c>
      <c r="H48" s="234">
        <v>0</v>
      </c>
      <c r="I48" s="235">
        <f t="shared" si="0"/>
        <v>247.35</v>
      </c>
    </row>
    <row r="49" spans="1:9" ht="12.75" customHeight="1" x14ac:dyDescent="0.25">
      <c r="A49" s="228" t="s">
        <v>321</v>
      </c>
      <c r="B49" s="242" t="s">
        <v>354</v>
      </c>
      <c r="C49" s="230">
        <v>3299</v>
      </c>
      <c r="D49" s="230">
        <v>5336</v>
      </c>
      <c r="E49" s="231" t="s">
        <v>326</v>
      </c>
      <c r="F49" s="243" t="s">
        <v>355</v>
      </c>
      <c r="G49" s="233">
        <v>15.18</v>
      </c>
      <c r="H49" s="234">
        <v>0</v>
      </c>
      <c r="I49" s="235">
        <f t="shared" si="0"/>
        <v>15.18</v>
      </c>
    </row>
    <row r="50" spans="1:9" ht="12.75" customHeight="1" x14ac:dyDescent="0.25">
      <c r="A50" s="228" t="s">
        <v>321</v>
      </c>
      <c r="B50" s="242" t="s">
        <v>354</v>
      </c>
      <c r="C50" s="230">
        <v>3299</v>
      </c>
      <c r="D50" s="230">
        <v>5336</v>
      </c>
      <c r="E50" s="231" t="s">
        <v>328</v>
      </c>
      <c r="F50" s="243" t="s">
        <v>355</v>
      </c>
      <c r="G50" s="233">
        <v>86.02</v>
      </c>
      <c r="H50" s="234">
        <v>0</v>
      </c>
      <c r="I50" s="235">
        <f t="shared" si="0"/>
        <v>86.02</v>
      </c>
    </row>
    <row r="51" spans="1:9" ht="12.75" customHeight="1" x14ac:dyDescent="0.25">
      <c r="A51" s="228" t="s">
        <v>321</v>
      </c>
      <c r="B51" s="242" t="s">
        <v>356</v>
      </c>
      <c r="C51" s="230">
        <v>3299</v>
      </c>
      <c r="D51" s="230">
        <v>5336</v>
      </c>
      <c r="E51" s="231" t="s">
        <v>326</v>
      </c>
      <c r="F51" s="243" t="s">
        <v>357</v>
      </c>
      <c r="G51" s="233">
        <v>36</v>
      </c>
      <c r="H51" s="234">
        <v>0</v>
      </c>
      <c r="I51" s="235">
        <f t="shared" si="0"/>
        <v>36</v>
      </c>
    </row>
    <row r="52" spans="1:9" ht="12.75" customHeight="1" x14ac:dyDescent="0.25">
      <c r="A52" s="228" t="s">
        <v>321</v>
      </c>
      <c r="B52" s="242" t="s">
        <v>356</v>
      </c>
      <c r="C52" s="230">
        <v>3299</v>
      </c>
      <c r="D52" s="230">
        <v>5336</v>
      </c>
      <c r="E52" s="231" t="s">
        <v>328</v>
      </c>
      <c r="F52" s="243" t="s">
        <v>357</v>
      </c>
      <c r="G52" s="233">
        <v>204</v>
      </c>
      <c r="H52" s="234">
        <v>0</v>
      </c>
      <c r="I52" s="235">
        <f t="shared" si="0"/>
        <v>204</v>
      </c>
    </row>
    <row r="53" spans="1:9" ht="12.75" customHeight="1" x14ac:dyDescent="0.25">
      <c r="A53" s="228" t="s">
        <v>321</v>
      </c>
      <c r="B53" s="242" t="s">
        <v>358</v>
      </c>
      <c r="C53" s="230">
        <v>3299</v>
      </c>
      <c r="D53" s="230">
        <v>5336</v>
      </c>
      <c r="E53" s="231" t="s">
        <v>326</v>
      </c>
      <c r="F53" s="243" t="s">
        <v>359</v>
      </c>
      <c r="G53" s="233">
        <v>34.5</v>
      </c>
      <c r="H53" s="234">
        <v>0</v>
      </c>
      <c r="I53" s="235">
        <f t="shared" si="0"/>
        <v>34.5</v>
      </c>
    </row>
    <row r="54" spans="1:9" ht="12.75" customHeight="1" x14ac:dyDescent="0.25">
      <c r="A54" s="228" t="s">
        <v>321</v>
      </c>
      <c r="B54" s="242" t="s">
        <v>358</v>
      </c>
      <c r="C54" s="230">
        <v>3299</v>
      </c>
      <c r="D54" s="230">
        <v>5336</v>
      </c>
      <c r="E54" s="231" t="s">
        <v>328</v>
      </c>
      <c r="F54" s="243" t="s">
        <v>359</v>
      </c>
      <c r="G54" s="233">
        <v>195.5</v>
      </c>
      <c r="H54" s="234">
        <v>0</v>
      </c>
      <c r="I54" s="235">
        <f t="shared" si="0"/>
        <v>195.5</v>
      </c>
    </row>
    <row r="55" spans="1:9" ht="12.75" customHeight="1" x14ac:dyDescent="0.25">
      <c r="A55" s="228" t="s">
        <v>321</v>
      </c>
      <c r="B55" s="242" t="s">
        <v>360</v>
      </c>
      <c r="C55" s="230">
        <v>3299</v>
      </c>
      <c r="D55" s="230">
        <v>5336</v>
      </c>
      <c r="E55" s="231" t="s">
        <v>326</v>
      </c>
      <c r="F55" s="243" t="s">
        <v>361</v>
      </c>
      <c r="G55" s="233">
        <v>87</v>
      </c>
      <c r="H55" s="234">
        <v>0</v>
      </c>
      <c r="I55" s="235">
        <f t="shared" si="0"/>
        <v>87</v>
      </c>
    </row>
    <row r="56" spans="1:9" ht="12.75" customHeight="1" x14ac:dyDescent="0.25">
      <c r="A56" s="228" t="s">
        <v>321</v>
      </c>
      <c r="B56" s="242" t="s">
        <v>360</v>
      </c>
      <c r="C56" s="230">
        <v>3299</v>
      </c>
      <c r="D56" s="230">
        <v>5336</v>
      </c>
      <c r="E56" s="231" t="s">
        <v>328</v>
      </c>
      <c r="F56" s="243" t="s">
        <v>361</v>
      </c>
      <c r="G56" s="233">
        <v>493</v>
      </c>
      <c r="H56" s="234">
        <v>0</v>
      </c>
      <c r="I56" s="235">
        <f t="shared" si="0"/>
        <v>493</v>
      </c>
    </row>
    <row r="57" spans="1:9" ht="13.5" customHeight="1" x14ac:dyDescent="0.25">
      <c r="A57" s="228" t="s">
        <v>321</v>
      </c>
      <c r="B57" s="242" t="s">
        <v>362</v>
      </c>
      <c r="C57" s="230">
        <v>3299</v>
      </c>
      <c r="D57" s="230">
        <v>5336</v>
      </c>
      <c r="E57" s="231" t="s">
        <v>326</v>
      </c>
      <c r="F57" s="243" t="s">
        <v>363</v>
      </c>
      <c r="G57" s="233">
        <v>45</v>
      </c>
      <c r="H57" s="234">
        <v>0</v>
      </c>
      <c r="I57" s="235">
        <f t="shared" si="0"/>
        <v>45</v>
      </c>
    </row>
    <row r="58" spans="1:9" ht="12.75" customHeight="1" x14ac:dyDescent="0.25">
      <c r="A58" s="228" t="s">
        <v>321</v>
      </c>
      <c r="B58" s="242" t="s">
        <v>362</v>
      </c>
      <c r="C58" s="230">
        <v>3299</v>
      </c>
      <c r="D58" s="230">
        <v>5336</v>
      </c>
      <c r="E58" s="231" t="s">
        <v>328</v>
      </c>
      <c r="F58" s="243" t="s">
        <v>363</v>
      </c>
      <c r="G58" s="233">
        <v>255</v>
      </c>
      <c r="H58" s="234">
        <v>0</v>
      </c>
      <c r="I58" s="235">
        <f t="shared" si="0"/>
        <v>255</v>
      </c>
    </row>
    <row r="59" spans="1:9" ht="12.75" customHeight="1" x14ac:dyDescent="0.25">
      <c r="A59" s="228" t="s">
        <v>321</v>
      </c>
      <c r="B59" s="242" t="s">
        <v>364</v>
      </c>
      <c r="C59" s="230">
        <v>3299</v>
      </c>
      <c r="D59" s="230">
        <v>5336</v>
      </c>
      <c r="E59" s="231" t="s">
        <v>326</v>
      </c>
      <c r="F59" s="243" t="s">
        <v>365</v>
      </c>
      <c r="G59" s="233">
        <v>48</v>
      </c>
      <c r="H59" s="234">
        <v>0</v>
      </c>
      <c r="I59" s="235">
        <f t="shared" si="0"/>
        <v>48</v>
      </c>
    </row>
    <row r="60" spans="1:9" ht="12.75" customHeight="1" x14ac:dyDescent="0.25">
      <c r="A60" s="228" t="s">
        <v>321</v>
      </c>
      <c r="B60" s="242" t="s">
        <v>364</v>
      </c>
      <c r="C60" s="230">
        <v>3299</v>
      </c>
      <c r="D60" s="230">
        <v>5336</v>
      </c>
      <c r="E60" s="231" t="s">
        <v>328</v>
      </c>
      <c r="F60" s="243" t="s">
        <v>365</v>
      </c>
      <c r="G60" s="233">
        <v>272</v>
      </c>
      <c r="H60" s="234">
        <v>0</v>
      </c>
      <c r="I60" s="235">
        <f t="shared" si="0"/>
        <v>272</v>
      </c>
    </row>
    <row r="61" spans="1:9" ht="12.75" customHeight="1" x14ac:dyDescent="0.25">
      <c r="A61" s="228" t="s">
        <v>321</v>
      </c>
      <c r="B61" s="242" t="s">
        <v>366</v>
      </c>
      <c r="C61" s="230">
        <v>3299</v>
      </c>
      <c r="D61" s="230">
        <v>5336</v>
      </c>
      <c r="E61" s="231" t="s">
        <v>326</v>
      </c>
      <c r="F61" s="243" t="s">
        <v>367</v>
      </c>
      <c r="G61" s="233">
        <v>66</v>
      </c>
      <c r="H61" s="234">
        <v>0</v>
      </c>
      <c r="I61" s="235">
        <f t="shared" si="0"/>
        <v>66</v>
      </c>
    </row>
    <row r="62" spans="1:9" ht="12.75" customHeight="1" x14ac:dyDescent="0.25">
      <c r="A62" s="228" t="s">
        <v>321</v>
      </c>
      <c r="B62" s="242" t="s">
        <v>366</v>
      </c>
      <c r="C62" s="230">
        <v>3299</v>
      </c>
      <c r="D62" s="230">
        <v>5336</v>
      </c>
      <c r="E62" s="231" t="s">
        <v>328</v>
      </c>
      <c r="F62" s="243" t="s">
        <v>367</v>
      </c>
      <c r="G62" s="233">
        <v>374</v>
      </c>
      <c r="H62" s="234">
        <v>0</v>
      </c>
      <c r="I62" s="235">
        <f t="shared" si="0"/>
        <v>374</v>
      </c>
    </row>
    <row r="63" spans="1:9" ht="12.75" customHeight="1" x14ac:dyDescent="0.25">
      <c r="A63" s="228" t="s">
        <v>321</v>
      </c>
      <c r="B63" s="242" t="s">
        <v>368</v>
      </c>
      <c r="C63" s="230">
        <v>3299</v>
      </c>
      <c r="D63" s="230">
        <v>5336</v>
      </c>
      <c r="E63" s="231" t="s">
        <v>326</v>
      </c>
      <c r="F63" s="243" t="s">
        <v>369</v>
      </c>
      <c r="G63" s="233">
        <v>23.25</v>
      </c>
      <c r="H63" s="234">
        <v>0</v>
      </c>
      <c r="I63" s="235">
        <f t="shared" si="0"/>
        <v>23.25</v>
      </c>
    </row>
    <row r="64" spans="1:9" ht="12.75" customHeight="1" x14ac:dyDescent="0.25">
      <c r="A64" s="228" t="s">
        <v>321</v>
      </c>
      <c r="B64" s="242" t="s">
        <v>368</v>
      </c>
      <c r="C64" s="230">
        <v>3299</v>
      </c>
      <c r="D64" s="230">
        <v>5336</v>
      </c>
      <c r="E64" s="231" t="s">
        <v>328</v>
      </c>
      <c r="F64" s="243" t="s">
        <v>369</v>
      </c>
      <c r="G64" s="233">
        <v>131.75</v>
      </c>
      <c r="H64" s="234">
        <v>0</v>
      </c>
      <c r="I64" s="235">
        <f t="shared" si="0"/>
        <v>131.75</v>
      </c>
    </row>
    <row r="65" spans="1:9" ht="12.75" customHeight="1" x14ac:dyDescent="0.25">
      <c r="A65" s="228" t="s">
        <v>321</v>
      </c>
      <c r="B65" s="242" t="s">
        <v>370</v>
      </c>
      <c r="C65" s="230">
        <v>3299</v>
      </c>
      <c r="D65" s="230">
        <v>5336</v>
      </c>
      <c r="E65" s="231" t="s">
        <v>326</v>
      </c>
      <c r="F65" s="243" t="s">
        <v>371</v>
      </c>
      <c r="G65" s="233">
        <v>53.03</v>
      </c>
      <c r="H65" s="234">
        <v>0</v>
      </c>
      <c r="I65" s="235">
        <f t="shared" si="0"/>
        <v>53.03</v>
      </c>
    </row>
    <row r="66" spans="1:9" ht="12.75" customHeight="1" x14ac:dyDescent="0.25">
      <c r="A66" s="228" t="s">
        <v>321</v>
      </c>
      <c r="B66" s="242" t="s">
        <v>370</v>
      </c>
      <c r="C66" s="230">
        <v>3299</v>
      </c>
      <c r="D66" s="230">
        <v>5336</v>
      </c>
      <c r="E66" s="231" t="s">
        <v>328</v>
      </c>
      <c r="F66" s="243" t="s">
        <v>371</v>
      </c>
      <c r="G66" s="233">
        <v>300.48</v>
      </c>
      <c r="H66" s="234">
        <v>0</v>
      </c>
      <c r="I66" s="235">
        <f t="shared" si="0"/>
        <v>300.48</v>
      </c>
    </row>
    <row r="67" spans="1:9" ht="12.75" customHeight="1" x14ac:dyDescent="0.25">
      <c r="A67" s="228" t="s">
        <v>321</v>
      </c>
      <c r="B67" s="242" t="s">
        <v>372</v>
      </c>
      <c r="C67" s="230">
        <v>3299</v>
      </c>
      <c r="D67" s="230">
        <v>5336</v>
      </c>
      <c r="E67" s="231" t="s">
        <v>326</v>
      </c>
      <c r="F67" s="243" t="s">
        <v>373</v>
      </c>
      <c r="G67" s="233">
        <v>24</v>
      </c>
      <c r="H67" s="234">
        <v>0</v>
      </c>
      <c r="I67" s="235">
        <f t="shared" si="0"/>
        <v>24</v>
      </c>
    </row>
    <row r="68" spans="1:9" ht="12.75" customHeight="1" x14ac:dyDescent="0.25">
      <c r="A68" s="228" t="s">
        <v>321</v>
      </c>
      <c r="B68" s="242" t="s">
        <v>372</v>
      </c>
      <c r="C68" s="230">
        <v>3299</v>
      </c>
      <c r="D68" s="230">
        <v>5336</v>
      </c>
      <c r="E68" s="231" t="s">
        <v>328</v>
      </c>
      <c r="F68" s="243" t="s">
        <v>373</v>
      </c>
      <c r="G68" s="233">
        <v>136</v>
      </c>
      <c r="H68" s="234">
        <v>0</v>
      </c>
      <c r="I68" s="235">
        <f t="shared" si="0"/>
        <v>136</v>
      </c>
    </row>
    <row r="69" spans="1:9" ht="12.75" customHeight="1" x14ac:dyDescent="0.25">
      <c r="A69" s="228" t="s">
        <v>321</v>
      </c>
      <c r="B69" s="242" t="s">
        <v>374</v>
      </c>
      <c r="C69" s="230">
        <v>3299</v>
      </c>
      <c r="D69" s="230">
        <v>5336</v>
      </c>
      <c r="E69" s="231" t="s">
        <v>326</v>
      </c>
      <c r="F69" s="243" t="s">
        <v>375</v>
      </c>
      <c r="G69" s="233">
        <v>24</v>
      </c>
      <c r="H69" s="234">
        <v>0</v>
      </c>
      <c r="I69" s="235">
        <f t="shared" si="0"/>
        <v>24</v>
      </c>
    </row>
    <row r="70" spans="1:9" ht="12.75" customHeight="1" x14ac:dyDescent="0.25">
      <c r="A70" s="228" t="s">
        <v>321</v>
      </c>
      <c r="B70" s="242" t="s">
        <v>374</v>
      </c>
      <c r="C70" s="230">
        <v>3299</v>
      </c>
      <c r="D70" s="230">
        <v>5336</v>
      </c>
      <c r="E70" s="231" t="s">
        <v>328</v>
      </c>
      <c r="F70" s="243" t="s">
        <v>375</v>
      </c>
      <c r="G70" s="233">
        <v>136</v>
      </c>
      <c r="H70" s="234">
        <v>0</v>
      </c>
      <c r="I70" s="235">
        <f t="shared" si="0"/>
        <v>136</v>
      </c>
    </row>
    <row r="71" spans="1:9" ht="12.75" customHeight="1" x14ac:dyDescent="0.25">
      <c r="A71" s="228" t="s">
        <v>321</v>
      </c>
      <c r="B71" s="242" t="s">
        <v>376</v>
      </c>
      <c r="C71" s="230">
        <v>3299</v>
      </c>
      <c r="D71" s="230">
        <v>5336</v>
      </c>
      <c r="E71" s="231" t="s">
        <v>326</v>
      </c>
      <c r="F71" s="243" t="s">
        <v>377</v>
      </c>
      <c r="G71" s="233">
        <v>22.5</v>
      </c>
      <c r="H71" s="234">
        <v>0</v>
      </c>
      <c r="I71" s="235">
        <f t="shared" si="0"/>
        <v>22.5</v>
      </c>
    </row>
    <row r="72" spans="1:9" ht="12.75" customHeight="1" x14ac:dyDescent="0.25">
      <c r="A72" s="228" t="s">
        <v>321</v>
      </c>
      <c r="B72" s="242" t="s">
        <v>376</v>
      </c>
      <c r="C72" s="230">
        <v>3299</v>
      </c>
      <c r="D72" s="230">
        <v>5336</v>
      </c>
      <c r="E72" s="231" t="s">
        <v>328</v>
      </c>
      <c r="F72" s="243" t="s">
        <v>377</v>
      </c>
      <c r="G72" s="233">
        <v>127.5</v>
      </c>
      <c r="H72" s="234">
        <v>0</v>
      </c>
      <c r="I72" s="235">
        <f t="shared" si="0"/>
        <v>127.5</v>
      </c>
    </row>
    <row r="73" spans="1:9" ht="12.75" customHeight="1" x14ac:dyDescent="0.25">
      <c r="A73" s="228" t="s">
        <v>321</v>
      </c>
      <c r="B73" s="242" t="s">
        <v>378</v>
      </c>
      <c r="C73" s="230">
        <v>3299</v>
      </c>
      <c r="D73" s="230">
        <v>5336</v>
      </c>
      <c r="E73" s="231" t="s">
        <v>326</v>
      </c>
      <c r="F73" s="243" t="s">
        <v>379</v>
      </c>
      <c r="G73" s="233">
        <v>35.03</v>
      </c>
      <c r="H73" s="234">
        <v>0</v>
      </c>
      <c r="I73" s="235">
        <f t="shared" ref="I73:I117" si="1">SUM(G73:H73)</f>
        <v>35.03</v>
      </c>
    </row>
    <row r="74" spans="1:9" ht="12.75" customHeight="1" x14ac:dyDescent="0.25">
      <c r="A74" s="228" t="s">
        <v>321</v>
      </c>
      <c r="B74" s="242" t="s">
        <v>378</v>
      </c>
      <c r="C74" s="230">
        <v>3299</v>
      </c>
      <c r="D74" s="230">
        <v>5336</v>
      </c>
      <c r="E74" s="231" t="s">
        <v>328</v>
      </c>
      <c r="F74" s="243" t="s">
        <v>379</v>
      </c>
      <c r="G74" s="233">
        <v>198.5</v>
      </c>
      <c r="H74" s="234">
        <v>0</v>
      </c>
      <c r="I74" s="235">
        <f t="shared" si="1"/>
        <v>198.5</v>
      </c>
    </row>
    <row r="75" spans="1:9" ht="12.75" customHeight="1" x14ac:dyDescent="0.25">
      <c r="A75" s="228" t="s">
        <v>321</v>
      </c>
      <c r="B75" s="242" t="s">
        <v>380</v>
      </c>
      <c r="C75" s="230">
        <v>3299</v>
      </c>
      <c r="D75" s="230">
        <v>5336</v>
      </c>
      <c r="E75" s="231" t="s">
        <v>326</v>
      </c>
      <c r="F75" s="243" t="s">
        <v>381</v>
      </c>
      <c r="G75" s="233">
        <v>30</v>
      </c>
      <c r="H75" s="234">
        <v>0</v>
      </c>
      <c r="I75" s="235">
        <f t="shared" si="1"/>
        <v>30</v>
      </c>
    </row>
    <row r="76" spans="1:9" ht="12.75" customHeight="1" x14ac:dyDescent="0.25">
      <c r="A76" s="228" t="s">
        <v>321</v>
      </c>
      <c r="B76" s="242" t="s">
        <v>380</v>
      </c>
      <c r="C76" s="230">
        <v>3299</v>
      </c>
      <c r="D76" s="230">
        <v>5336</v>
      </c>
      <c r="E76" s="231" t="s">
        <v>328</v>
      </c>
      <c r="F76" s="243" t="s">
        <v>381</v>
      </c>
      <c r="G76" s="233">
        <v>170</v>
      </c>
      <c r="H76" s="234">
        <v>0</v>
      </c>
      <c r="I76" s="235">
        <f t="shared" si="1"/>
        <v>170</v>
      </c>
    </row>
    <row r="77" spans="1:9" ht="12.75" customHeight="1" x14ac:dyDescent="0.25">
      <c r="A77" s="228" t="s">
        <v>321</v>
      </c>
      <c r="B77" s="242" t="s">
        <v>382</v>
      </c>
      <c r="C77" s="230">
        <v>3299</v>
      </c>
      <c r="D77" s="230">
        <v>5336</v>
      </c>
      <c r="E77" s="231" t="s">
        <v>326</v>
      </c>
      <c r="F77" s="243" t="s">
        <v>383</v>
      </c>
      <c r="G77" s="233">
        <v>54.04</v>
      </c>
      <c r="H77" s="234">
        <v>0</v>
      </c>
      <c r="I77" s="235">
        <f t="shared" si="1"/>
        <v>54.04</v>
      </c>
    </row>
    <row r="78" spans="1:9" ht="12.75" customHeight="1" x14ac:dyDescent="0.25">
      <c r="A78" s="228" t="s">
        <v>321</v>
      </c>
      <c r="B78" s="242" t="s">
        <v>382</v>
      </c>
      <c r="C78" s="230">
        <v>3299</v>
      </c>
      <c r="D78" s="230">
        <v>5336</v>
      </c>
      <c r="E78" s="231" t="s">
        <v>328</v>
      </c>
      <c r="F78" s="243" t="s">
        <v>383</v>
      </c>
      <c r="G78" s="233">
        <v>306.22000000000003</v>
      </c>
      <c r="H78" s="234">
        <v>0</v>
      </c>
      <c r="I78" s="235">
        <f t="shared" si="1"/>
        <v>306.22000000000003</v>
      </c>
    </row>
    <row r="79" spans="1:9" ht="12.75" customHeight="1" x14ac:dyDescent="0.25">
      <c r="A79" s="228" t="s">
        <v>321</v>
      </c>
      <c r="B79" s="242" t="s">
        <v>384</v>
      </c>
      <c r="C79" s="230">
        <v>3299</v>
      </c>
      <c r="D79" s="230">
        <v>5336</v>
      </c>
      <c r="E79" s="231" t="s">
        <v>326</v>
      </c>
      <c r="F79" s="243" t="s">
        <v>385</v>
      </c>
      <c r="G79" s="233">
        <v>33.51</v>
      </c>
      <c r="H79" s="234">
        <v>0</v>
      </c>
      <c r="I79" s="235">
        <f t="shared" si="1"/>
        <v>33.51</v>
      </c>
    </row>
    <row r="80" spans="1:9" ht="12.75" customHeight="1" x14ac:dyDescent="0.25">
      <c r="A80" s="228" t="s">
        <v>321</v>
      </c>
      <c r="B80" s="242" t="s">
        <v>384</v>
      </c>
      <c r="C80" s="230">
        <v>3299</v>
      </c>
      <c r="D80" s="230">
        <v>5336</v>
      </c>
      <c r="E80" s="231" t="s">
        <v>328</v>
      </c>
      <c r="F80" s="243" t="s">
        <v>385</v>
      </c>
      <c r="G80" s="233">
        <v>189.86</v>
      </c>
      <c r="H80" s="234">
        <v>0</v>
      </c>
      <c r="I80" s="235">
        <f t="shared" si="1"/>
        <v>189.86</v>
      </c>
    </row>
    <row r="81" spans="1:10" ht="12.75" customHeight="1" x14ac:dyDescent="0.25">
      <c r="A81" s="228" t="s">
        <v>321</v>
      </c>
      <c r="B81" s="242" t="s">
        <v>386</v>
      </c>
      <c r="C81" s="230">
        <v>3299</v>
      </c>
      <c r="D81" s="230">
        <v>5336</v>
      </c>
      <c r="E81" s="231" t="s">
        <v>326</v>
      </c>
      <c r="F81" s="243" t="s">
        <v>387</v>
      </c>
      <c r="G81" s="233">
        <v>27.75</v>
      </c>
      <c r="H81" s="234">
        <v>0</v>
      </c>
      <c r="I81" s="235">
        <f t="shared" si="1"/>
        <v>27.75</v>
      </c>
    </row>
    <row r="82" spans="1:10" ht="12.75" customHeight="1" x14ac:dyDescent="0.25">
      <c r="A82" s="228" t="s">
        <v>321</v>
      </c>
      <c r="B82" s="242" t="s">
        <v>386</v>
      </c>
      <c r="C82" s="230">
        <v>3299</v>
      </c>
      <c r="D82" s="230">
        <v>5336</v>
      </c>
      <c r="E82" s="231" t="s">
        <v>328</v>
      </c>
      <c r="F82" s="243" t="s">
        <v>387</v>
      </c>
      <c r="G82" s="233">
        <v>157.25</v>
      </c>
      <c r="H82" s="234">
        <v>0</v>
      </c>
      <c r="I82" s="235">
        <f t="shared" si="1"/>
        <v>157.25</v>
      </c>
    </row>
    <row r="83" spans="1:10" ht="12.75" customHeight="1" x14ac:dyDescent="0.25">
      <c r="A83" s="228" t="s">
        <v>321</v>
      </c>
      <c r="B83" s="242" t="s">
        <v>388</v>
      </c>
      <c r="C83" s="230">
        <v>3299</v>
      </c>
      <c r="D83" s="230">
        <v>5336</v>
      </c>
      <c r="E83" s="231" t="s">
        <v>326</v>
      </c>
      <c r="F83" s="243" t="s">
        <v>389</v>
      </c>
      <c r="G83" s="233">
        <v>26.33</v>
      </c>
      <c r="H83" s="234">
        <v>0</v>
      </c>
      <c r="I83" s="235">
        <f t="shared" si="1"/>
        <v>26.33</v>
      </c>
    </row>
    <row r="84" spans="1:10" ht="12.75" customHeight="1" x14ac:dyDescent="0.25">
      <c r="A84" s="228" t="s">
        <v>321</v>
      </c>
      <c r="B84" s="242" t="s">
        <v>388</v>
      </c>
      <c r="C84" s="230">
        <v>3299</v>
      </c>
      <c r="D84" s="230">
        <v>5336</v>
      </c>
      <c r="E84" s="231" t="s">
        <v>328</v>
      </c>
      <c r="F84" s="243" t="s">
        <v>389</v>
      </c>
      <c r="G84" s="233">
        <v>149.18</v>
      </c>
      <c r="H84" s="234">
        <v>0</v>
      </c>
      <c r="I84" s="235">
        <f t="shared" si="1"/>
        <v>149.18</v>
      </c>
    </row>
    <row r="85" spans="1:10" ht="12.75" customHeight="1" x14ac:dyDescent="0.25">
      <c r="A85" s="228" t="s">
        <v>321</v>
      </c>
      <c r="B85" s="242" t="s">
        <v>390</v>
      </c>
      <c r="C85" s="230">
        <v>3299</v>
      </c>
      <c r="D85" s="230">
        <v>5336</v>
      </c>
      <c r="E85" s="231" t="s">
        <v>326</v>
      </c>
      <c r="F85" s="243" t="s">
        <v>391</v>
      </c>
      <c r="G85" s="233">
        <v>45</v>
      </c>
      <c r="H85" s="234">
        <v>0</v>
      </c>
      <c r="I85" s="235">
        <f t="shared" si="1"/>
        <v>45</v>
      </c>
    </row>
    <row r="86" spans="1:10" ht="12.75" customHeight="1" x14ac:dyDescent="0.25">
      <c r="A86" s="228" t="s">
        <v>321</v>
      </c>
      <c r="B86" s="242" t="s">
        <v>390</v>
      </c>
      <c r="C86" s="230">
        <v>3299</v>
      </c>
      <c r="D86" s="230">
        <v>5336</v>
      </c>
      <c r="E86" s="231" t="s">
        <v>328</v>
      </c>
      <c r="F86" s="243" t="s">
        <v>391</v>
      </c>
      <c r="G86" s="233">
        <v>255</v>
      </c>
      <c r="H86" s="234">
        <v>0</v>
      </c>
      <c r="I86" s="235">
        <f t="shared" si="1"/>
        <v>255</v>
      </c>
    </row>
    <row r="87" spans="1:10" ht="12.75" customHeight="1" x14ac:dyDescent="0.25">
      <c r="A87" s="228" t="s">
        <v>321</v>
      </c>
      <c r="B87" s="242" t="s">
        <v>392</v>
      </c>
      <c r="C87" s="230">
        <v>3299</v>
      </c>
      <c r="D87" s="230">
        <v>5336</v>
      </c>
      <c r="E87" s="231" t="s">
        <v>326</v>
      </c>
      <c r="F87" s="243" t="s">
        <v>393</v>
      </c>
      <c r="G87" s="233">
        <v>24.3</v>
      </c>
      <c r="H87" s="234">
        <v>0</v>
      </c>
      <c r="I87" s="235">
        <f t="shared" si="1"/>
        <v>24.3</v>
      </c>
    </row>
    <row r="88" spans="1:10" ht="12.75" customHeight="1" x14ac:dyDescent="0.25">
      <c r="A88" s="228" t="s">
        <v>321</v>
      </c>
      <c r="B88" s="242" t="s">
        <v>392</v>
      </c>
      <c r="C88" s="230">
        <v>3299</v>
      </c>
      <c r="D88" s="230">
        <v>5336</v>
      </c>
      <c r="E88" s="231" t="s">
        <v>328</v>
      </c>
      <c r="F88" s="243" t="s">
        <v>393</v>
      </c>
      <c r="G88" s="233">
        <v>137.69999999999999</v>
      </c>
      <c r="H88" s="234">
        <v>0</v>
      </c>
      <c r="I88" s="235">
        <f t="shared" si="1"/>
        <v>137.69999999999999</v>
      </c>
    </row>
    <row r="89" spans="1:10" ht="12.75" customHeight="1" x14ac:dyDescent="0.25">
      <c r="A89" s="228" t="s">
        <v>321</v>
      </c>
      <c r="B89" s="242" t="s">
        <v>394</v>
      </c>
      <c r="C89" s="230">
        <v>3299</v>
      </c>
      <c r="D89" s="230">
        <v>5336</v>
      </c>
      <c r="E89" s="231" t="s">
        <v>326</v>
      </c>
      <c r="F89" s="243" t="s">
        <v>395</v>
      </c>
      <c r="G89" s="233">
        <v>37.06</v>
      </c>
      <c r="H89" s="234">
        <v>0</v>
      </c>
      <c r="I89" s="235">
        <f t="shared" si="1"/>
        <v>37.06</v>
      </c>
    </row>
    <row r="90" spans="1:10" ht="12.75" customHeight="1" thickBot="1" x14ac:dyDescent="0.3">
      <c r="A90" s="228" t="s">
        <v>321</v>
      </c>
      <c r="B90" s="244" t="s">
        <v>394</v>
      </c>
      <c r="C90" s="245">
        <v>3299</v>
      </c>
      <c r="D90" s="245">
        <v>5336</v>
      </c>
      <c r="E90" s="246" t="s">
        <v>328</v>
      </c>
      <c r="F90" s="247" t="s">
        <v>395</v>
      </c>
      <c r="G90" s="248">
        <v>209.99</v>
      </c>
      <c r="H90" s="249">
        <v>0</v>
      </c>
      <c r="I90" s="250">
        <f t="shared" si="1"/>
        <v>209.99</v>
      </c>
    </row>
    <row r="91" spans="1:10" s="256" customFormat="1" ht="21" thickBot="1" x14ac:dyDescent="0.3">
      <c r="A91" s="211" t="s">
        <v>321</v>
      </c>
      <c r="B91" s="251" t="s">
        <v>396</v>
      </c>
      <c r="C91" s="252" t="s">
        <v>78</v>
      </c>
      <c r="D91" s="252" t="s">
        <v>78</v>
      </c>
      <c r="E91" s="252" t="s">
        <v>78</v>
      </c>
      <c r="F91" s="253" t="s">
        <v>397</v>
      </c>
      <c r="G91" s="217">
        <v>4468.9270800000004</v>
      </c>
      <c r="H91" s="254">
        <f>SUM(H92:H113)</f>
        <v>0</v>
      </c>
      <c r="I91" s="217">
        <f>SUM(G91:H91)</f>
        <v>4468.9270800000004</v>
      </c>
      <c r="J91" s="255"/>
    </row>
    <row r="92" spans="1:10" s="256" customFormat="1" ht="10.199999999999999" x14ac:dyDescent="0.2">
      <c r="A92" s="257"/>
      <c r="B92" s="258"/>
      <c r="C92" s="259">
        <v>3299</v>
      </c>
      <c r="D92" s="259">
        <v>5011</v>
      </c>
      <c r="E92" s="259">
        <v>33100000</v>
      </c>
      <c r="F92" s="259" t="s">
        <v>327</v>
      </c>
      <c r="G92" s="260">
        <v>76.209999999999994</v>
      </c>
      <c r="H92" s="261">
        <v>0</v>
      </c>
      <c r="I92" s="227">
        <f t="shared" si="1"/>
        <v>76.209999999999994</v>
      </c>
      <c r="J92" s="255"/>
    </row>
    <row r="93" spans="1:10" s="256" customFormat="1" ht="10.199999999999999" x14ac:dyDescent="0.2">
      <c r="A93" s="262"/>
      <c r="B93" s="263"/>
      <c r="C93" s="264">
        <v>3299</v>
      </c>
      <c r="D93" s="264">
        <v>5011</v>
      </c>
      <c r="E93" s="264">
        <v>33514013</v>
      </c>
      <c r="F93" s="264" t="s">
        <v>327</v>
      </c>
      <c r="G93" s="265">
        <v>431.84</v>
      </c>
      <c r="H93" s="266">
        <v>0</v>
      </c>
      <c r="I93" s="235">
        <f t="shared" si="1"/>
        <v>431.84</v>
      </c>
      <c r="J93" s="255"/>
    </row>
    <row r="94" spans="1:10" s="256" customFormat="1" ht="10.199999999999999" x14ac:dyDescent="0.2">
      <c r="A94" s="262"/>
      <c r="B94" s="263"/>
      <c r="C94" s="264">
        <v>3299</v>
      </c>
      <c r="D94" s="264">
        <v>5021</v>
      </c>
      <c r="E94" s="264">
        <v>33100000</v>
      </c>
      <c r="F94" s="264" t="s">
        <v>329</v>
      </c>
      <c r="G94" s="265">
        <v>41.47</v>
      </c>
      <c r="H94" s="266">
        <v>0</v>
      </c>
      <c r="I94" s="235">
        <f t="shared" si="1"/>
        <v>41.47</v>
      </c>
    </row>
    <row r="95" spans="1:10" s="256" customFormat="1" ht="10.199999999999999" x14ac:dyDescent="0.2">
      <c r="A95" s="262"/>
      <c r="B95" s="263"/>
      <c r="C95" s="264">
        <v>3299</v>
      </c>
      <c r="D95" s="264">
        <v>5021</v>
      </c>
      <c r="E95" s="264">
        <v>33514013</v>
      </c>
      <c r="F95" s="264" t="s">
        <v>329</v>
      </c>
      <c r="G95" s="265">
        <v>234.98</v>
      </c>
      <c r="H95" s="266">
        <v>0</v>
      </c>
      <c r="I95" s="235">
        <f t="shared" si="1"/>
        <v>234.98</v>
      </c>
    </row>
    <row r="96" spans="1:10" s="256" customFormat="1" ht="10.199999999999999" x14ac:dyDescent="0.2">
      <c r="A96" s="262"/>
      <c r="B96" s="263"/>
      <c r="C96" s="264">
        <v>3299</v>
      </c>
      <c r="D96" s="264">
        <v>5031</v>
      </c>
      <c r="E96" s="264">
        <v>33100000</v>
      </c>
      <c r="F96" s="264" t="s">
        <v>398</v>
      </c>
      <c r="G96" s="265">
        <v>52.72</v>
      </c>
      <c r="H96" s="266">
        <v>0</v>
      </c>
      <c r="I96" s="235">
        <f t="shared" si="1"/>
        <v>52.72</v>
      </c>
    </row>
    <row r="97" spans="1:9" s="256" customFormat="1" ht="10.199999999999999" x14ac:dyDescent="0.2">
      <c r="A97" s="262"/>
      <c r="B97" s="263"/>
      <c r="C97" s="264">
        <v>3299</v>
      </c>
      <c r="D97" s="264">
        <v>5031</v>
      </c>
      <c r="E97" s="264">
        <v>33514013</v>
      </c>
      <c r="F97" s="264" t="s">
        <v>398</v>
      </c>
      <c r="G97" s="265">
        <v>298.73</v>
      </c>
      <c r="H97" s="266">
        <v>0</v>
      </c>
      <c r="I97" s="235">
        <f t="shared" si="1"/>
        <v>298.73</v>
      </c>
    </row>
    <row r="98" spans="1:9" s="256" customFormat="1" ht="10.199999999999999" x14ac:dyDescent="0.2">
      <c r="A98" s="262"/>
      <c r="B98" s="263"/>
      <c r="C98" s="264">
        <v>3299</v>
      </c>
      <c r="D98" s="264">
        <v>5032</v>
      </c>
      <c r="E98" s="264">
        <v>33100000</v>
      </c>
      <c r="F98" s="264" t="s">
        <v>331</v>
      </c>
      <c r="G98" s="265">
        <v>19.48</v>
      </c>
      <c r="H98" s="266">
        <v>0</v>
      </c>
      <c r="I98" s="235">
        <f t="shared" si="1"/>
        <v>19.48</v>
      </c>
    </row>
    <row r="99" spans="1:9" s="256" customFormat="1" ht="10.199999999999999" x14ac:dyDescent="0.2">
      <c r="A99" s="262"/>
      <c r="B99" s="263"/>
      <c r="C99" s="264">
        <v>3299</v>
      </c>
      <c r="D99" s="264">
        <v>5032</v>
      </c>
      <c r="E99" s="264">
        <v>33514013</v>
      </c>
      <c r="F99" s="264" t="s">
        <v>331</v>
      </c>
      <c r="G99" s="265">
        <v>110.38</v>
      </c>
      <c r="H99" s="266">
        <v>0</v>
      </c>
      <c r="I99" s="235">
        <f t="shared" si="1"/>
        <v>110.38</v>
      </c>
    </row>
    <row r="100" spans="1:9" s="256" customFormat="1" ht="10.199999999999999" x14ac:dyDescent="0.2">
      <c r="A100" s="262"/>
      <c r="B100" s="263"/>
      <c r="C100" s="264">
        <v>3299</v>
      </c>
      <c r="D100" s="264">
        <v>5137</v>
      </c>
      <c r="E100" s="264">
        <v>33100000</v>
      </c>
      <c r="F100" s="264" t="s">
        <v>399</v>
      </c>
      <c r="G100" s="265">
        <v>0.13</v>
      </c>
      <c r="H100" s="266">
        <v>0</v>
      </c>
      <c r="I100" s="235">
        <f t="shared" si="1"/>
        <v>0.13</v>
      </c>
    </row>
    <row r="101" spans="1:9" s="256" customFormat="1" ht="10.199999999999999" x14ac:dyDescent="0.2">
      <c r="A101" s="262"/>
      <c r="B101" s="263"/>
      <c r="C101" s="264">
        <v>3299</v>
      </c>
      <c r="D101" s="264">
        <v>5137</v>
      </c>
      <c r="E101" s="264">
        <v>33514013</v>
      </c>
      <c r="F101" s="264" t="s">
        <v>399</v>
      </c>
      <c r="G101" s="265">
        <v>0.71</v>
      </c>
      <c r="H101" s="266">
        <v>0</v>
      </c>
      <c r="I101" s="235">
        <f t="shared" si="1"/>
        <v>0.71</v>
      </c>
    </row>
    <row r="102" spans="1:9" s="256" customFormat="1" ht="10.199999999999999" x14ac:dyDescent="0.2">
      <c r="A102" s="262"/>
      <c r="B102" s="263"/>
      <c r="C102" s="264">
        <v>3299</v>
      </c>
      <c r="D102" s="264">
        <v>5139</v>
      </c>
      <c r="E102" s="264">
        <v>33100000</v>
      </c>
      <c r="F102" s="264" t="s">
        <v>332</v>
      </c>
      <c r="G102" s="265">
        <v>2</v>
      </c>
      <c r="H102" s="266">
        <v>0</v>
      </c>
      <c r="I102" s="235">
        <f t="shared" si="1"/>
        <v>2</v>
      </c>
    </row>
    <row r="103" spans="1:9" s="256" customFormat="1" ht="10.199999999999999" x14ac:dyDescent="0.2">
      <c r="A103" s="262"/>
      <c r="B103" s="263"/>
      <c r="C103" s="264">
        <v>3299</v>
      </c>
      <c r="D103" s="264">
        <v>5139</v>
      </c>
      <c r="E103" s="264">
        <v>33514013</v>
      </c>
      <c r="F103" s="264" t="s">
        <v>332</v>
      </c>
      <c r="G103" s="265">
        <v>11.37</v>
      </c>
      <c r="H103" s="266">
        <v>0</v>
      </c>
      <c r="I103" s="235">
        <f t="shared" si="1"/>
        <v>11.37</v>
      </c>
    </row>
    <row r="104" spans="1:9" s="256" customFormat="1" ht="10.199999999999999" x14ac:dyDescent="0.2">
      <c r="A104" s="262"/>
      <c r="B104" s="263"/>
      <c r="C104" s="264">
        <v>3299</v>
      </c>
      <c r="D104" s="264">
        <v>5161</v>
      </c>
      <c r="E104" s="264">
        <v>33100000</v>
      </c>
      <c r="F104" s="264" t="s">
        <v>400</v>
      </c>
      <c r="G104" s="265">
        <v>0.31</v>
      </c>
      <c r="H104" s="266">
        <v>0</v>
      </c>
      <c r="I104" s="235">
        <f t="shared" si="1"/>
        <v>0.31</v>
      </c>
    </row>
    <row r="105" spans="1:9" s="256" customFormat="1" ht="10.199999999999999" x14ac:dyDescent="0.2">
      <c r="A105" s="262"/>
      <c r="B105" s="263"/>
      <c r="C105" s="264">
        <v>3299</v>
      </c>
      <c r="D105" s="264">
        <v>5161</v>
      </c>
      <c r="E105" s="264">
        <v>33514013</v>
      </c>
      <c r="F105" s="264" t="s">
        <v>400</v>
      </c>
      <c r="G105" s="265">
        <v>1.71</v>
      </c>
      <c r="H105" s="266">
        <v>0</v>
      </c>
      <c r="I105" s="235">
        <f t="shared" si="1"/>
        <v>1.71</v>
      </c>
    </row>
    <row r="106" spans="1:9" s="256" customFormat="1" ht="10.199999999999999" x14ac:dyDescent="0.2">
      <c r="A106" s="262"/>
      <c r="B106" s="263"/>
      <c r="C106" s="264">
        <v>3299</v>
      </c>
      <c r="D106" s="264">
        <v>5169</v>
      </c>
      <c r="E106" s="264">
        <v>33100000</v>
      </c>
      <c r="F106" s="264" t="s">
        <v>333</v>
      </c>
      <c r="G106" s="265">
        <v>1182.4670799999999</v>
      </c>
      <c r="H106" s="266">
        <v>0</v>
      </c>
      <c r="I106" s="235">
        <f t="shared" si="1"/>
        <v>1182.4670799999999</v>
      </c>
    </row>
    <row r="107" spans="1:9" s="256" customFormat="1" ht="10.199999999999999" x14ac:dyDescent="0.2">
      <c r="A107" s="262"/>
      <c r="B107" s="263"/>
      <c r="C107" s="264">
        <v>3299</v>
      </c>
      <c r="D107" s="264">
        <v>5169</v>
      </c>
      <c r="E107" s="264">
        <v>33514013</v>
      </c>
      <c r="F107" s="264" t="s">
        <v>333</v>
      </c>
      <c r="G107" s="265">
        <v>1943.65</v>
      </c>
      <c r="H107" s="266">
        <v>0</v>
      </c>
      <c r="I107" s="235">
        <f t="shared" si="1"/>
        <v>1943.65</v>
      </c>
    </row>
    <row r="108" spans="1:9" s="256" customFormat="1" ht="10.199999999999999" x14ac:dyDescent="0.2">
      <c r="A108" s="262"/>
      <c r="B108" s="263"/>
      <c r="C108" s="264">
        <v>3299</v>
      </c>
      <c r="D108" s="264">
        <v>5173</v>
      </c>
      <c r="E108" s="264">
        <v>33100000</v>
      </c>
      <c r="F108" s="264" t="s">
        <v>401</v>
      </c>
      <c r="G108" s="265">
        <v>4.47</v>
      </c>
      <c r="H108" s="266">
        <v>0</v>
      </c>
      <c r="I108" s="235">
        <f t="shared" si="1"/>
        <v>4.47</v>
      </c>
    </row>
    <row r="109" spans="1:9" s="256" customFormat="1" ht="10.199999999999999" x14ac:dyDescent="0.2">
      <c r="A109" s="262"/>
      <c r="B109" s="263"/>
      <c r="C109" s="264">
        <v>3299</v>
      </c>
      <c r="D109" s="264">
        <v>5173</v>
      </c>
      <c r="E109" s="264">
        <v>33514013</v>
      </c>
      <c r="F109" s="264" t="s">
        <v>401</v>
      </c>
      <c r="G109" s="265">
        <v>25.32</v>
      </c>
      <c r="H109" s="266">
        <v>0</v>
      </c>
      <c r="I109" s="235">
        <f t="shared" si="1"/>
        <v>25.32</v>
      </c>
    </row>
    <row r="110" spans="1:9" s="256" customFormat="1" ht="10.199999999999999" x14ac:dyDescent="0.2">
      <c r="A110" s="262"/>
      <c r="B110" s="263"/>
      <c r="C110" s="264">
        <v>3299</v>
      </c>
      <c r="D110" s="264">
        <v>5175</v>
      </c>
      <c r="E110" s="264">
        <v>33100000</v>
      </c>
      <c r="F110" s="264" t="s">
        <v>335</v>
      </c>
      <c r="G110" s="265">
        <v>3.15</v>
      </c>
      <c r="H110" s="266">
        <v>0</v>
      </c>
      <c r="I110" s="235">
        <f t="shared" si="1"/>
        <v>3.15</v>
      </c>
    </row>
    <row r="111" spans="1:9" s="256" customFormat="1" ht="10.199999999999999" x14ac:dyDescent="0.2">
      <c r="A111" s="267"/>
      <c r="B111" s="268"/>
      <c r="C111" s="269">
        <v>3299</v>
      </c>
      <c r="D111" s="269">
        <v>5175</v>
      </c>
      <c r="E111" s="269">
        <v>33514013</v>
      </c>
      <c r="F111" s="269" t="s">
        <v>335</v>
      </c>
      <c r="G111" s="265">
        <v>17.829999999999998</v>
      </c>
      <c r="H111" s="266">
        <v>0</v>
      </c>
      <c r="I111" s="235">
        <f t="shared" si="1"/>
        <v>17.829999999999998</v>
      </c>
    </row>
    <row r="112" spans="1:9" s="256" customFormat="1" ht="10.199999999999999" x14ac:dyDescent="0.2">
      <c r="A112" s="267"/>
      <c r="B112" s="268"/>
      <c r="C112" s="269">
        <v>3299</v>
      </c>
      <c r="D112" s="269">
        <v>5424</v>
      </c>
      <c r="E112" s="269">
        <v>33100000</v>
      </c>
      <c r="F112" s="269" t="s">
        <v>402</v>
      </c>
      <c r="G112" s="265">
        <v>1.5</v>
      </c>
      <c r="H112" s="266">
        <v>0</v>
      </c>
      <c r="I112" s="235">
        <f t="shared" si="1"/>
        <v>1.5</v>
      </c>
    </row>
    <row r="113" spans="1:11" s="256" customFormat="1" ht="10.8" thickBot="1" x14ac:dyDescent="0.25">
      <c r="A113" s="267"/>
      <c r="B113" s="268"/>
      <c r="C113" s="269">
        <v>3299</v>
      </c>
      <c r="D113" s="269">
        <v>5424</v>
      </c>
      <c r="E113" s="269">
        <v>33514013</v>
      </c>
      <c r="F113" s="269" t="s">
        <v>402</v>
      </c>
      <c r="G113" s="270">
        <v>8.5</v>
      </c>
      <c r="H113" s="271">
        <v>0</v>
      </c>
      <c r="I113" s="250">
        <f t="shared" si="1"/>
        <v>8.5</v>
      </c>
    </row>
    <row r="114" spans="1:11" s="256" customFormat="1" ht="30" customHeight="1" thickBot="1" x14ac:dyDescent="0.25">
      <c r="A114" s="291" t="s">
        <v>321</v>
      </c>
      <c r="B114" s="292">
        <v>450160000</v>
      </c>
      <c r="C114" s="293" t="s">
        <v>78</v>
      </c>
      <c r="D114" s="293" t="s">
        <v>78</v>
      </c>
      <c r="E114" s="293" t="s">
        <v>78</v>
      </c>
      <c r="F114" s="294" t="s">
        <v>403</v>
      </c>
      <c r="G114" s="295">
        <v>0</v>
      </c>
      <c r="H114" s="296">
        <f>H115+H116+H117</f>
        <v>320</v>
      </c>
      <c r="I114" s="297">
        <f t="shared" si="1"/>
        <v>320</v>
      </c>
      <c r="J114" s="298" t="s">
        <v>80</v>
      </c>
      <c r="K114" s="299"/>
    </row>
    <row r="115" spans="1:11" s="256" customFormat="1" ht="10.199999999999999" x14ac:dyDescent="0.2">
      <c r="A115" s="272"/>
      <c r="B115" s="273"/>
      <c r="C115" s="274">
        <v>3299</v>
      </c>
      <c r="D115" s="274">
        <v>5011</v>
      </c>
      <c r="E115" s="275">
        <v>0</v>
      </c>
      <c r="F115" s="273" t="s">
        <v>404</v>
      </c>
      <c r="G115" s="276">
        <v>0</v>
      </c>
      <c r="H115" s="277">
        <v>238.81</v>
      </c>
      <c r="I115" s="278">
        <f t="shared" si="1"/>
        <v>238.81</v>
      </c>
      <c r="J115" s="41" t="s">
        <v>80</v>
      </c>
    </row>
    <row r="116" spans="1:11" s="41" customFormat="1" ht="10.199999999999999" x14ac:dyDescent="0.2">
      <c r="A116" s="279"/>
      <c r="B116" s="280"/>
      <c r="C116" s="280">
        <v>3299</v>
      </c>
      <c r="D116" s="281">
        <v>5031</v>
      </c>
      <c r="E116" s="282">
        <v>0</v>
      </c>
      <c r="F116" s="280" t="s">
        <v>405</v>
      </c>
      <c r="G116" s="265">
        <v>0</v>
      </c>
      <c r="H116" s="283">
        <v>59.7</v>
      </c>
      <c r="I116" s="235">
        <f t="shared" si="1"/>
        <v>59.7</v>
      </c>
      <c r="J116" s="41" t="s">
        <v>80</v>
      </c>
    </row>
    <row r="117" spans="1:11" s="41" customFormat="1" ht="10.8" thickBot="1" x14ac:dyDescent="0.25">
      <c r="A117" s="284"/>
      <c r="B117" s="285"/>
      <c r="C117" s="285">
        <v>3299</v>
      </c>
      <c r="D117" s="286">
        <v>5032</v>
      </c>
      <c r="E117" s="287">
        <v>0</v>
      </c>
      <c r="F117" s="285" t="s">
        <v>406</v>
      </c>
      <c r="G117" s="288">
        <v>0</v>
      </c>
      <c r="H117" s="289">
        <v>21.49</v>
      </c>
      <c r="I117" s="290">
        <f t="shared" si="1"/>
        <v>21.49</v>
      </c>
      <c r="J117" s="41" t="s">
        <v>80</v>
      </c>
    </row>
  </sheetData>
  <mergeCells count="3">
    <mergeCell ref="A2:I2"/>
    <mergeCell ref="A4:I4"/>
    <mergeCell ref="A1:H1"/>
  </mergeCells>
  <pageMargins left="0.7" right="0.7" top="0.78740157499999996" bottom="0.78740157499999996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22" zoomScaleNormal="100" workbookViewId="0">
      <selection activeCell="I8" sqref="I8"/>
    </sheetView>
  </sheetViews>
  <sheetFormatPr defaultRowHeight="13.2" x14ac:dyDescent="0.25"/>
  <cols>
    <col min="1" max="1" width="36.5546875" bestFit="1" customWidth="1"/>
    <col min="2" max="2" width="7.33203125" customWidth="1"/>
    <col min="3" max="3" width="13.88671875" customWidth="1"/>
    <col min="4" max="4" width="10" bestFit="1" customWidth="1"/>
    <col min="5" max="5" width="14.109375" customWidth="1"/>
    <col min="10" max="10" width="11.6640625" bestFit="1" customWidth="1"/>
  </cols>
  <sheetData>
    <row r="1" spans="1:10" ht="13.8" thickBot="1" x14ac:dyDescent="0.3">
      <c r="A1" s="310" t="s">
        <v>56</v>
      </c>
      <c r="B1" s="310"/>
      <c r="C1" s="33"/>
      <c r="D1" s="34" t="s">
        <v>61</v>
      </c>
      <c r="E1" s="34" t="s">
        <v>0</v>
      </c>
    </row>
    <row r="2" spans="1:10" ht="23.4" thickBot="1" x14ac:dyDescent="0.3">
      <c r="A2" s="30" t="s">
        <v>1</v>
      </c>
      <c r="B2" s="31" t="s">
        <v>2</v>
      </c>
      <c r="C2" s="32" t="s">
        <v>58</v>
      </c>
      <c r="D2" s="32" t="s">
        <v>62</v>
      </c>
      <c r="E2" s="32" t="s">
        <v>58</v>
      </c>
    </row>
    <row r="3" spans="1:10" ht="15" customHeight="1" x14ac:dyDescent="0.25">
      <c r="A3" s="2" t="s">
        <v>3</v>
      </c>
      <c r="B3" s="29" t="s">
        <v>37</v>
      </c>
      <c r="C3" s="26">
        <f>C4+C5+C6</f>
        <v>2357271.25</v>
      </c>
      <c r="D3" s="26">
        <f>D4+D5+D6</f>
        <v>0</v>
      </c>
      <c r="E3" s="27">
        <f t="shared" ref="E3:E23" si="0">C3+D3</f>
        <v>2357271.25</v>
      </c>
    </row>
    <row r="4" spans="1:10" ht="15" customHeight="1" x14ac:dyDescent="0.25">
      <c r="A4" s="6" t="s">
        <v>4</v>
      </c>
      <c r="B4" s="7" t="s">
        <v>5</v>
      </c>
      <c r="C4" s="8">
        <v>2220140.21</v>
      </c>
      <c r="D4" s="9">
        <v>0</v>
      </c>
      <c r="E4" s="10">
        <f t="shared" si="0"/>
        <v>2220140.21</v>
      </c>
      <c r="J4" s="1"/>
    </row>
    <row r="5" spans="1:10" ht="15" customHeight="1" x14ac:dyDescent="0.25">
      <c r="A5" s="6" t="s">
        <v>6</v>
      </c>
      <c r="B5" s="7" t="s">
        <v>7</v>
      </c>
      <c r="C5" s="8">
        <v>135605.48000000004</v>
      </c>
      <c r="D5" s="4">
        <v>0</v>
      </c>
      <c r="E5" s="10">
        <f t="shared" si="0"/>
        <v>135605.48000000004</v>
      </c>
    </row>
    <row r="6" spans="1:10" ht="15" customHeight="1" x14ac:dyDescent="0.25">
      <c r="A6" s="6" t="s">
        <v>8</v>
      </c>
      <c r="B6" s="7" t="s">
        <v>9</v>
      </c>
      <c r="C6" s="8">
        <v>1525.56</v>
      </c>
      <c r="D6" s="8">
        <v>0</v>
      </c>
      <c r="E6" s="10">
        <f t="shared" si="0"/>
        <v>1525.56</v>
      </c>
    </row>
    <row r="7" spans="1:10" ht="15" customHeight="1" x14ac:dyDescent="0.25">
      <c r="A7" s="12" t="s">
        <v>40</v>
      </c>
      <c r="B7" s="7" t="s">
        <v>10</v>
      </c>
      <c r="C7" s="13">
        <f>C8+C13</f>
        <v>4796330.8099999996</v>
      </c>
      <c r="D7" s="13">
        <f>D8+D13</f>
        <v>0</v>
      </c>
      <c r="E7" s="14">
        <f t="shared" si="0"/>
        <v>4796330.8099999996</v>
      </c>
    </row>
    <row r="8" spans="1:10" ht="15" customHeight="1" x14ac:dyDescent="0.25">
      <c r="A8" s="6" t="s">
        <v>45</v>
      </c>
      <c r="B8" s="7" t="s">
        <v>11</v>
      </c>
      <c r="C8" s="8">
        <f>C9+C10+C11+C12</f>
        <v>4084898.7399999998</v>
      </c>
      <c r="D8" s="8">
        <f>D9+D10+D11+D12</f>
        <v>0</v>
      </c>
      <c r="E8" s="11">
        <f t="shared" si="0"/>
        <v>4084898.7399999998</v>
      </c>
    </row>
    <row r="9" spans="1:10" ht="15" customHeight="1" x14ac:dyDescent="0.25">
      <c r="A9" s="6" t="s">
        <v>41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5">
      <c r="A10" s="6" t="s">
        <v>52</v>
      </c>
      <c r="B10" s="7" t="s">
        <v>11</v>
      </c>
      <c r="C10" s="8">
        <v>3989829.8899999997</v>
      </c>
      <c r="D10" s="8">
        <v>0</v>
      </c>
      <c r="E10" s="11">
        <f t="shared" si="0"/>
        <v>3989829.8899999997</v>
      </c>
    </row>
    <row r="11" spans="1:10" ht="15" customHeight="1" x14ac:dyDescent="0.25">
      <c r="A11" s="6" t="s">
        <v>42</v>
      </c>
      <c r="B11" s="7" t="s">
        <v>44</v>
      </c>
      <c r="C11" s="8">
        <v>9226.85</v>
      </c>
      <c r="D11" s="8">
        <v>0</v>
      </c>
      <c r="E11" s="11">
        <f>SUM(C11:D11)</f>
        <v>9226.85</v>
      </c>
    </row>
    <row r="12" spans="1:10" ht="15" customHeight="1" x14ac:dyDescent="0.25">
      <c r="A12" s="6" t="s">
        <v>46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47</v>
      </c>
      <c r="B13" s="7" t="s">
        <v>13</v>
      </c>
      <c r="C13" s="8">
        <f>C14+C15+C16</f>
        <v>711432.07000000007</v>
      </c>
      <c r="D13" s="8">
        <f>D14+D15+D16</f>
        <v>0</v>
      </c>
      <c r="E13" s="11">
        <f t="shared" si="0"/>
        <v>711432.07000000007</v>
      </c>
    </row>
    <row r="14" spans="1:10" ht="15" customHeight="1" x14ac:dyDescent="0.25">
      <c r="A14" s="6" t="s">
        <v>43</v>
      </c>
      <c r="B14" s="7" t="s">
        <v>13</v>
      </c>
      <c r="C14" s="8">
        <v>709937.4</v>
      </c>
      <c r="D14" s="8">
        <v>0</v>
      </c>
      <c r="E14" s="11">
        <f t="shared" si="0"/>
        <v>709937.4</v>
      </c>
    </row>
    <row r="15" spans="1:10" ht="15" customHeight="1" x14ac:dyDescent="0.25">
      <c r="A15" s="6" t="s">
        <v>48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49</v>
      </c>
      <c r="B16" s="7">
        <v>4232</v>
      </c>
      <c r="C16" s="8">
        <v>1494.67</v>
      </c>
      <c r="D16" s="8">
        <v>0</v>
      </c>
      <c r="E16" s="11">
        <f>SUM(C16:D16)</f>
        <v>1494.67</v>
      </c>
    </row>
    <row r="17" spans="1:5" ht="15" customHeight="1" x14ac:dyDescent="0.25">
      <c r="A17" s="12" t="s">
        <v>14</v>
      </c>
      <c r="B17" s="15" t="s">
        <v>38</v>
      </c>
      <c r="C17" s="13">
        <f>C3+C7</f>
        <v>7153602.0599999996</v>
      </c>
      <c r="D17" s="13">
        <f>D3+D7</f>
        <v>0</v>
      </c>
      <c r="E17" s="14">
        <f t="shared" si="0"/>
        <v>7153602.0599999996</v>
      </c>
    </row>
    <row r="18" spans="1:5" ht="15" customHeight="1" x14ac:dyDescent="0.25">
      <c r="A18" s="12" t="s">
        <v>15</v>
      </c>
      <c r="B18" s="15" t="s">
        <v>16</v>
      </c>
      <c r="C18" s="13">
        <f>SUM(C19:C22)</f>
        <v>920542.76</v>
      </c>
      <c r="D18" s="13">
        <f>SUM(D19:D22)</f>
        <v>6010</v>
      </c>
      <c r="E18" s="14">
        <f t="shared" si="0"/>
        <v>926552.76</v>
      </c>
    </row>
    <row r="19" spans="1:5" ht="15" customHeight="1" x14ac:dyDescent="0.25">
      <c r="A19" s="6" t="s">
        <v>59</v>
      </c>
      <c r="B19" s="7" t="s">
        <v>17</v>
      </c>
      <c r="C19" s="8">
        <v>84875.51</v>
      </c>
      <c r="D19" s="8">
        <v>0</v>
      </c>
      <c r="E19" s="11">
        <f t="shared" si="0"/>
        <v>84875.51</v>
      </c>
    </row>
    <row r="20" spans="1:5" ht="15" customHeight="1" x14ac:dyDescent="0.25">
      <c r="A20" s="6" t="s">
        <v>60</v>
      </c>
      <c r="B20" s="7">
        <v>8115</v>
      </c>
      <c r="C20" s="8">
        <v>932542.25</v>
      </c>
      <c r="D20" s="8">
        <v>6010</v>
      </c>
      <c r="E20" s="11">
        <f>SUM(C20:D20)</f>
        <v>938552.25</v>
      </c>
    </row>
    <row r="21" spans="1:5" ht="15" customHeight="1" x14ac:dyDescent="0.25">
      <c r="A21" s="6" t="s">
        <v>50</v>
      </c>
      <c r="B21" s="7">
        <v>8123</v>
      </c>
      <c r="C21" s="8">
        <v>0</v>
      </c>
      <c r="D21" s="8">
        <v>0</v>
      </c>
      <c r="E21" s="11">
        <f>C21+D21</f>
        <v>0</v>
      </c>
    </row>
    <row r="22" spans="1:5" ht="15" customHeight="1" thickBot="1" x14ac:dyDescent="0.3">
      <c r="A22" s="16" t="s">
        <v>51</v>
      </c>
      <c r="B22" s="17">
        <v>-8124</v>
      </c>
      <c r="C22" s="18">
        <v>-96875</v>
      </c>
      <c r="D22" s="18">
        <v>0</v>
      </c>
      <c r="E22" s="19">
        <f>C22+D22</f>
        <v>-96875</v>
      </c>
    </row>
    <row r="23" spans="1:5" ht="15" customHeight="1" thickBot="1" x14ac:dyDescent="0.3">
      <c r="A23" s="20" t="s">
        <v>27</v>
      </c>
      <c r="B23" s="21"/>
      <c r="C23" s="22">
        <f>C3+C7+C18</f>
        <v>8074144.8199999994</v>
      </c>
      <c r="D23" s="22">
        <f>D17+D18</f>
        <v>6010</v>
      </c>
      <c r="E23" s="23">
        <f t="shared" si="0"/>
        <v>8080154.8199999994</v>
      </c>
    </row>
    <row r="24" spans="1:5" ht="13.8" thickBot="1" x14ac:dyDescent="0.3">
      <c r="A24" s="310" t="s">
        <v>57</v>
      </c>
      <c r="B24" s="310"/>
      <c r="C24" s="35"/>
      <c r="D24" s="35"/>
      <c r="E24" s="36" t="s">
        <v>0</v>
      </c>
    </row>
    <row r="25" spans="1:5" ht="23.4" thickBot="1" x14ac:dyDescent="0.3">
      <c r="A25" s="30" t="s">
        <v>18</v>
      </c>
      <c r="B25" s="31" t="s">
        <v>19</v>
      </c>
      <c r="C25" s="32" t="s">
        <v>58</v>
      </c>
      <c r="D25" s="32" t="s">
        <v>62</v>
      </c>
      <c r="E25" s="32" t="s">
        <v>58</v>
      </c>
    </row>
    <row r="26" spans="1:5" ht="15" customHeight="1" x14ac:dyDescent="0.25">
      <c r="A26" s="24" t="s">
        <v>26</v>
      </c>
      <c r="B26" s="3" t="s">
        <v>20</v>
      </c>
      <c r="C26" s="4">
        <v>26192.5</v>
      </c>
      <c r="D26" s="4">
        <v>0</v>
      </c>
      <c r="E26" s="5">
        <f>C26+D26</f>
        <v>26192.5</v>
      </c>
    </row>
    <row r="27" spans="1:5" ht="15" customHeight="1" x14ac:dyDescent="0.25">
      <c r="A27" s="25" t="s">
        <v>21</v>
      </c>
      <c r="B27" s="7" t="s">
        <v>20</v>
      </c>
      <c r="C27" s="8">
        <v>241739.92</v>
      </c>
      <c r="D27" s="4">
        <v>0</v>
      </c>
      <c r="E27" s="5">
        <f t="shared" ref="E27:E41" si="1">C27+D27</f>
        <v>241739.92</v>
      </c>
    </row>
    <row r="28" spans="1:5" ht="15" customHeight="1" x14ac:dyDescent="0.25">
      <c r="A28" s="25" t="s">
        <v>28</v>
      </c>
      <c r="B28" s="7" t="s">
        <v>20</v>
      </c>
      <c r="C28" s="8">
        <v>876172.86</v>
      </c>
      <c r="D28" s="4">
        <v>0</v>
      </c>
      <c r="E28" s="5">
        <f t="shared" si="1"/>
        <v>876172.86</v>
      </c>
    </row>
    <row r="29" spans="1:5" ht="15" customHeight="1" x14ac:dyDescent="0.25">
      <c r="A29" s="25" t="s">
        <v>22</v>
      </c>
      <c r="B29" s="7" t="s">
        <v>20</v>
      </c>
      <c r="C29" s="8">
        <v>639932.14</v>
      </c>
      <c r="D29" s="4">
        <v>0</v>
      </c>
      <c r="E29" s="5">
        <f t="shared" si="1"/>
        <v>639932.14</v>
      </c>
    </row>
    <row r="30" spans="1:5" ht="15" customHeight="1" x14ac:dyDescent="0.25">
      <c r="A30" s="25" t="s">
        <v>39</v>
      </c>
      <c r="B30" s="7" t="s">
        <v>20</v>
      </c>
      <c r="C30" s="8">
        <v>3581251.51</v>
      </c>
      <c r="D30" s="4">
        <v>0</v>
      </c>
      <c r="E30" s="5">
        <f>C30+D30</f>
        <v>3581251.51</v>
      </c>
    </row>
    <row r="31" spans="1:5" ht="15" customHeight="1" x14ac:dyDescent="0.25">
      <c r="A31" s="25" t="s">
        <v>54</v>
      </c>
      <c r="B31" s="7" t="s">
        <v>24</v>
      </c>
      <c r="C31" s="8">
        <v>436757.74999999994</v>
      </c>
      <c r="D31" s="4">
        <v>5690</v>
      </c>
      <c r="E31" s="5">
        <f t="shared" si="1"/>
        <v>442447.74999999994</v>
      </c>
    </row>
    <row r="32" spans="1:5" ht="15" customHeight="1" x14ac:dyDescent="0.25">
      <c r="A32" s="25" t="s">
        <v>55</v>
      </c>
      <c r="B32" s="7" t="s">
        <v>20</v>
      </c>
      <c r="C32" s="8">
        <v>76358</v>
      </c>
      <c r="D32" s="4">
        <v>0</v>
      </c>
      <c r="E32" s="5">
        <f t="shared" si="1"/>
        <v>76358</v>
      </c>
    </row>
    <row r="33" spans="1:5" ht="15" customHeight="1" x14ac:dyDescent="0.25">
      <c r="A33" s="25" t="s">
        <v>29</v>
      </c>
      <c r="B33" s="7" t="s">
        <v>23</v>
      </c>
      <c r="C33" s="8">
        <v>928000.90999999992</v>
      </c>
      <c r="D33" s="4">
        <v>0</v>
      </c>
      <c r="E33" s="5">
        <f t="shared" si="1"/>
        <v>928000.90999999992</v>
      </c>
    </row>
    <row r="34" spans="1:5" ht="15" customHeight="1" x14ac:dyDescent="0.25">
      <c r="A34" s="25" t="s">
        <v>30</v>
      </c>
      <c r="B34" s="7" t="s">
        <v>23</v>
      </c>
      <c r="C34" s="8">
        <v>0</v>
      </c>
      <c r="D34" s="4">
        <v>0</v>
      </c>
      <c r="E34" s="5">
        <f t="shared" si="1"/>
        <v>0</v>
      </c>
    </row>
    <row r="35" spans="1:5" ht="15" customHeight="1" x14ac:dyDescent="0.25">
      <c r="A35" s="25" t="s">
        <v>31</v>
      </c>
      <c r="B35" s="7" t="s">
        <v>24</v>
      </c>
      <c r="C35" s="8">
        <v>1069338.22</v>
      </c>
      <c r="D35" s="4">
        <v>320</v>
      </c>
      <c r="E35" s="5">
        <f t="shared" si="1"/>
        <v>1069658.22</v>
      </c>
    </row>
    <row r="36" spans="1:5" ht="15" customHeight="1" x14ac:dyDescent="0.25">
      <c r="A36" s="25" t="s">
        <v>33</v>
      </c>
      <c r="B36" s="7" t="s">
        <v>24</v>
      </c>
      <c r="C36" s="8">
        <v>22000</v>
      </c>
      <c r="D36" s="4">
        <v>0</v>
      </c>
      <c r="E36" s="5">
        <f t="shared" si="1"/>
        <v>22000</v>
      </c>
    </row>
    <row r="37" spans="1:5" ht="15" customHeight="1" x14ac:dyDescent="0.25">
      <c r="A37" s="25" t="s">
        <v>32</v>
      </c>
      <c r="B37" s="7" t="s">
        <v>20</v>
      </c>
      <c r="C37" s="8">
        <v>5434.02</v>
      </c>
      <c r="D37" s="4">
        <v>0</v>
      </c>
      <c r="E37" s="5">
        <f t="shared" si="1"/>
        <v>5434.02</v>
      </c>
    </row>
    <row r="38" spans="1:5" ht="15" customHeight="1" x14ac:dyDescent="0.25">
      <c r="A38" s="25" t="s">
        <v>53</v>
      </c>
      <c r="B38" s="7" t="s">
        <v>24</v>
      </c>
      <c r="C38" s="8">
        <v>88007.47</v>
      </c>
      <c r="D38" s="4">
        <v>0</v>
      </c>
      <c r="E38" s="5">
        <f>C38+D38</f>
        <v>88007.47</v>
      </c>
    </row>
    <row r="39" spans="1:5" ht="15" customHeight="1" x14ac:dyDescent="0.25">
      <c r="A39" s="25" t="s">
        <v>34</v>
      </c>
      <c r="B39" s="7" t="s">
        <v>24</v>
      </c>
      <c r="C39" s="8">
        <v>5317.28</v>
      </c>
      <c r="D39" s="4">
        <v>0</v>
      </c>
      <c r="E39" s="5">
        <f t="shared" si="1"/>
        <v>5317.28</v>
      </c>
    </row>
    <row r="40" spans="1:5" ht="15" customHeight="1" x14ac:dyDescent="0.25">
      <c r="A40" s="25" t="s">
        <v>35</v>
      </c>
      <c r="B40" s="7" t="s">
        <v>24</v>
      </c>
      <c r="C40" s="8">
        <v>73602.25</v>
      </c>
      <c r="D40" s="4">
        <v>0</v>
      </c>
      <c r="E40" s="5">
        <f t="shared" si="1"/>
        <v>73602.25</v>
      </c>
    </row>
    <row r="41" spans="1:5" ht="15" customHeight="1" thickBot="1" x14ac:dyDescent="0.3">
      <c r="A41" s="25" t="s">
        <v>36</v>
      </c>
      <c r="B41" s="7" t="s">
        <v>24</v>
      </c>
      <c r="C41" s="8">
        <v>4039.9870000000001</v>
      </c>
      <c r="D41" s="4">
        <v>0</v>
      </c>
      <c r="E41" s="5">
        <f t="shared" si="1"/>
        <v>4039.9870000000001</v>
      </c>
    </row>
    <row r="42" spans="1:5" ht="15" customHeight="1" thickBot="1" x14ac:dyDescent="0.3">
      <c r="A42" s="28" t="s">
        <v>25</v>
      </c>
      <c r="B42" s="21"/>
      <c r="C42" s="22">
        <f>C26+C27+C28+C29+C30+C31+C32+C33+C34+C35+C36+C37+C38+C39+C40+C41</f>
        <v>8074144.8169999989</v>
      </c>
      <c r="D42" s="22">
        <f>SUM(D26:D41)</f>
        <v>6010</v>
      </c>
      <c r="E42" s="23">
        <f>SUM(E26:E41)</f>
        <v>8080154.8169999989</v>
      </c>
    </row>
    <row r="43" spans="1:5" x14ac:dyDescent="0.25">
      <c r="C43" s="1"/>
      <c r="E43" s="1"/>
    </row>
  </sheetData>
  <mergeCells count="2">
    <mergeCell ref="A1:B1"/>
    <mergeCell ref="A24:B2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Příloha č. 1</vt:lpstr>
      <vt:lpstr>Příloha č. 2</vt:lpstr>
      <vt:lpstr>Příloha č. 3</vt:lpstr>
      <vt:lpstr>'Příloha č. 1'!Oblast_tisku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Myslivcova Lenka</cp:lastModifiedBy>
  <cp:lastPrinted>2015-06-04T08:37:30Z</cp:lastPrinted>
  <dcterms:created xsi:type="dcterms:W3CDTF">2007-12-18T12:40:54Z</dcterms:created>
  <dcterms:modified xsi:type="dcterms:W3CDTF">2015-06-04T08:52:23Z</dcterms:modified>
</cp:coreProperties>
</file>