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2306" sheetId="3" r:id="rId3"/>
  </sheets>
  <definedNames>
    <definedName name="_xlnm.Print_Titles" localSheetId="2">'92306'!$7:$8</definedName>
    <definedName name="_xlnm.Print_Titles" localSheetId="1">'příjmy OD'!$5:$6</definedName>
  </definedNames>
  <calcPr fullCalcOnLoad="1"/>
</workbook>
</file>

<file path=xl/sharedStrings.xml><?xml version="1.0" encoding="utf-8"?>
<sst xmlns="http://schemas.openxmlformats.org/spreadsheetml/2006/main" count="749" uniqueCount="224">
  <si>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</si>
  <si>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</si>
  <si>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</si>
  <si>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</si>
  <si>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</si>
  <si>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</si>
  <si>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</si>
  <si>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</si>
  <si>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</si>
  <si>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</si>
  <si>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</si>
  <si>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</si>
  <si>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</si>
  <si>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</si>
  <si>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</si>
  <si>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</si>
  <si>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</si>
  <si>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</si>
  <si>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</si>
  <si>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</si>
  <si>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</si>
  <si>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</si>
  <si>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</si>
  <si>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</si>
  <si>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</si>
  <si>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</si>
  <si>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</si>
  <si>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</si>
  <si>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</si>
  <si>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</si>
  <si>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</si>
  <si>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</si>
  <si>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</si>
  <si>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</si>
  <si>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</si>
  <si>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</si>
  <si>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</si>
  <si>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</si>
  <si>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</si>
  <si>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</si>
  <si>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</si>
  <si>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</si>
  <si>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</si>
  <si>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</si>
  <si>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</si>
  <si>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</si>
  <si>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</si>
  <si>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</si>
  <si>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</si>
  <si>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</si>
  <si>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</si>
  <si>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</si>
  <si>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</si>
  <si>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</si>
  <si>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</si>
  <si>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</si>
  <si>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</si>
  <si>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</si>
  <si>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</si>
  <si>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</si>
  <si>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</si>
  <si>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</si>
  <si>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</si>
  <si>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</si>
  <si>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06</t>
  </si>
  <si>
    <t>nákup ostatních služeb</t>
  </si>
  <si>
    <t>nákup materiálu</t>
  </si>
  <si>
    <t>Kap.926-dotační fond</t>
  </si>
  <si>
    <t>Kap.917-transfery</t>
  </si>
  <si>
    <t>ZDROJOVÁ  A VÝDAJOVÁ ČÁST ROZPOČTU LK 2015</t>
  </si>
  <si>
    <t>SR 2015</t>
  </si>
  <si>
    <t>UR I 2015</t>
  </si>
  <si>
    <t>UR II 2015</t>
  </si>
  <si>
    <t>1. Zapojení fondů z r. 2014</t>
  </si>
  <si>
    <t>2. Zapojení  zákl. běžného účtu z r. 2014</t>
  </si>
  <si>
    <t>3. úvěr</t>
  </si>
  <si>
    <t>4. uhrazené splátky krátkod.půjč.</t>
  </si>
  <si>
    <t>Příjmy a finanční zdroje odboru dopravy 2015</t>
  </si>
  <si>
    <t>Přijaté transfery (dotace a příspěvky) a zdroje (financování)</t>
  </si>
  <si>
    <t>tis.Kč</t>
  </si>
  <si>
    <t>ORJ</t>
  </si>
  <si>
    <t>ÚZ</t>
  </si>
  <si>
    <t>P Ř Í J M Y   A  T R A N S F E R Y   2 0 1 5</t>
  </si>
  <si>
    <t>příjmy celkem</t>
  </si>
  <si>
    <t>A1) vlastní příjmy - daňové příjmy</t>
  </si>
  <si>
    <t>0006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</si>
  <si>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</si>
  <si>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</si>
  <si>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</si>
  <si>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</si>
  <si>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</si>
  <si>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1306</t>
  </si>
  <si>
    <t>0689951601</t>
  </si>
  <si>
    <t>Krajská správa silnic LK p.o. - realizace příkazní smlouvy Silnice LK a.s. na ZIMNÍ ÚDRŽBU 2014</t>
  </si>
  <si>
    <t>ostatní přijaté vratky transferů</t>
  </si>
  <si>
    <t>2006</t>
  </si>
  <si>
    <t>0690741601</t>
  </si>
  <si>
    <t>KSS LK - projektová dokumentace - povodňové škody 2013</t>
  </si>
  <si>
    <t>přijaté nekapitálové příspěvky a náhrady</t>
  </si>
  <si>
    <t>náklady řízení</t>
  </si>
  <si>
    <t>2306</t>
  </si>
  <si>
    <t>ROP 5 - Rekonstrukce silnice III/29024 Jablonec n.N. - ul.Želivského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</si>
  <si>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</si>
  <si>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</si>
  <si>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</si>
  <si>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</si>
  <si>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</si>
  <si>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Povodně 2013 - krytí škod v dopravní infastruktuře</t>
  </si>
  <si>
    <t>91252</t>
  </si>
  <si>
    <t>neinvestiční přijaté transfery ze státních fondů</t>
  </si>
  <si>
    <t>Financování silnic II. a III. třídy ve vlastnictví kraje</t>
  </si>
  <si>
    <t>0682320000</t>
  </si>
  <si>
    <t>III/03513 – Dětřichov, havárie silničního tělesa</t>
  </si>
  <si>
    <t>49595029</t>
  </si>
  <si>
    <t>neinvestiční převody z Národního fondu</t>
  </si>
  <si>
    <t>0682510000</t>
  </si>
  <si>
    <t>III/0357 Předlánce, havárie propustku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</si>
  <si>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</si>
  <si>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</si>
  <si>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</si>
  <si>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</si>
  <si>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</si>
  <si>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</si>
  <si>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</si>
  <si>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</si>
  <si>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</si>
  <si>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</si>
  <si>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</si>
  <si>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</si>
  <si>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</si>
  <si>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</si>
  <si>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</si>
  <si>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</si>
  <si>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</si>
  <si>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</si>
  <si>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0682880000</t>
  </si>
  <si>
    <t>II/286 Dolní Štěpanice, havárie opěrné zdi</t>
  </si>
  <si>
    <t>0682910000</t>
  </si>
  <si>
    <t>III/2905 Mníšek, havárie propustku</t>
  </si>
  <si>
    <t>neinvestiční transfery přijaté od obcí</t>
  </si>
  <si>
    <t>42xx</t>
  </si>
  <si>
    <t>B2) Dotace a příspěvky - investiční</t>
  </si>
  <si>
    <t>Povodně - Obnova majetku po povodních - INV transfer MMR</t>
  </si>
  <si>
    <t>17789</t>
  </si>
  <si>
    <t>ostatní investiční přijaté transfery ze státního rozpočtu</t>
  </si>
  <si>
    <t>0650640000</t>
  </si>
  <si>
    <t>ROP 5 - Mosty na silnicích II. a III. tříd v okrese Jablonec nad Nisou</t>
  </si>
  <si>
    <t>38585505</t>
  </si>
  <si>
    <t>investiční přijaté transfery od regionálních rad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</si>
  <si>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</si>
  <si>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</si>
  <si>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</si>
  <si>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</si>
  <si>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</si>
  <si>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0650680000</t>
  </si>
  <si>
    <t>ROP 5 - Rekonstrukce silnice II/290 Desná - Černá Říčka</t>
  </si>
  <si>
    <t>0650690000</t>
  </si>
  <si>
    <t>ROP 5 - Rekonstrukce silnice III/29019 Horní Polubný - Kořenov</t>
  </si>
  <si>
    <t>0651130000</t>
  </si>
  <si>
    <t>ROP 6 - Rekonstrukce silnic III. třídy v Zásadě</t>
  </si>
  <si>
    <t>0651140000</t>
  </si>
  <si>
    <t>ROP 6 - Rekonstrukce silnice III/0381 Staré Splavy</t>
  </si>
  <si>
    <t>0651150000</t>
  </si>
  <si>
    <t>ROP 6 - Rekonstrukce silnice II/292 Háje nad Jizerou</t>
  </si>
  <si>
    <t>0651160000</t>
  </si>
  <si>
    <t>ROP 6 - Rekonstrukce silnice III/2907 ve Fojtce</t>
  </si>
  <si>
    <t>0651170000</t>
  </si>
  <si>
    <t>ROP 6 - Rekonstrukce silnic III. třídy v Rváčově a Syřenově</t>
  </si>
  <si>
    <t>0651190000</t>
  </si>
  <si>
    <t>ROP 6 - Rekonstrukce silnice II/286 Horní Mísečky</t>
  </si>
  <si>
    <t>0651210000</t>
  </si>
  <si>
    <t>ROP 6 - Rekonstrukce silnice III/27243 ve Zdislavě</t>
  </si>
  <si>
    <t>0651230000</t>
  </si>
  <si>
    <t>ROP 6 - Rekonstrukce silnice II/282 Loktuše - Loučky</t>
  </si>
  <si>
    <t>0690751601</t>
  </si>
  <si>
    <t>KSS LK - projektová dokumentace – opravy mostů v havarijním stavu</t>
  </si>
  <si>
    <t>Kapitola 923 06 - Spolufinancování EU</t>
  </si>
  <si>
    <t>Odbor dopravy</t>
  </si>
  <si>
    <t>S P O L U F I N A N C O V Á N Í   E U</t>
  </si>
  <si>
    <t>běžné a kapitálové výdaje resortu celkem</t>
  </si>
  <si>
    <t>ROP</t>
  </si>
  <si>
    <t>0650020000</t>
  </si>
  <si>
    <t>ROP - III/2784 Liberec-OK České mládeže</t>
  </si>
  <si>
    <t>00000000</t>
  </si>
  <si>
    <t>nákup dlouhodobého hmotného majetku jinde nezařazený</t>
  </si>
  <si>
    <t>0650420000</t>
  </si>
  <si>
    <t>ROP - III/28724 Malá Skála - Frýdštejn</t>
  </si>
  <si>
    <t>vypořádání minulých let mezi RRRS a krajem</t>
  </si>
  <si>
    <t>0650340000</t>
  </si>
  <si>
    <t>ROP - III/29023 Tanvald - ul. Nemocniční a Pod Špičákem</t>
  </si>
  <si>
    <t>stavba nebo rekonstrukce silnice</t>
  </si>
  <si>
    <t>0650341601</t>
  </si>
  <si>
    <t>investiční transfery zřízeným příspěvkovým organizacím</t>
  </si>
  <si>
    <t>0650540000</t>
  </si>
  <si>
    <t>ROP - II/270 Mimoň-humanizace průtahu a OK Tyršovo náměstí</t>
  </si>
  <si>
    <t>0650541601</t>
  </si>
  <si>
    <t>38585005</t>
  </si>
  <si>
    <t>budovy, haly a stavby</t>
  </si>
  <si>
    <t>0650760000</t>
  </si>
  <si>
    <t>IROP II/273 úsek hranice kraje - Okna - PD</t>
  </si>
  <si>
    <t>0650880000</t>
  </si>
  <si>
    <t>IROP II/270 Jablonné v Podještědí - PD</t>
  </si>
  <si>
    <t>0651090000</t>
  </si>
  <si>
    <t>OP EU - zpracování projektových žádostí ROP 6</t>
  </si>
  <si>
    <t>0651100000</t>
  </si>
  <si>
    <t>ROP 7 - Rekonstrukce silnice III/29015 Ludvíkov - Hajniště</t>
  </si>
  <si>
    <t>0651180000</t>
  </si>
  <si>
    <t>ROP 7 - Rekonstrukce silnice III/27015 v Jablonném v Podještědí</t>
  </si>
  <si>
    <t>0651220000</t>
  </si>
  <si>
    <t>ROP 7 - Rekonstrukce silnic III. třídy v Josefově Dole a Bedřichově</t>
  </si>
  <si>
    <t>0651240000</t>
  </si>
  <si>
    <t>PD IROP - II/268 Mimoň - hranice Libereckého kraje</t>
  </si>
  <si>
    <t>0651250000</t>
  </si>
  <si>
    <t>PD IROP - II/290 Roprachtice - Kořenov</t>
  </si>
  <si>
    <t>0651260000</t>
  </si>
  <si>
    <t>PD IROP - II/610 Turnov - hranice Libereckého kraje</t>
  </si>
  <si>
    <t>0659000000</t>
  </si>
  <si>
    <t>Vratky úroků RRRS z předfinancování 3. výzvy ROP</t>
  </si>
  <si>
    <t>ostatní neinvestiční výdaje jinde nezařazené</t>
  </si>
  <si>
    <t>0651270000</t>
  </si>
  <si>
    <t>IROP Okružní křižovatky II/292 a II/289 Semily, ulice Brodská, Bořkovská (vč. humanizace)</t>
  </si>
  <si>
    <t>13.změna-RO č. 144/15</t>
  </si>
  <si>
    <t>Změna rozpočtu - rozpočtové opatření č. 144/15</t>
  </si>
  <si>
    <t>7.změna-RO č. 144/15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</si>
</sst>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02">
    <xf numFmtId="0" fontId="0" fillId="0" borderId="0" xfId="0" applyAlignment="1">
      <alignment/>
    </xf>
    <xf numFmtId="4" fontId="1" fillId="0" borderId="10" xfId="51" applyNumberFormat="1" applyFont="1" applyFill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4" fontId="9" fillId="0" borderId="30" xfId="0" applyNumberFormat="1" applyFont="1" applyFill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10" xfId="52" applyNumberFormat="1" applyFont="1" applyFill="1" applyBorder="1" applyAlignment="1">
      <alignment vertical="center"/>
      <protection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13" xfId="51" applyFont="1" applyFill="1" applyBorder="1" applyAlignment="1">
      <alignment horizontal="center" vertical="center"/>
      <protection/>
    </xf>
    <xf numFmtId="49" fontId="4" fillId="0" borderId="28" xfId="51" applyNumberFormat="1" applyFont="1" applyFill="1" applyBorder="1" applyAlignment="1">
      <alignment horizontal="center" vertical="center"/>
      <protection/>
    </xf>
    <xf numFmtId="0" fontId="4" fillId="0" borderId="33" xfId="51" applyFont="1" applyFill="1" applyBorder="1" applyAlignment="1">
      <alignment horizontal="center" vertical="center"/>
      <protection/>
    </xf>
    <xf numFmtId="49" fontId="4" fillId="0" borderId="27" xfId="51" applyNumberFormat="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/>
      <protection/>
    </xf>
    <xf numFmtId="49" fontId="4" fillId="0" borderId="14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4" fontId="4" fillId="0" borderId="34" xfId="51" applyNumberFormat="1" applyFont="1" applyFill="1" applyBorder="1" applyAlignment="1">
      <alignment vertical="center"/>
      <protection/>
    </xf>
    <xf numFmtId="4" fontId="4" fillId="0" borderId="13" xfId="51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49" fontId="4" fillId="24" borderId="28" xfId="51" applyNumberFormat="1" applyFont="1" applyFill="1" applyBorder="1" applyAlignment="1">
      <alignment horizontal="center" vertical="center"/>
      <protection/>
    </xf>
    <xf numFmtId="0" fontId="4" fillId="24" borderId="33" xfId="51" applyFont="1" applyFill="1" applyBorder="1" applyAlignment="1">
      <alignment horizontal="center" vertical="center"/>
      <protection/>
    </xf>
    <xf numFmtId="49" fontId="4" fillId="24" borderId="27" xfId="51" applyNumberFormat="1" applyFont="1" applyFill="1" applyBorder="1" applyAlignment="1">
      <alignment horizontal="center" vertical="center"/>
      <protection/>
    </xf>
    <xf numFmtId="0" fontId="4" fillId="24" borderId="27" xfId="51" applyFont="1" applyFill="1" applyBorder="1" applyAlignment="1">
      <alignment horizontal="center" vertical="center"/>
      <protection/>
    </xf>
    <xf numFmtId="49" fontId="4" fillId="24" borderId="14" xfId="51" applyNumberFormat="1" applyFont="1" applyFill="1" applyBorder="1" applyAlignment="1">
      <alignment horizontal="center" vertical="center"/>
      <protection/>
    </xf>
    <xf numFmtId="0" fontId="4" fillId="24" borderId="15" xfId="51" applyFont="1" applyFill="1" applyBorder="1" applyAlignment="1">
      <alignment horizontal="left" vertical="center"/>
      <protection/>
    </xf>
    <xf numFmtId="4" fontId="4" fillId="24" borderId="34" xfId="51" applyNumberFormat="1" applyFont="1" applyFill="1" applyBorder="1" applyAlignment="1">
      <alignment vertical="center"/>
      <protection/>
    </xf>
    <xf numFmtId="4" fontId="4" fillId="24" borderId="12" xfId="51" applyNumberFormat="1" applyFont="1" applyFill="1" applyBorder="1" applyAlignment="1">
      <alignment vertical="center"/>
      <protection/>
    </xf>
    <xf numFmtId="4" fontId="4" fillId="24" borderId="13" xfId="51" applyNumberFormat="1" applyFont="1" applyFill="1" applyBorder="1" applyAlignment="1">
      <alignment vertical="center"/>
      <protection/>
    </xf>
    <xf numFmtId="4" fontId="4" fillId="24" borderId="35" xfId="51" applyNumberFormat="1" applyFont="1" applyFill="1" applyBorder="1" applyAlignment="1">
      <alignment vertical="center"/>
      <protection/>
    </xf>
    <xf numFmtId="49" fontId="1" fillId="0" borderId="16" xfId="52" applyNumberFormat="1" applyFont="1" applyFill="1" applyBorder="1" applyAlignment="1">
      <alignment horizontal="center" vertical="center"/>
      <protection/>
    </xf>
    <xf numFmtId="0" fontId="1" fillId="0" borderId="30" xfId="50" applyFont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0" fontId="1" fillId="0" borderId="36" xfId="50" applyFont="1" applyBorder="1" applyAlignment="1">
      <alignment horizontal="center" vertical="center"/>
      <protection/>
    </xf>
    <xf numFmtId="0" fontId="0" fillId="0" borderId="30" xfId="52" applyFont="1" applyFill="1" applyBorder="1" applyAlignment="1">
      <alignment vertical="center"/>
      <protection/>
    </xf>
    <xf numFmtId="0" fontId="1" fillId="0" borderId="31" xfId="50" applyFont="1" applyBorder="1" applyAlignment="1">
      <alignment horizontal="left" vertical="center"/>
      <protection/>
    </xf>
    <xf numFmtId="4" fontId="1" fillId="0" borderId="36" xfId="50" applyNumberFormat="1" applyFont="1" applyBorder="1" applyAlignment="1">
      <alignment vertical="center"/>
      <protection/>
    </xf>
    <xf numFmtId="4" fontId="1" fillId="25" borderId="37" xfId="51" applyNumberFormat="1" applyFont="1" applyFill="1" applyBorder="1" applyAlignment="1">
      <alignment vertical="center"/>
      <protection/>
    </xf>
    <xf numFmtId="4" fontId="1" fillId="0" borderId="16" xfId="52" applyNumberFormat="1" applyFont="1" applyFill="1" applyBorder="1" applyAlignment="1">
      <alignment vertical="center"/>
      <protection/>
    </xf>
    <xf numFmtId="4" fontId="1" fillId="0" borderId="17" xfId="52" applyNumberFormat="1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49" fontId="1" fillId="0" borderId="38" xfId="51" applyNumberFormat="1" applyFont="1" applyFill="1" applyBorder="1" applyAlignment="1">
      <alignment horizontal="center" vertical="center"/>
      <protection/>
    </xf>
    <xf numFmtId="0" fontId="1" fillId="0" borderId="39" xfId="50" applyFont="1" applyBorder="1" applyAlignment="1">
      <alignment horizontal="center" vertical="center"/>
      <protection/>
    </xf>
    <xf numFmtId="0" fontId="1" fillId="0" borderId="18" xfId="51" applyFont="1" applyFill="1" applyBorder="1" applyAlignment="1">
      <alignment horizontal="center" vertical="center"/>
      <protection/>
    </xf>
    <xf numFmtId="0" fontId="0" fillId="0" borderId="39" xfId="51" applyFont="1" applyFill="1" applyBorder="1" applyAlignment="1">
      <alignment vertical="center"/>
      <protection/>
    </xf>
    <xf numFmtId="0" fontId="1" fillId="0" borderId="40" xfId="50" applyFont="1" applyBorder="1" applyAlignment="1">
      <alignment horizontal="left" vertical="center"/>
      <protection/>
    </xf>
    <xf numFmtId="4" fontId="1" fillId="0" borderId="0" xfId="50" applyNumberFormat="1" applyFont="1" applyBorder="1" applyAlignment="1">
      <alignment vertical="center"/>
      <protection/>
    </xf>
    <xf numFmtId="4" fontId="1" fillId="0" borderId="38" xfId="50" applyNumberFormat="1" applyFont="1" applyBorder="1" applyAlignment="1">
      <alignment vertical="center"/>
      <protection/>
    </xf>
    <xf numFmtId="4" fontId="4" fillId="0" borderId="38" xfId="51" applyNumberFormat="1" applyFont="1" applyFill="1" applyBorder="1" applyAlignment="1">
      <alignment vertical="center"/>
      <protection/>
    </xf>
    <xf numFmtId="4" fontId="1" fillId="0" borderId="41" xfId="51" applyNumberFormat="1" applyFont="1" applyFill="1" applyBorder="1" applyAlignment="1">
      <alignment vertical="center"/>
      <protection/>
    </xf>
    <xf numFmtId="4" fontId="4" fillId="24" borderId="34" xfId="52" applyNumberFormat="1" applyFont="1" applyFill="1" applyBorder="1" applyAlignment="1">
      <alignment vertical="center"/>
      <protection/>
    </xf>
    <xf numFmtId="4" fontId="4" fillId="24" borderId="35" xfId="52" applyNumberFormat="1" applyFont="1" applyFill="1" applyBorder="1" applyAlignment="1">
      <alignment vertical="center"/>
      <protection/>
    </xf>
    <xf numFmtId="49" fontId="1" fillId="0" borderId="42" xfId="51" applyNumberFormat="1" applyFont="1" applyFill="1" applyBorder="1" applyAlignment="1">
      <alignment horizontal="center" vertical="center"/>
      <protection/>
    </xf>
    <xf numFmtId="0" fontId="1" fillId="0" borderId="23" xfId="50" applyFont="1" applyFill="1" applyBorder="1" applyAlignment="1">
      <alignment horizontal="center" vertical="center"/>
      <protection/>
    </xf>
    <xf numFmtId="0" fontId="1" fillId="0" borderId="43" xfId="51" applyFont="1" applyFill="1" applyBorder="1" applyAlignment="1">
      <alignment horizontal="center" vertical="center"/>
      <protection/>
    </xf>
    <xf numFmtId="0" fontId="1" fillId="0" borderId="43" xfId="51" applyFont="1" applyBorder="1" applyAlignment="1">
      <alignment vertical="center"/>
      <protection/>
    </xf>
    <xf numFmtId="0" fontId="1" fillId="0" borderId="43" xfId="50" applyFont="1" applyBorder="1" applyAlignment="1">
      <alignment horizontal="center" vertical="center"/>
      <protection/>
    </xf>
    <xf numFmtId="0" fontId="0" fillId="0" borderId="43" xfId="51" applyFont="1" applyFill="1" applyBorder="1" applyAlignment="1">
      <alignment vertical="center"/>
      <protection/>
    </xf>
    <xf numFmtId="0" fontId="1" fillId="0" borderId="43" xfId="50" applyFont="1" applyBorder="1" applyAlignment="1">
      <alignment vertical="center"/>
      <protection/>
    </xf>
    <xf numFmtId="4" fontId="1" fillId="0" borderId="37" xfId="50" applyNumberFormat="1" applyFont="1" applyBorder="1" applyAlignment="1">
      <alignment vertical="center"/>
      <protection/>
    </xf>
    <xf numFmtId="4" fontId="4" fillId="0" borderId="44" xfId="51" applyNumberFormat="1" applyFont="1" applyFill="1" applyBorder="1" applyAlignment="1">
      <alignment vertical="center"/>
      <protection/>
    </xf>
    <xf numFmtId="4" fontId="1" fillId="0" borderId="37" xfId="51" applyNumberFormat="1" applyFont="1" applyFill="1" applyBorder="1" applyAlignment="1">
      <alignment vertical="center"/>
      <protection/>
    </xf>
    <xf numFmtId="0" fontId="1" fillId="0" borderId="39" xfId="50" applyFont="1" applyFill="1" applyBorder="1" applyAlignment="1">
      <alignment horizontal="center" vertical="center"/>
      <protection/>
    </xf>
    <xf numFmtId="0" fontId="1" fillId="0" borderId="45" xfId="51" applyFont="1" applyFill="1" applyBorder="1" applyAlignment="1">
      <alignment horizontal="center" vertical="center"/>
      <protection/>
    </xf>
    <xf numFmtId="0" fontId="1" fillId="0" borderId="39" xfId="51" applyFont="1" applyBorder="1" applyAlignment="1">
      <alignment vertical="center"/>
      <protection/>
    </xf>
    <xf numFmtId="0" fontId="1" fillId="0" borderId="45" xfId="50" applyFont="1" applyBorder="1" applyAlignment="1">
      <alignment horizontal="center" vertical="center"/>
      <protection/>
    </xf>
    <xf numFmtId="0" fontId="0" fillId="0" borderId="45" xfId="51" applyFont="1" applyFill="1" applyBorder="1" applyAlignment="1">
      <alignment vertical="center"/>
      <protection/>
    </xf>
    <xf numFmtId="0" fontId="1" fillId="0" borderId="45" xfId="50" applyFont="1" applyBorder="1" applyAlignment="1">
      <alignment vertical="center"/>
      <protection/>
    </xf>
    <xf numFmtId="4" fontId="1" fillId="0" borderId="46" xfId="50" applyNumberFormat="1" applyFont="1" applyBorder="1" applyAlignment="1">
      <alignment vertical="center"/>
      <protection/>
    </xf>
    <xf numFmtId="4" fontId="4" fillId="0" borderId="0" xfId="51" applyNumberFormat="1" applyFont="1" applyFill="1" applyBorder="1" applyAlignment="1">
      <alignment vertical="center"/>
      <protection/>
    </xf>
    <xf numFmtId="49" fontId="39" fillId="0" borderId="47" xfId="52" applyNumberFormat="1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49" fontId="39" fillId="0" borderId="43" xfId="52" applyNumberFormat="1" applyFont="1" applyBorder="1" applyAlignment="1">
      <alignment horizontal="center" vertical="center" wrapText="1"/>
      <protection/>
    </xf>
    <xf numFmtId="49" fontId="39" fillId="0" borderId="19" xfId="50" applyNumberFormat="1" applyFont="1" applyFill="1" applyBorder="1" applyAlignment="1">
      <alignment horizontal="center" vertical="center" wrapText="1"/>
      <protection/>
    </xf>
    <xf numFmtId="0" fontId="39" fillId="0" borderId="19" xfId="52" applyFont="1" applyFill="1" applyBorder="1" applyAlignment="1">
      <alignment horizontal="center" vertical="center" wrapText="1"/>
      <protection/>
    </xf>
    <xf numFmtId="2" fontId="40" fillId="0" borderId="20" xfId="55" applyNumberFormat="1" applyFont="1" applyFill="1" applyBorder="1" applyAlignment="1">
      <alignment horizontal="left" vertical="center" wrapText="1"/>
      <protection/>
    </xf>
    <xf numFmtId="4" fontId="39" fillId="0" borderId="37" xfId="50" applyNumberFormat="1" applyFont="1" applyFill="1" applyBorder="1" applyAlignment="1">
      <alignment vertical="center" wrapText="1"/>
      <protection/>
    </xf>
    <xf numFmtId="4" fontId="39" fillId="0" borderId="48" xfId="50" applyNumberFormat="1" applyFont="1" applyFill="1" applyBorder="1" applyAlignment="1">
      <alignment vertical="center" wrapText="1"/>
      <protection/>
    </xf>
    <xf numFmtId="0" fontId="6" fillId="0" borderId="49" xfId="50" applyFont="1" applyFill="1" applyBorder="1" applyAlignment="1">
      <alignment horizontal="center" vertical="center" wrapText="1"/>
      <protection/>
    </xf>
    <xf numFmtId="49" fontId="6" fillId="0" borderId="50" xfId="50" applyNumberFormat="1" applyFont="1" applyFill="1" applyBorder="1" applyAlignment="1">
      <alignment horizontal="center" vertical="center" wrapText="1"/>
      <protection/>
    </xf>
    <xf numFmtId="49" fontId="6" fillId="0" borderId="51" xfId="50" applyNumberFormat="1" applyFont="1" applyFill="1" applyBorder="1" applyAlignment="1">
      <alignment horizontal="center" vertical="center" wrapText="1"/>
      <protection/>
    </xf>
    <xf numFmtId="0" fontId="1" fillId="0" borderId="39" xfId="52" applyFont="1" applyBorder="1" applyAlignment="1">
      <alignment vertical="center"/>
      <protection/>
    </xf>
    <xf numFmtId="0" fontId="0" fillId="0" borderId="45" xfId="52" applyFont="1" applyFill="1" applyBorder="1" applyAlignment="1">
      <alignment vertical="center"/>
      <protection/>
    </xf>
    <xf numFmtId="4" fontId="1" fillId="25" borderId="10" xfId="51" applyNumberFormat="1" applyFont="1" applyFill="1" applyBorder="1" applyAlignment="1">
      <alignment vertical="center"/>
      <protection/>
    </xf>
    <xf numFmtId="4" fontId="1" fillId="0" borderId="46" xfId="52" applyNumberFormat="1" applyFont="1" applyFill="1" applyBorder="1" applyAlignment="1">
      <alignment vertical="center"/>
      <protection/>
    </xf>
    <xf numFmtId="4" fontId="1" fillId="0" borderId="52" xfId="52" applyNumberFormat="1" applyFont="1" applyFill="1" applyBorder="1" applyAlignment="1">
      <alignment vertical="center"/>
      <protection/>
    </xf>
    <xf numFmtId="49" fontId="4" fillId="0" borderId="47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49" fontId="4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4" fillId="0" borderId="43" xfId="52" applyFont="1" applyBorder="1" applyAlignment="1">
      <alignment vertical="center" wrapText="1"/>
      <protection/>
    </xf>
    <xf numFmtId="4" fontId="4" fillId="0" borderId="37" xfId="52" applyNumberFormat="1" applyFont="1" applyFill="1" applyBorder="1" applyAlignment="1">
      <alignment vertical="center"/>
      <protection/>
    </xf>
    <xf numFmtId="4" fontId="4" fillId="0" borderId="47" xfId="52" applyNumberFormat="1" applyFont="1" applyFill="1" applyBorder="1" applyAlignment="1">
      <alignment vertical="center" wrapText="1"/>
      <protection/>
    </xf>
    <xf numFmtId="0" fontId="1" fillId="0" borderId="39" xfId="52" applyFont="1" applyBorder="1" applyAlignment="1">
      <alignment horizontal="center" vertical="center"/>
      <protection/>
    </xf>
    <xf numFmtId="4" fontId="1" fillId="0" borderId="53" xfId="52" applyNumberFormat="1" applyFont="1" applyFill="1" applyBorder="1" applyAlignment="1">
      <alignment vertical="center"/>
      <protection/>
    </xf>
    <xf numFmtId="49" fontId="6" fillId="0" borderId="42" xfId="52" applyNumberFormat="1" applyFont="1" applyFill="1" applyBorder="1" applyAlignment="1">
      <alignment horizontal="center" vertical="center"/>
      <protection/>
    </xf>
    <xf numFmtId="0" fontId="6" fillId="0" borderId="19" xfId="50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/>
      <protection/>
    </xf>
    <xf numFmtId="49" fontId="6" fillId="0" borderId="19" xfId="50" applyNumberFormat="1" applyFont="1" applyFill="1" applyBorder="1" applyAlignment="1">
      <alignment horizontal="center" vertical="center" wrapText="1"/>
      <protection/>
    </xf>
    <xf numFmtId="0" fontId="6" fillId="0" borderId="19" xfId="50" applyFont="1" applyBorder="1" applyAlignment="1">
      <alignment horizontal="center" vertical="center"/>
      <protection/>
    </xf>
    <xf numFmtId="0" fontId="6" fillId="0" borderId="20" xfId="50" applyFont="1" applyBorder="1" applyAlignment="1">
      <alignment vertical="center"/>
      <protection/>
    </xf>
    <xf numFmtId="4" fontId="6" fillId="0" borderId="47" xfId="50" applyNumberFormat="1" applyFont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0" fontId="1" fillId="0" borderId="30" xfId="50" applyFont="1" applyFill="1" applyBorder="1" applyAlignment="1">
      <alignment horizontal="center" vertical="center"/>
      <protection/>
    </xf>
    <xf numFmtId="0" fontId="1" fillId="0" borderId="30" xfId="52" applyFont="1" applyFill="1" applyBorder="1" applyAlignment="1">
      <alignment horizontal="center" vertical="center"/>
      <protection/>
    </xf>
    <xf numFmtId="0" fontId="1" fillId="0" borderId="50" xfId="52" applyFont="1" applyBorder="1" applyAlignment="1">
      <alignment horizontal="center" vertical="center"/>
      <protection/>
    </xf>
    <xf numFmtId="0" fontId="1" fillId="0" borderId="50" xfId="50" applyFont="1" applyBorder="1" applyAlignment="1">
      <alignment horizontal="center" vertical="center"/>
      <protection/>
    </xf>
    <xf numFmtId="0" fontId="0" fillId="0" borderId="50" xfId="52" applyFont="1" applyFill="1" applyBorder="1" applyAlignment="1">
      <alignment vertical="center"/>
      <protection/>
    </xf>
    <xf numFmtId="0" fontId="1" fillId="0" borderId="54" xfId="50" applyFont="1" applyBorder="1" applyAlignment="1">
      <alignment vertical="center"/>
      <protection/>
    </xf>
    <xf numFmtId="4" fontId="1" fillId="0" borderId="16" xfId="50" applyNumberFormat="1" applyFont="1" applyBorder="1" applyAlignment="1">
      <alignment vertical="center"/>
      <protection/>
    </xf>
    <xf numFmtId="174" fontId="39" fillId="0" borderId="19" xfId="52" applyNumberFormat="1" applyFont="1" applyFill="1" applyBorder="1" applyAlignment="1">
      <alignment horizontal="center" vertical="center"/>
      <protection/>
    </xf>
    <xf numFmtId="0" fontId="32" fillId="0" borderId="20" xfId="48" applyFont="1" applyFill="1" applyBorder="1" applyAlignment="1">
      <alignment vertical="center"/>
      <protection/>
    </xf>
    <xf numFmtId="0" fontId="1" fillId="0" borderId="19" xfId="50" applyFont="1" applyFill="1" applyBorder="1" applyAlignment="1">
      <alignment horizontal="center" vertical="center"/>
      <protection/>
    </xf>
    <xf numFmtId="0" fontId="1" fillId="0" borderId="19" xfId="51" applyFont="1" applyFill="1" applyBorder="1" applyAlignment="1">
      <alignment horizontal="center" vertical="center"/>
      <protection/>
    </xf>
    <xf numFmtId="49" fontId="1" fillId="0" borderId="43" xfId="51" applyNumberFormat="1" applyFont="1" applyFill="1" applyBorder="1" applyAlignment="1">
      <alignment horizontal="center" vertical="center"/>
      <protection/>
    </xf>
    <xf numFmtId="0" fontId="1" fillId="0" borderId="20" xfId="51" applyFont="1" applyFill="1" applyBorder="1" applyAlignment="1">
      <alignment vertical="center"/>
      <protection/>
    </xf>
    <xf numFmtId="4" fontId="1" fillId="0" borderId="44" xfId="51" applyNumberFormat="1" applyFont="1" applyFill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171" fontId="1" fillId="0" borderId="47" xfId="51" applyNumberFormat="1" applyFont="1" applyFill="1" applyBorder="1" applyAlignment="1">
      <alignment vertical="center"/>
      <protection/>
    </xf>
    <xf numFmtId="0" fontId="1" fillId="0" borderId="55" xfId="51" applyFont="1" applyFill="1" applyBorder="1" applyAlignment="1">
      <alignment horizontal="center" vertical="center"/>
      <protection/>
    </xf>
    <xf numFmtId="49" fontId="1" fillId="0" borderId="56" xfId="51" applyNumberFormat="1" applyFont="1" applyFill="1" applyBorder="1" applyAlignment="1">
      <alignment horizontal="center" vertical="center"/>
      <protection/>
    </xf>
    <xf numFmtId="0" fontId="1" fillId="0" borderId="57" xfId="51" applyFont="1" applyFill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4" fontId="1" fillId="0" borderId="38" xfId="51" applyNumberFormat="1" applyFont="1" applyFill="1" applyBorder="1" applyAlignment="1">
      <alignment vertical="center"/>
      <protection/>
    </xf>
    <xf numFmtId="171" fontId="1" fillId="0" borderId="38" xfId="51" applyNumberFormat="1" applyFont="1" applyFill="1" applyBorder="1" applyAlignment="1">
      <alignment vertical="center"/>
      <protection/>
    </xf>
    <xf numFmtId="49" fontId="6" fillId="0" borderId="42" xfId="52" applyNumberFormat="1" applyFont="1" applyFill="1" applyBorder="1" applyAlignment="1">
      <alignment horizontal="center" vertical="center" wrapText="1"/>
      <protection/>
    </xf>
    <xf numFmtId="0" fontId="6" fillId="0" borderId="58" xfId="52" applyFont="1" applyFill="1" applyBorder="1" applyAlignment="1">
      <alignment horizontal="center" vertical="center" wrapText="1"/>
      <protection/>
    </xf>
    <xf numFmtId="49" fontId="6" fillId="0" borderId="19" xfId="52" applyNumberFormat="1" applyFont="1" applyFill="1" applyBorder="1" applyAlignment="1">
      <alignment horizontal="center" vertical="center" wrapText="1"/>
      <protection/>
    </xf>
    <xf numFmtId="0" fontId="6" fillId="0" borderId="20" xfId="48" applyFont="1" applyFill="1" applyBorder="1" applyAlignment="1">
      <alignment vertical="center" wrapText="1"/>
      <protection/>
    </xf>
    <xf numFmtId="4" fontId="6" fillId="0" borderId="44" xfId="52" applyNumberFormat="1" applyFont="1" applyFill="1" applyBorder="1" applyAlignment="1">
      <alignment vertical="center" wrapText="1"/>
      <protection/>
    </xf>
    <xf numFmtId="4" fontId="6" fillId="0" borderId="47" xfId="52" applyNumberFormat="1" applyFont="1" applyFill="1" applyBorder="1" applyAlignment="1">
      <alignment vertical="center" wrapText="1"/>
      <protection/>
    </xf>
    <xf numFmtId="4" fontId="6" fillId="0" borderId="37" xfId="52" applyNumberFormat="1" applyFont="1" applyFill="1" applyBorder="1" applyAlignment="1">
      <alignment vertical="center" wrapText="1"/>
      <protection/>
    </xf>
    <xf numFmtId="49" fontId="1" fillId="0" borderId="59" xfId="52" applyNumberFormat="1" applyFont="1" applyFill="1" applyBorder="1" applyAlignment="1">
      <alignment horizontal="center" vertical="center" wrapText="1"/>
      <protection/>
    </xf>
    <xf numFmtId="0" fontId="1" fillId="0" borderId="60" xfId="52" applyFont="1" applyFill="1" applyBorder="1" applyAlignment="1">
      <alignment horizontal="center" vertical="center" wrapText="1"/>
      <protection/>
    </xf>
    <xf numFmtId="49" fontId="1" fillId="0" borderId="39" xfId="52" applyNumberFormat="1" applyFont="1" applyFill="1" applyBorder="1" applyAlignment="1">
      <alignment horizontal="center" vertical="center" wrapText="1"/>
      <protection/>
    </xf>
    <xf numFmtId="0" fontId="1" fillId="0" borderId="39" xfId="52" applyFont="1" applyFill="1" applyBorder="1" applyAlignment="1">
      <alignment horizontal="center" vertical="center" wrapText="1"/>
      <protection/>
    </xf>
    <xf numFmtId="49" fontId="1" fillId="0" borderId="45" xfId="52" applyNumberFormat="1" applyFont="1" applyFill="1" applyBorder="1" applyAlignment="1">
      <alignment horizontal="center" vertical="center" wrapText="1"/>
      <protection/>
    </xf>
    <xf numFmtId="0" fontId="1" fillId="0" borderId="40" xfId="48" applyFont="1" applyFill="1" applyBorder="1" applyAlignment="1">
      <alignment vertical="center" wrapText="1"/>
      <protection/>
    </xf>
    <xf numFmtId="4" fontId="1" fillId="0" borderId="61" xfId="52" applyNumberFormat="1" applyFont="1" applyFill="1" applyBorder="1" applyAlignment="1">
      <alignment vertical="center" wrapText="1"/>
      <protection/>
    </xf>
    <xf numFmtId="4" fontId="1" fillId="0" borderId="32" xfId="52" applyNumberFormat="1" applyFont="1" applyFill="1" applyBorder="1" applyAlignment="1">
      <alignment vertical="center" wrapText="1"/>
      <protection/>
    </xf>
    <xf numFmtId="0" fontId="4" fillId="0" borderId="19" xfId="50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vertical="center"/>
      <protection/>
    </xf>
    <xf numFmtId="4" fontId="4" fillId="0" borderId="44" xfId="52" applyNumberFormat="1" applyFont="1" applyFill="1" applyBorder="1" applyAlignment="1">
      <alignment vertical="center"/>
      <protection/>
    </xf>
    <xf numFmtId="49" fontId="1" fillId="0" borderId="38" xfId="52" applyNumberFormat="1" applyFont="1" applyFill="1" applyBorder="1" applyAlignment="1">
      <alignment horizontal="center" vertical="center"/>
      <protection/>
    </xf>
    <xf numFmtId="0" fontId="1" fillId="0" borderId="55" xfId="52" applyFont="1" applyFill="1" applyBorder="1" applyAlignment="1">
      <alignment horizontal="center" vertical="center"/>
      <protection/>
    </xf>
    <xf numFmtId="49" fontId="1" fillId="0" borderId="23" xfId="52" applyNumberFormat="1" applyFont="1" applyFill="1" applyBorder="1" applyAlignment="1">
      <alignment horizontal="center" vertical="center"/>
      <protection/>
    </xf>
    <xf numFmtId="0" fontId="1" fillId="0" borderId="23" xfId="52" applyFont="1" applyFill="1" applyBorder="1" applyAlignment="1">
      <alignment horizontal="center" vertical="center"/>
      <protection/>
    </xf>
    <xf numFmtId="49" fontId="1" fillId="0" borderId="62" xfId="52" applyNumberFormat="1" applyFont="1" applyFill="1" applyBorder="1" applyAlignment="1">
      <alignment horizontal="center" vertical="center"/>
      <protection/>
    </xf>
    <xf numFmtId="0" fontId="1" fillId="0" borderId="54" xfId="48" applyFont="1" applyFill="1" applyBorder="1" applyAlignment="1">
      <alignment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4" fontId="1" fillId="0" borderId="21" xfId="52" applyNumberFormat="1" applyFont="1" applyFill="1" applyBorder="1" applyAlignment="1">
      <alignment vertical="center"/>
      <protection/>
    </xf>
    <xf numFmtId="0" fontId="1" fillId="0" borderId="39" xfId="52" applyFont="1" applyFill="1" applyBorder="1" applyAlignment="1">
      <alignment horizontal="center" vertical="center"/>
      <protection/>
    </xf>
    <xf numFmtId="49" fontId="1" fillId="0" borderId="50" xfId="52" applyNumberFormat="1" applyFont="1" applyFill="1" applyBorder="1" applyAlignment="1">
      <alignment horizontal="center" vertical="center"/>
      <protection/>
    </xf>
    <xf numFmtId="0" fontId="1" fillId="0" borderId="50" xfId="52" applyFont="1" applyFill="1" applyBorder="1" applyAlignment="1">
      <alignment horizontal="center" vertical="center"/>
      <protection/>
    </xf>
    <xf numFmtId="4" fontId="1" fillId="0" borderId="61" xfId="52" applyNumberFormat="1" applyFont="1" applyFill="1" applyBorder="1" applyAlignment="1">
      <alignment vertical="center"/>
      <protection/>
    </xf>
    <xf numFmtId="49" fontId="1" fillId="0" borderId="63" xfId="52" applyNumberFormat="1" applyFont="1" applyFill="1" applyBorder="1" applyAlignment="1">
      <alignment horizontal="center" vertical="center"/>
      <protection/>
    </xf>
    <xf numFmtId="0" fontId="1" fillId="0" borderId="63" xfId="52" applyFont="1" applyFill="1" applyBorder="1" applyAlignment="1">
      <alignment horizontal="center" vertical="center"/>
      <protection/>
    </xf>
    <xf numFmtId="49" fontId="1" fillId="0" borderId="64" xfId="52" applyNumberFormat="1" applyFont="1" applyFill="1" applyBorder="1" applyAlignment="1">
      <alignment horizontal="center" vertical="center"/>
      <protection/>
    </xf>
    <xf numFmtId="0" fontId="1" fillId="0" borderId="65" xfId="48" applyFont="1" applyFill="1" applyBorder="1" applyAlignment="1">
      <alignment vertical="center"/>
      <protection/>
    </xf>
    <xf numFmtId="4" fontId="1" fillId="25" borderId="52" xfId="51" applyNumberFormat="1" applyFont="1" applyFill="1" applyBorder="1" applyAlignment="1">
      <alignment vertical="center"/>
      <protection/>
    </xf>
    <xf numFmtId="4" fontId="1" fillId="0" borderId="66" xfId="52" applyNumberFormat="1" applyFont="1" applyFill="1" applyBorder="1" applyAlignment="1">
      <alignment vertical="center"/>
      <protection/>
    </xf>
    <xf numFmtId="49" fontId="1" fillId="0" borderId="12" xfId="51" applyNumberFormat="1" applyFont="1" applyFill="1" applyBorder="1" applyAlignment="1">
      <alignment horizontal="center" vertical="center"/>
      <protection/>
    </xf>
    <xf numFmtId="0" fontId="1" fillId="0" borderId="27" xfId="50" applyFont="1" applyFill="1" applyBorder="1" applyAlignment="1">
      <alignment horizontal="center" vertical="center"/>
      <protection/>
    </xf>
    <xf numFmtId="0" fontId="1" fillId="0" borderId="14" xfId="51" applyFont="1" applyFill="1" applyBorder="1" applyAlignment="1">
      <alignment horizontal="center" vertical="center"/>
      <protection/>
    </xf>
    <xf numFmtId="0" fontId="1" fillId="0" borderId="27" xfId="50" applyFont="1" applyBorder="1" applyAlignment="1">
      <alignment horizontal="center"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0" fillId="0" borderId="27" xfId="51" applyFont="1" applyFill="1" applyBorder="1" applyAlignment="1">
      <alignment vertical="center"/>
      <protection/>
    </xf>
    <xf numFmtId="0" fontId="1" fillId="0" borderId="15" xfId="50" applyFont="1" applyBorder="1" applyAlignment="1">
      <alignment vertical="center"/>
      <protection/>
    </xf>
    <xf numFmtId="4" fontId="1" fillId="0" borderId="34" xfId="50" applyNumberFormat="1" applyFont="1" applyBorder="1" applyAlignment="1">
      <alignment vertical="center"/>
      <protection/>
    </xf>
    <xf numFmtId="4" fontId="1" fillId="0" borderId="13" xfId="50" applyNumberFormat="1" applyFont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" fontId="4" fillId="24" borderId="13" xfId="52" applyNumberFormat="1" applyFont="1" applyFill="1" applyBorder="1" applyAlignment="1">
      <alignment vertical="center"/>
      <protection/>
    </xf>
    <xf numFmtId="4" fontId="1" fillId="0" borderId="53" xfId="54" applyNumberFormat="1" applyFont="1" applyFill="1" applyBorder="1" applyAlignment="1">
      <alignment vertical="center"/>
      <protection/>
    </xf>
    <xf numFmtId="49" fontId="6" fillId="0" borderId="47" xfId="52" applyNumberFormat="1" applyFont="1" applyFill="1" applyBorder="1" applyAlignment="1">
      <alignment horizontal="center" vertical="center"/>
      <protection/>
    </xf>
    <xf numFmtId="49" fontId="6" fillId="0" borderId="19" xfId="52" applyNumberFormat="1" applyFont="1" applyFill="1" applyBorder="1" applyAlignment="1">
      <alignment horizontal="center" vertical="center"/>
      <protection/>
    </xf>
    <xf numFmtId="4" fontId="6" fillId="0" borderId="37" xfId="52" applyNumberFormat="1" applyFont="1" applyFill="1" applyBorder="1" applyAlignment="1">
      <alignment vertical="center"/>
      <protection/>
    </xf>
    <xf numFmtId="49" fontId="1" fillId="0" borderId="32" xfId="52" applyNumberFormat="1" applyFont="1" applyFill="1" applyBorder="1" applyAlignment="1">
      <alignment horizontal="center" vertical="center"/>
      <protection/>
    </xf>
    <xf numFmtId="0" fontId="33" fillId="0" borderId="62" xfId="48" applyFont="1" applyFill="1" applyBorder="1" applyAlignment="1">
      <alignment vertical="center" wrapText="1"/>
      <protection/>
    </xf>
    <xf numFmtId="0" fontId="32" fillId="0" borderId="20" xfId="49" applyFont="1" applyFill="1" applyBorder="1" applyAlignment="1">
      <alignment vertical="center"/>
      <protection/>
    </xf>
    <xf numFmtId="0" fontId="4" fillId="0" borderId="20" xfId="52" applyFont="1" applyFill="1" applyBorder="1" applyAlignment="1">
      <alignment vertical="center" wrapText="1"/>
      <protection/>
    </xf>
    <xf numFmtId="0" fontId="30" fillId="0" borderId="0" xfId="53" applyFont="1" applyAlignment="1">
      <alignment vertical="center"/>
      <protection/>
    </xf>
    <xf numFmtId="0" fontId="0" fillId="0" borderId="0" xfId="53" applyAlignment="1">
      <alignment vertical="center"/>
      <protection/>
    </xf>
    <xf numFmtId="0" fontId="5" fillId="0" borderId="0" xfId="53" applyFont="1" applyAlignment="1">
      <alignment vertical="center"/>
      <protection/>
    </xf>
    <xf numFmtId="49" fontId="35" fillId="0" borderId="0" xfId="50" applyNumberFormat="1" applyFont="1" applyBorder="1" applyAlignment="1">
      <alignment vertical="center" textRotation="90"/>
      <protection/>
    </xf>
    <xf numFmtId="0" fontId="1" fillId="0" borderId="0" xfId="53" applyFont="1" applyFill="1" applyBorder="1" applyAlignment="1">
      <alignment horizontal="center" vertical="center"/>
      <protection/>
    </xf>
    <xf numFmtId="49" fontId="1" fillId="0" borderId="0" xfId="53" applyNumberFormat="1" applyFont="1" applyFill="1" applyBorder="1" applyAlignment="1">
      <alignment horizontal="center" vertical="center"/>
      <protection/>
    </xf>
    <xf numFmtId="175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4" fontId="1" fillId="0" borderId="0" xfId="53" applyNumberFormat="1" applyFont="1" applyFill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32" xfId="0" applyFont="1" applyBorder="1" applyAlignment="1">
      <alignment horizontal="center" vertical="center"/>
    </xf>
    <xf numFmtId="0" fontId="4" fillId="0" borderId="13" xfId="53" applyFont="1" applyBorder="1" applyAlignment="1">
      <alignment horizontal="center" vertical="center"/>
      <protection/>
    </xf>
    <xf numFmtId="0" fontId="4" fillId="0" borderId="33" xfId="51" applyFont="1" applyBorder="1" applyAlignment="1">
      <alignment horizontal="center" vertical="center"/>
      <protection/>
    </xf>
    <xf numFmtId="0" fontId="4" fillId="0" borderId="27" xfId="51" applyFont="1" applyBorder="1" applyAlignment="1">
      <alignment horizontal="center" vertical="center"/>
      <protection/>
    </xf>
    <xf numFmtId="49" fontId="4" fillId="0" borderId="14" xfId="51" applyNumberFormat="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4" fontId="4" fillId="0" borderId="12" xfId="51" applyNumberFormat="1" applyFont="1" applyFill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36" fillId="0" borderId="33" xfId="51" applyFont="1" applyBorder="1" applyAlignment="1">
      <alignment horizontal="center" vertical="center"/>
      <protection/>
    </xf>
    <xf numFmtId="49" fontId="36" fillId="0" borderId="27" xfId="51" applyNumberFormat="1" applyFont="1" applyBorder="1" applyAlignment="1">
      <alignment horizontal="center" vertical="center"/>
      <protection/>
    </xf>
    <xf numFmtId="0" fontId="36" fillId="0" borderId="27" xfId="51" applyFont="1" applyBorder="1" applyAlignment="1">
      <alignment horizontal="center" vertical="center"/>
      <protection/>
    </xf>
    <xf numFmtId="0" fontId="36" fillId="0" borderId="27" xfId="51" applyFont="1" applyBorder="1" applyAlignment="1">
      <alignment horizontal="center" vertical="center"/>
      <protection/>
    </xf>
    <xf numFmtId="49" fontId="36" fillId="0" borderId="14" xfId="51" applyNumberFormat="1" applyFont="1" applyBorder="1" applyAlignment="1">
      <alignment horizontal="center" vertical="center"/>
      <protection/>
    </xf>
    <xf numFmtId="0" fontId="37" fillId="0" borderId="15" xfId="48" applyFont="1" applyBorder="1" applyAlignment="1">
      <alignment vertical="center"/>
      <protection/>
    </xf>
    <xf numFmtId="4" fontId="36" fillId="0" borderId="12" xfId="51" applyNumberFormat="1" applyFont="1" applyFill="1" applyBorder="1" applyAlignment="1">
      <alignment vertical="center"/>
      <protection/>
    </xf>
    <xf numFmtId="4" fontId="36" fillId="0" borderId="13" xfId="51" applyNumberFormat="1" applyFont="1" applyFill="1" applyBorder="1" applyAlignment="1">
      <alignment vertical="center"/>
      <protection/>
    </xf>
    <xf numFmtId="0" fontId="6" fillId="0" borderId="58" xfId="51" applyFont="1" applyFill="1" applyBorder="1" applyAlignment="1">
      <alignment horizontal="center" vertical="center"/>
      <protection/>
    </xf>
    <xf numFmtId="49" fontId="6" fillId="0" borderId="19" xfId="51" applyNumberFormat="1" applyFont="1" applyFill="1" applyBorder="1" applyAlignment="1">
      <alignment horizontal="center" vertical="center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6" fillId="0" borderId="19" xfId="51" applyFont="1" applyFill="1" applyBorder="1" applyAlignment="1">
      <alignment horizontal="center" vertical="center"/>
      <protection/>
    </xf>
    <xf numFmtId="49" fontId="6" fillId="0" borderId="43" xfId="51" applyNumberFormat="1" applyFont="1" applyFill="1" applyBorder="1" applyAlignment="1">
      <alignment horizontal="center" vertical="center"/>
      <protection/>
    </xf>
    <xf numFmtId="0" fontId="32" fillId="0" borderId="43" xfId="48" applyFont="1" applyFill="1" applyBorder="1" applyAlignment="1">
      <alignment vertical="center"/>
      <protection/>
    </xf>
    <xf numFmtId="4" fontId="6" fillId="0" borderId="37" xfId="51" applyNumberFormat="1" applyFont="1" applyFill="1" applyBorder="1" applyAlignment="1">
      <alignment vertical="center"/>
      <protection/>
    </xf>
    <xf numFmtId="0" fontId="1" fillId="0" borderId="67" xfId="51" applyFont="1" applyFill="1" applyBorder="1" applyAlignment="1">
      <alignment horizontal="center" vertical="center"/>
      <protection/>
    </xf>
    <xf numFmtId="49" fontId="5" fillId="0" borderId="30" xfId="51" applyNumberFormat="1" applyFont="1" applyFill="1" applyBorder="1" applyAlignment="1">
      <alignment horizontal="center" vertical="center"/>
      <protection/>
    </xf>
    <xf numFmtId="0" fontId="1" fillId="0" borderId="30" xfId="51" applyFont="1" applyFill="1" applyBorder="1" applyAlignment="1">
      <alignment horizontal="center" vertical="center"/>
      <protection/>
    </xf>
    <xf numFmtId="0" fontId="1" fillId="0" borderId="18" xfId="51" applyFont="1" applyFill="1" applyBorder="1" applyAlignment="1">
      <alignment horizontal="center" vertical="center"/>
      <protection/>
    </xf>
    <xf numFmtId="49" fontId="1" fillId="0" borderId="45" xfId="52" applyNumberFormat="1" applyFont="1" applyFill="1" applyBorder="1" applyAlignment="1">
      <alignment horizontal="center" vertical="center"/>
      <protection/>
    </xf>
    <xf numFmtId="0" fontId="33" fillId="0" borderId="40" xfId="48" applyFont="1" applyFill="1" applyBorder="1" applyAlignment="1">
      <alignment vertical="center" wrapText="1"/>
      <protection/>
    </xf>
    <xf numFmtId="0" fontId="32" fillId="0" borderId="20" xfId="48" applyFont="1" applyFill="1" applyBorder="1" applyAlignment="1">
      <alignment vertical="center"/>
      <protection/>
    </xf>
    <xf numFmtId="49" fontId="1" fillId="0" borderId="18" xfId="51" applyNumberFormat="1" applyFont="1" applyFill="1" applyBorder="1" applyAlignment="1">
      <alignment horizontal="center" vertical="center"/>
      <protection/>
    </xf>
    <xf numFmtId="0" fontId="33" fillId="0" borderId="31" xfId="48" applyFont="1" applyFill="1" applyBorder="1" applyAlignment="1">
      <alignment vertical="center" wrapText="1"/>
      <protection/>
    </xf>
    <xf numFmtId="4" fontId="38" fillId="0" borderId="17" xfId="52" applyNumberFormat="1" applyFont="1" applyFill="1" applyBorder="1" applyAlignment="1">
      <alignment vertical="center"/>
      <protection/>
    </xf>
    <xf numFmtId="4" fontId="6" fillId="0" borderId="47" xfId="51" applyNumberFormat="1" applyFont="1" applyFill="1" applyBorder="1" applyAlignment="1">
      <alignment vertical="center"/>
      <protection/>
    </xf>
    <xf numFmtId="0" fontId="36" fillId="0" borderId="67" xfId="51" applyFont="1" applyFill="1" applyBorder="1" applyAlignment="1">
      <alignment horizontal="center" vertical="center"/>
      <protection/>
    </xf>
    <xf numFmtId="0" fontId="1" fillId="0" borderId="23" xfId="51" applyFont="1" applyFill="1" applyBorder="1" applyAlignment="1">
      <alignment horizontal="center" vertical="center"/>
      <protection/>
    </xf>
    <xf numFmtId="0" fontId="1" fillId="0" borderId="23" xfId="51" applyFont="1" applyFill="1" applyBorder="1" applyAlignment="1">
      <alignment horizontal="center" vertical="center"/>
      <protection/>
    </xf>
    <xf numFmtId="49" fontId="1" fillId="0" borderId="23" xfId="53" applyNumberFormat="1" applyFont="1" applyFill="1" applyBorder="1" applyAlignment="1">
      <alignment horizontal="center" vertical="center"/>
      <protection/>
    </xf>
    <xf numFmtId="4" fontId="1" fillId="0" borderId="21" xfId="51" applyNumberFormat="1" applyFont="1" applyFill="1" applyBorder="1" applyAlignment="1">
      <alignment vertical="center"/>
      <protection/>
    </xf>
    <xf numFmtId="4" fontId="38" fillId="0" borderId="11" xfId="51" applyNumberFormat="1" applyFont="1" applyFill="1" applyBorder="1" applyAlignment="1">
      <alignment vertical="center"/>
      <protection/>
    </xf>
    <xf numFmtId="0" fontId="1" fillId="0" borderId="25" xfId="52" applyFont="1" applyFill="1" applyBorder="1" applyAlignment="1">
      <alignment horizontal="center" vertical="center"/>
      <protection/>
    </xf>
    <xf numFmtId="49" fontId="6" fillId="0" borderId="23" xfId="52" applyNumberFormat="1" applyFont="1" applyFill="1" applyBorder="1" applyAlignment="1">
      <alignment horizontal="center" vertical="center"/>
      <protection/>
    </xf>
    <xf numFmtId="0" fontId="1" fillId="0" borderId="23" xfId="52" applyFont="1" applyFill="1" applyBorder="1" applyAlignment="1">
      <alignment horizontal="center" vertical="center"/>
      <protection/>
    </xf>
    <xf numFmtId="49" fontId="1" fillId="0" borderId="22" xfId="52" applyNumberFormat="1" applyFont="1" applyFill="1" applyBorder="1" applyAlignment="1">
      <alignment horizontal="center" vertical="center"/>
      <protection/>
    </xf>
    <xf numFmtId="0" fontId="33" fillId="0" borderId="24" xfId="48" applyFont="1" applyFill="1" applyBorder="1" applyAlignment="1">
      <alignment vertical="center"/>
      <protection/>
    </xf>
    <xf numFmtId="0" fontId="1" fillId="0" borderId="68" xfId="51" applyFont="1" applyFill="1" applyBorder="1" applyAlignment="1">
      <alignment horizontal="center" vertical="center"/>
      <protection/>
    </xf>
    <xf numFmtId="4" fontId="1" fillId="0" borderId="17" xfId="51" applyNumberFormat="1" applyFont="1" applyFill="1" applyBorder="1" applyAlignment="1">
      <alignment vertical="center"/>
      <protection/>
    </xf>
    <xf numFmtId="49" fontId="1" fillId="0" borderId="23" xfId="51" applyNumberFormat="1" applyFont="1" applyFill="1" applyBorder="1" applyAlignment="1">
      <alignment horizontal="center" vertical="center"/>
      <protection/>
    </xf>
    <xf numFmtId="0" fontId="1" fillId="0" borderId="30" xfId="51" applyFont="1" applyFill="1" applyBorder="1" applyAlignment="1">
      <alignment horizontal="center" vertical="center"/>
      <protection/>
    </xf>
    <xf numFmtId="49" fontId="1" fillId="0" borderId="22" xfId="51" applyNumberFormat="1" applyFont="1" applyFill="1" applyBorder="1" applyAlignment="1">
      <alignment horizontal="center"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0" fontId="1" fillId="0" borderId="60" xfId="52" applyFont="1" applyFill="1" applyBorder="1" applyAlignment="1">
      <alignment horizontal="center" vertical="center"/>
      <protection/>
    </xf>
    <xf numFmtId="49" fontId="6" fillId="0" borderId="39" xfId="52" applyNumberFormat="1" applyFont="1" applyFill="1" applyBorder="1" applyAlignment="1">
      <alignment horizontal="center" vertical="center"/>
      <protection/>
    </xf>
    <xf numFmtId="0" fontId="1" fillId="0" borderId="39" xfId="52" applyFont="1" applyFill="1" applyBorder="1" applyAlignment="1">
      <alignment horizontal="center" vertical="center"/>
      <protection/>
    </xf>
    <xf numFmtId="0" fontId="33" fillId="0" borderId="40" xfId="48" applyFont="1" applyFill="1" applyBorder="1" applyAlignment="1">
      <alignment vertical="center"/>
      <protection/>
    </xf>
    <xf numFmtId="4" fontId="1" fillId="0" borderId="32" xfId="52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/>
      <protection/>
    </xf>
    <xf numFmtId="49" fontId="6" fillId="0" borderId="43" xfId="52" applyNumberFormat="1" applyFont="1" applyFill="1" applyBorder="1" applyAlignment="1">
      <alignment horizontal="center" vertical="center"/>
      <protection/>
    </xf>
    <xf numFmtId="4" fontId="6" fillId="0" borderId="17" xfId="52" applyNumberFormat="1" applyFont="1" applyFill="1" applyBorder="1" applyAlignment="1">
      <alignment vertical="center"/>
      <protection/>
    </xf>
    <xf numFmtId="0" fontId="6" fillId="0" borderId="68" xfId="52" applyFont="1" applyFill="1" applyBorder="1" applyAlignment="1">
      <alignment horizontal="center" vertical="center"/>
      <protection/>
    </xf>
    <xf numFmtId="49" fontId="6" fillId="0" borderId="30" xfId="52" applyNumberFormat="1" applyFont="1" applyFill="1" applyBorder="1" applyAlignment="1">
      <alignment horizontal="center" vertical="center"/>
      <protection/>
    </xf>
    <xf numFmtId="49" fontId="1" fillId="0" borderId="22" xfId="52" applyNumberFormat="1" applyFont="1" applyFill="1" applyBorder="1" applyAlignment="1">
      <alignment horizontal="center" vertical="center"/>
      <protection/>
    </xf>
    <xf numFmtId="0" fontId="1" fillId="0" borderId="18" xfId="51" applyFont="1" applyBorder="1" applyAlignment="1">
      <alignment vertical="center"/>
      <protection/>
    </xf>
    <xf numFmtId="4" fontId="1" fillId="0" borderId="23" xfId="52" applyNumberFormat="1" applyFont="1" applyFill="1" applyBorder="1" applyAlignment="1">
      <alignment vertical="center"/>
      <protection/>
    </xf>
    <xf numFmtId="4" fontId="1" fillId="0" borderId="24" xfId="52" applyNumberFormat="1" applyFont="1" applyFill="1" applyBorder="1" applyAlignment="1">
      <alignment vertical="center"/>
      <protection/>
    </xf>
    <xf numFmtId="0" fontId="1" fillId="0" borderId="67" xfId="52" applyFont="1" applyFill="1" applyBorder="1" applyAlignment="1">
      <alignment horizontal="center" vertical="center"/>
      <protection/>
    </xf>
    <xf numFmtId="0" fontId="1" fillId="0" borderId="24" xfId="52" applyFont="1" applyBorder="1" applyAlignment="1">
      <alignment vertical="center"/>
      <protection/>
    </xf>
    <xf numFmtId="0" fontId="1" fillId="0" borderId="23" xfId="51" applyFont="1" applyFill="1" applyBorder="1" applyAlignment="1">
      <alignment horizontal="left" vertical="center" wrapText="1"/>
      <protection/>
    </xf>
    <xf numFmtId="0" fontId="1" fillId="0" borderId="50" xfId="52" applyFont="1" applyFill="1" applyBorder="1" applyAlignment="1">
      <alignment horizontal="center" vertical="center"/>
      <protection/>
    </xf>
    <xf numFmtId="4" fontId="1" fillId="0" borderId="50" xfId="52" applyNumberFormat="1" applyFont="1" applyFill="1" applyBorder="1" applyAlignment="1">
      <alignment vertical="center"/>
      <protection/>
    </xf>
    <xf numFmtId="4" fontId="1" fillId="0" borderId="54" xfId="52" applyNumberFormat="1" applyFont="1" applyFill="1" applyBorder="1" applyAlignment="1">
      <alignment vertical="center"/>
      <protection/>
    </xf>
    <xf numFmtId="0" fontId="1" fillId="0" borderId="68" xfId="52" applyFont="1" applyFill="1" applyBorder="1" applyAlignment="1">
      <alignment horizontal="center" vertical="center"/>
      <protection/>
    </xf>
    <xf numFmtId="0" fontId="1" fillId="0" borderId="24" xfId="52" applyFont="1" applyFill="1" applyBorder="1" applyAlignment="1">
      <alignment vertical="center"/>
      <protection/>
    </xf>
    <xf numFmtId="0" fontId="1" fillId="0" borderId="30" xfId="51" applyFont="1" applyFill="1" applyBorder="1" applyAlignment="1">
      <alignment horizontal="left" vertical="center" wrapText="1"/>
      <protection/>
    </xf>
    <xf numFmtId="0" fontId="1" fillId="0" borderId="18" xfId="51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horizontal="center" vertical="center"/>
      <protection/>
    </xf>
    <xf numFmtId="0" fontId="6" fillId="0" borderId="29" xfId="52" applyFont="1" applyFill="1" applyBorder="1" applyAlignment="1">
      <alignment horizontal="center" vertical="center"/>
      <protection/>
    </xf>
    <xf numFmtId="0" fontId="1" fillId="0" borderId="49" xfId="52" applyFont="1" applyFill="1" applyBorder="1" applyAlignment="1">
      <alignment horizontal="center" vertical="center"/>
      <protection/>
    </xf>
    <xf numFmtId="49" fontId="5" fillId="0" borderId="39" xfId="51" applyNumberFormat="1" applyFont="1" applyFill="1" applyBorder="1" applyAlignment="1">
      <alignment horizontal="center" vertical="center"/>
      <protection/>
    </xf>
    <xf numFmtId="0" fontId="1" fillId="0" borderId="50" xfId="51" applyFont="1" applyFill="1" applyBorder="1" applyAlignment="1">
      <alignment horizontal="left" vertical="center" wrapText="1"/>
      <protection/>
    </xf>
    <xf numFmtId="0" fontId="6" fillId="0" borderId="68" xfId="52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horizontal="center" vertical="center"/>
      <protection/>
    </xf>
    <xf numFmtId="0" fontId="6" fillId="0" borderId="30" xfId="52" applyFont="1" applyFill="1" applyBorder="1" applyAlignment="1">
      <alignment horizontal="center" vertical="center"/>
      <protection/>
    </xf>
    <xf numFmtId="49" fontId="6" fillId="0" borderId="18" xfId="52" applyNumberFormat="1" applyFont="1" applyFill="1" applyBorder="1" applyAlignment="1">
      <alignment horizontal="center" vertical="center"/>
      <protection/>
    </xf>
    <xf numFmtId="0" fontId="32" fillId="0" borderId="31" xfId="49" applyFont="1" applyFill="1" applyBorder="1" applyAlignment="1">
      <alignment vertical="center"/>
      <protection/>
    </xf>
    <xf numFmtId="4" fontId="6" fillId="0" borderId="16" xfId="51" applyNumberFormat="1" applyFont="1" applyFill="1" applyBorder="1" applyAlignment="1">
      <alignment vertical="center"/>
      <protection/>
    </xf>
    <xf numFmtId="4" fontId="6" fillId="0" borderId="17" xfId="51" applyNumberFormat="1" applyFont="1" applyFill="1" applyBorder="1" applyAlignment="1">
      <alignment vertical="center"/>
      <protection/>
    </xf>
    <xf numFmtId="0" fontId="1" fillId="0" borderId="60" xfId="52" applyFont="1" applyFill="1" applyBorder="1" applyAlignment="1">
      <alignment vertical="center"/>
      <protection/>
    </xf>
    <xf numFmtId="49" fontId="5" fillId="0" borderId="39" xfId="52" applyNumberFormat="1" applyFont="1" applyFill="1" applyBorder="1" applyAlignment="1">
      <alignment horizontal="center" vertical="center"/>
      <protection/>
    </xf>
    <xf numFmtId="49" fontId="1" fillId="0" borderId="50" xfId="53" applyNumberFormat="1" applyFont="1" applyFill="1" applyBorder="1" applyAlignment="1">
      <alignment horizontal="center" vertical="center"/>
      <protection/>
    </xf>
    <xf numFmtId="0" fontId="1" fillId="0" borderId="54" xfId="52" applyFont="1" applyFill="1" applyBorder="1" applyAlignment="1">
      <alignment vertical="center"/>
      <protection/>
    </xf>
    <xf numFmtId="4" fontId="1" fillId="0" borderId="46" xfId="51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32" fillId="0" borderId="20" xfId="49" applyFont="1" applyFill="1" applyBorder="1" applyAlignment="1">
      <alignment vertical="center"/>
      <protection/>
    </xf>
    <xf numFmtId="0" fontId="1" fillId="0" borderId="51" xfId="52" applyFont="1" applyFill="1" applyBorder="1" applyAlignment="1">
      <alignment vertical="center"/>
      <protection/>
    </xf>
    <xf numFmtId="49" fontId="5" fillId="0" borderId="50" xfId="52" applyNumberFormat="1" applyFont="1" applyFill="1" applyBorder="1" applyAlignment="1">
      <alignment horizontal="center" vertical="center"/>
      <protection/>
    </xf>
    <xf numFmtId="4" fontId="1" fillId="0" borderId="53" xfId="51" applyNumberFormat="1" applyFont="1" applyFill="1" applyBorder="1" applyAlignment="1">
      <alignment vertical="center"/>
      <protection/>
    </xf>
    <xf numFmtId="0" fontId="33" fillId="0" borderId="54" xfId="49" applyFont="1" applyFill="1" applyBorder="1" applyAlignment="1">
      <alignment vertical="center" wrapText="1"/>
      <protection/>
    </xf>
    <xf numFmtId="4" fontId="6" fillId="0" borderId="47" xfId="52" applyNumberFormat="1" applyFont="1" applyFill="1" applyBorder="1" applyAlignment="1">
      <alignment vertical="center"/>
      <protection/>
    </xf>
    <xf numFmtId="0" fontId="1" fillId="0" borderId="25" xfId="52" applyFont="1" applyFill="1" applyBorder="1" applyAlignment="1">
      <alignment vertical="center"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0" fontId="33" fillId="0" borderId="24" xfId="49" applyFont="1" applyFill="1" applyBorder="1" applyAlignment="1">
      <alignment vertical="center" wrapText="1"/>
      <protection/>
    </xf>
    <xf numFmtId="0" fontId="1" fillId="0" borderId="69" xfId="52" applyFont="1" applyFill="1" applyBorder="1" applyAlignment="1">
      <alignment vertical="center"/>
      <protection/>
    </xf>
    <xf numFmtId="49" fontId="5" fillId="0" borderId="55" xfId="52" applyNumberFormat="1" applyFont="1" applyFill="1" applyBorder="1" applyAlignment="1">
      <alignment horizontal="center" vertical="center"/>
      <protection/>
    </xf>
    <xf numFmtId="0" fontId="33" fillId="0" borderId="40" xfId="49" applyFont="1" applyFill="1" applyBorder="1" applyAlignment="1">
      <alignment vertical="center" wrapText="1"/>
      <protection/>
    </xf>
    <xf numFmtId="4" fontId="1" fillId="0" borderId="32" xfId="51" applyNumberFormat="1" applyFont="1" applyFill="1" applyBorder="1" applyAlignment="1">
      <alignment vertical="center"/>
      <protection/>
    </xf>
    <xf numFmtId="49" fontId="1" fillId="0" borderId="45" xfId="52" applyNumberFormat="1" applyFont="1" applyFill="1" applyBorder="1" applyAlignment="1">
      <alignment horizontal="center" vertical="center"/>
      <protection/>
    </xf>
    <xf numFmtId="0" fontId="1" fillId="0" borderId="49" xfId="52" applyFont="1" applyFill="1" applyBorder="1" applyAlignment="1">
      <alignment vertical="center"/>
      <protection/>
    </xf>
    <xf numFmtId="0" fontId="1" fillId="0" borderId="59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33" fillId="0" borderId="24" xfId="48" applyFont="1" applyFill="1" applyBorder="1" applyAlignment="1">
      <alignment vertical="center" wrapText="1"/>
      <protection/>
    </xf>
    <xf numFmtId="0" fontId="6" fillId="0" borderId="68" xfId="51" applyFont="1" applyBorder="1" applyAlignment="1">
      <alignment horizontal="center" vertical="center"/>
      <protection/>
    </xf>
    <xf numFmtId="49" fontId="6" fillId="0" borderId="30" xfId="51" applyNumberFormat="1" applyFont="1" applyFill="1" applyBorder="1" applyAlignment="1">
      <alignment horizontal="center" vertical="center"/>
      <protection/>
    </xf>
    <xf numFmtId="0" fontId="6" fillId="0" borderId="30" xfId="51" applyFont="1" applyBorder="1" applyAlignment="1">
      <alignment horizontal="center" vertical="center"/>
      <protection/>
    </xf>
    <xf numFmtId="0" fontId="6" fillId="0" borderId="30" xfId="51" applyFont="1" applyBorder="1" applyAlignment="1">
      <alignment horizontal="center" vertical="center"/>
      <protection/>
    </xf>
    <xf numFmtId="0" fontId="32" fillId="0" borderId="31" xfId="48" applyFont="1" applyFill="1" applyBorder="1" applyAlignment="1">
      <alignment vertical="center"/>
      <protection/>
    </xf>
    <xf numFmtId="0" fontId="1" fillId="0" borderId="51" xfId="51" applyFont="1" applyBorder="1" applyAlignment="1">
      <alignment horizontal="center" vertical="center"/>
      <protection/>
    </xf>
    <xf numFmtId="49" fontId="1" fillId="0" borderId="50" xfId="51" applyNumberFormat="1" applyFont="1" applyFill="1" applyBorder="1" applyAlignment="1">
      <alignment horizontal="center" vertical="center"/>
      <protection/>
    </xf>
    <xf numFmtId="0" fontId="1" fillId="0" borderId="50" xfId="53" applyFont="1" applyFill="1" applyBorder="1" applyAlignment="1">
      <alignment horizontal="center" vertical="center"/>
      <protection/>
    </xf>
    <xf numFmtId="0" fontId="1" fillId="0" borderId="62" xfId="53" applyFont="1" applyFill="1" applyBorder="1" applyAlignment="1">
      <alignment horizontal="center" vertical="center"/>
      <protection/>
    </xf>
    <xf numFmtId="49" fontId="6" fillId="0" borderId="18" xfId="51" applyNumberFormat="1" applyFont="1" applyBorder="1" applyAlignment="1">
      <alignment horizontal="center" vertical="center"/>
      <protection/>
    </xf>
    <xf numFmtId="49" fontId="1" fillId="0" borderId="62" xfId="51" applyNumberFormat="1" applyFont="1" applyFill="1" applyBorder="1" applyAlignment="1">
      <alignment horizontal="center" vertical="center"/>
      <protection/>
    </xf>
    <xf numFmtId="0" fontId="1" fillId="0" borderId="54" xfId="53" applyFont="1" applyFill="1" applyBorder="1" applyAlignment="1">
      <alignment horizontal="left" vertical="center"/>
      <protection/>
    </xf>
    <xf numFmtId="4" fontId="0" fillId="0" borderId="0" xfId="53" applyNumberFormat="1" applyAlignment="1">
      <alignment vertical="center"/>
      <protection/>
    </xf>
    <xf numFmtId="0" fontId="32" fillId="0" borderId="20" xfId="48" applyFont="1" applyFill="1" applyBorder="1" applyAlignment="1">
      <alignment vertical="center" wrapText="1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70" xfId="51" applyFont="1" applyFill="1" applyBorder="1" applyAlignment="1">
      <alignment horizontal="center" vertical="center"/>
      <protection/>
    </xf>
    <xf numFmtId="0" fontId="4" fillId="0" borderId="46" xfId="5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49" fontId="4" fillId="0" borderId="71" xfId="51" applyNumberFormat="1" applyFont="1" applyFill="1" applyBorder="1" applyAlignment="1">
      <alignment horizontal="center" vertical="center"/>
      <protection/>
    </xf>
    <xf numFmtId="49" fontId="4" fillId="0" borderId="32" xfId="51" applyNumberFormat="1" applyFont="1" applyFill="1" applyBorder="1" applyAlignment="1">
      <alignment horizontal="center" vertical="center"/>
      <protection/>
    </xf>
    <xf numFmtId="0" fontId="4" fillId="0" borderId="72" xfId="51" applyFont="1" applyFill="1" applyBorder="1" applyAlignment="1">
      <alignment horizontal="center" vertical="center"/>
      <protection/>
    </xf>
    <xf numFmtId="0" fontId="4" fillId="0" borderId="39" xfId="51" applyFont="1" applyFill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4" fillId="0" borderId="73" xfId="51" applyFont="1" applyFill="1" applyBorder="1" applyAlignment="1">
      <alignment horizontal="center" vertical="center"/>
      <protection/>
    </xf>
    <xf numFmtId="0" fontId="4" fillId="0" borderId="74" xfId="51" applyFont="1" applyFill="1" applyBorder="1" applyAlignment="1">
      <alignment horizontal="center" vertical="center"/>
      <protection/>
    </xf>
    <xf numFmtId="0" fontId="4" fillId="0" borderId="75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72" xfId="53" applyFont="1" applyBorder="1" applyAlignment="1">
      <alignment horizontal="center" vertical="center"/>
      <protection/>
    </xf>
    <xf numFmtId="0" fontId="4" fillId="0" borderId="39" xfId="53" applyFont="1" applyBorder="1" applyAlignment="1">
      <alignment horizontal="center" vertical="center"/>
      <protection/>
    </xf>
    <xf numFmtId="0" fontId="4" fillId="0" borderId="72" xfId="53" applyFont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4" fillId="0" borderId="75" xfId="53" applyFont="1" applyBorder="1" applyAlignment="1">
      <alignment horizontal="center" vertical="center"/>
      <protection/>
    </xf>
    <xf numFmtId="0" fontId="4" fillId="0" borderId="61" xfId="53" applyFont="1" applyBorder="1" applyAlignment="1">
      <alignment horizontal="center" vertical="center"/>
      <protection/>
    </xf>
    <xf numFmtId="0" fontId="4" fillId="0" borderId="70" xfId="53" applyFont="1" applyBorder="1" applyAlignment="1">
      <alignment horizontal="center" vertical="center"/>
      <protection/>
    </xf>
    <xf numFmtId="0" fontId="4" fillId="0" borderId="46" xfId="53" applyFont="1" applyBorder="1" applyAlignment="1">
      <alignment horizontal="center" vertical="center"/>
      <protection/>
    </xf>
    <xf numFmtId="0" fontId="1" fillId="0" borderId="70" xfId="53" applyFont="1" applyBorder="1" applyAlignment="1">
      <alignment horizontal="center" vertical="center" textRotation="90" wrapText="1"/>
      <protection/>
    </xf>
    <xf numFmtId="0" fontId="1" fillId="0" borderId="41" xfId="53" applyFont="1" applyBorder="1" applyAlignment="1">
      <alignment horizontal="center" vertical="center" textRotation="90" wrapText="1"/>
      <protection/>
    </xf>
    <xf numFmtId="0" fontId="1" fillId="0" borderId="46" xfId="53" applyFont="1" applyBorder="1" applyAlignment="1">
      <alignment horizontal="center" vertical="center" textRotation="90" wrapText="1"/>
      <protection/>
    </xf>
    <xf numFmtId="0" fontId="30" fillId="0" borderId="0" xfId="0" applyFont="1" applyAlignment="1">
      <alignment horizontal="center" vertical="center"/>
    </xf>
    <xf numFmtId="0" fontId="34" fillId="0" borderId="0" xfId="50" applyFont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49" fontId="4" fillId="0" borderId="70" xfId="53" applyNumberFormat="1" applyFont="1" applyBorder="1" applyAlignment="1">
      <alignment horizontal="center" vertical="center"/>
      <protection/>
    </xf>
    <xf numFmtId="49" fontId="4" fillId="0" borderId="46" xfId="53" applyNumberFormat="1" applyFont="1" applyBorder="1" applyAlignment="1">
      <alignment horizontal="center" vertical="center"/>
      <protection/>
    </xf>
    <xf numFmtId="0" fontId="4" fillId="0" borderId="76" xfId="53" applyFont="1" applyBorder="1" applyAlignment="1">
      <alignment horizontal="center" vertical="center"/>
      <protection/>
    </xf>
    <xf numFmtId="0" fontId="4" fillId="0" borderId="59" xfId="53" applyFont="1" applyBorder="1" applyAlignment="1">
      <alignment horizontal="center" vertical="center"/>
      <protection/>
    </xf>
    <xf numFmtId="4" fontId="8" fillId="0" borderId="30" xfId="0" applyNumberFormat="1" applyFont="1" applyBorder="1" applyAlignment="1">
      <alignment horizontal="right" vertical="center" wrapText="1"/>
    </xf>
    <xf numFmtId="4" fontId="9" fillId="0" borderId="63" xfId="0" applyNumberFormat="1" applyFont="1" applyBorder="1" applyAlignment="1">
      <alignment horizontal="right" vertical="center" wrapText="1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čtení rozpočtu 2006 - příjmy 2" xfId="49"/>
    <cellStyle name="normální_2. Rozpočet 2007 - tabulky" xfId="50"/>
    <cellStyle name="normální_Rozpis výdajů 03 bez PO 2" xfId="51"/>
    <cellStyle name="normální_Rozpis výdajů 03 bez PO 2 2" xfId="52"/>
    <cellStyle name="normální_Rozpis výdajů 03 bez PO 3" xfId="53"/>
    <cellStyle name="normální_Rozpis výdajů 03 bez PO_06 - OD" xfId="54"/>
    <cellStyle name="normální_Rozpočet 2005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tabSelected="1" zoomScalePageLayoutView="0" workbookViewId="0" topLeftCell="A22">
      <selection activeCell="D32" sqref="D32:D48"/>
    </sheetView>
  </sheetViews>
  <sheetFormatPr defaultColWidth="9.140625" defaultRowHeight="12.75"/>
  <cols>
    <col min="1" max="1" width="37.8515625" style="4" customWidth="1"/>
    <col min="2" max="2" width="7.421875" style="4" customWidth="1"/>
    <col min="3" max="4" width="12.8515625" style="4" customWidth="1"/>
    <col min="5" max="6" width="13.140625" style="4" bestFit="1" customWidth="1"/>
    <col min="7" max="16384" width="9.140625" style="4" customWidth="1"/>
  </cols>
  <sheetData>
    <row r="1" spans="1:6" ht="20.25">
      <c r="A1" s="365" t="s">
        <v>69</v>
      </c>
      <c r="B1" s="365"/>
      <c r="C1" s="365"/>
      <c r="D1" s="365"/>
      <c r="E1" s="365"/>
      <c r="F1" s="365"/>
    </row>
    <row r="2" ht="18" customHeight="1"/>
    <row r="3" spans="1:6" ht="16.5" customHeight="1">
      <c r="A3" s="366" t="s">
        <v>51</v>
      </c>
      <c r="B3" s="366"/>
      <c r="C3" s="366"/>
      <c r="D3" s="366"/>
      <c r="E3" s="366"/>
      <c r="F3" s="366"/>
    </row>
    <row r="4" ht="12.75" customHeight="1" thickBot="1"/>
    <row r="5" spans="1:6" ht="15" customHeight="1" thickBot="1">
      <c r="A5" s="5" t="s">
        <v>1</v>
      </c>
      <c r="B5" s="6" t="s">
        <v>2</v>
      </c>
      <c r="C5" s="7" t="s">
        <v>70</v>
      </c>
      <c r="D5" s="37" t="s">
        <v>71</v>
      </c>
      <c r="E5" s="7" t="s">
        <v>0</v>
      </c>
      <c r="F5" s="8" t="s">
        <v>72</v>
      </c>
    </row>
    <row r="6" spans="1:6" ht="15" customHeight="1">
      <c r="A6" s="9" t="s">
        <v>9</v>
      </c>
      <c r="B6" s="10" t="s">
        <v>28</v>
      </c>
      <c r="C6" s="11">
        <f>C7+C8+C9</f>
        <v>2280088</v>
      </c>
      <c r="D6" s="400">
        <f>D7+D8+D9</f>
        <v>2355469.92</v>
      </c>
      <c r="E6" s="12">
        <f>SUM(E7:E9)</f>
        <v>300</v>
      </c>
      <c r="F6" s="13">
        <f>SUM(F7:F9)</f>
        <v>2355769.92</v>
      </c>
    </row>
    <row r="7" spans="1:6" ht="15" customHeight="1">
      <c r="A7" s="14" t="s">
        <v>10</v>
      </c>
      <c r="B7" s="15" t="s">
        <v>11</v>
      </c>
      <c r="C7" s="16">
        <v>2211000</v>
      </c>
      <c r="D7" s="17">
        <v>2220140.21</v>
      </c>
      <c r="E7" s="26"/>
      <c r="F7" s="18">
        <f>D7+E7</f>
        <v>2220140.21</v>
      </c>
    </row>
    <row r="8" spans="1:6" ht="15" customHeight="1">
      <c r="A8" s="14" t="s">
        <v>12</v>
      </c>
      <c r="B8" s="15" t="s">
        <v>13</v>
      </c>
      <c r="C8" s="16">
        <v>69088</v>
      </c>
      <c r="D8" s="17">
        <v>133804.15000000002</v>
      </c>
      <c r="E8" s="26">
        <f>'příjmy OD'!J11</f>
        <v>300</v>
      </c>
      <c r="F8" s="18">
        <f>D8+E8</f>
        <v>134104.15000000002</v>
      </c>
    </row>
    <row r="9" spans="1:6" ht="15" customHeight="1">
      <c r="A9" s="14" t="s">
        <v>14</v>
      </c>
      <c r="B9" s="15" t="s">
        <v>15</v>
      </c>
      <c r="C9" s="16">
        <v>0</v>
      </c>
      <c r="D9" s="17">
        <v>1525.56</v>
      </c>
      <c r="E9" s="26"/>
      <c r="F9" s="18">
        <f>D9+E9</f>
        <v>1525.56</v>
      </c>
    </row>
    <row r="10" spans="1:6" ht="15" customHeight="1">
      <c r="A10" s="19" t="s">
        <v>16</v>
      </c>
      <c r="B10" s="15" t="s">
        <v>17</v>
      </c>
      <c r="C10" s="20">
        <f>C11+C16</f>
        <v>85842</v>
      </c>
      <c r="D10" s="21">
        <f>D11+D16</f>
        <v>4794372.01</v>
      </c>
      <c r="E10" s="22">
        <f>E11+E16</f>
        <v>0</v>
      </c>
      <c r="F10" s="23">
        <f>F11+F16</f>
        <v>4794372.01</v>
      </c>
    </row>
    <row r="11" spans="1:6" ht="15" customHeight="1">
      <c r="A11" s="24" t="s">
        <v>53</v>
      </c>
      <c r="B11" s="15" t="s">
        <v>18</v>
      </c>
      <c r="C11" s="16">
        <f>SUM(C12:C15)</f>
        <v>85842</v>
      </c>
      <c r="D11" s="17">
        <f>D12+D13+D14+D15</f>
        <v>4232379.9399999995</v>
      </c>
      <c r="E11" s="17">
        <f>SUM(E12:E15)</f>
        <v>0</v>
      </c>
      <c r="F11" s="18">
        <f>SUM(F12:F15)</f>
        <v>4232379.9399999995</v>
      </c>
    </row>
    <row r="12" spans="1:6" ht="15" customHeight="1">
      <c r="A12" s="24" t="s">
        <v>54</v>
      </c>
      <c r="B12" s="15" t="s">
        <v>19</v>
      </c>
      <c r="C12" s="25">
        <v>61072</v>
      </c>
      <c r="D12" s="17">
        <v>61072</v>
      </c>
      <c r="E12" s="26"/>
      <c r="F12" s="18">
        <f>D12+E12</f>
        <v>61072</v>
      </c>
    </row>
    <row r="13" spans="1:6" ht="15" customHeight="1">
      <c r="A13" s="24" t="s">
        <v>55</v>
      </c>
      <c r="B13" s="15" t="s">
        <v>18</v>
      </c>
      <c r="C13" s="25">
        <v>0</v>
      </c>
      <c r="D13" s="17">
        <v>4137311.09</v>
      </c>
      <c r="E13" s="26"/>
      <c r="F13" s="18">
        <f>D13+E13</f>
        <v>4137311.09</v>
      </c>
    </row>
    <row r="14" spans="1:6" ht="15" customHeight="1">
      <c r="A14" s="24" t="s">
        <v>61</v>
      </c>
      <c r="B14" s="15" t="s">
        <v>62</v>
      </c>
      <c r="C14" s="25">
        <v>0</v>
      </c>
      <c r="D14" s="17">
        <v>9226.85</v>
      </c>
      <c r="E14" s="26"/>
      <c r="F14" s="18">
        <f>D14+E14</f>
        <v>9226.85</v>
      </c>
    </row>
    <row r="15" spans="1:6" ht="15" customHeight="1">
      <c r="A15" s="24" t="s">
        <v>56</v>
      </c>
      <c r="B15" s="15">
        <v>4121</v>
      </c>
      <c r="C15" s="25">
        <v>24770</v>
      </c>
      <c r="D15" s="17">
        <v>24770</v>
      </c>
      <c r="E15" s="26"/>
      <c r="F15" s="18">
        <f>D15+E15</f>
        <v>24770</v>
      </c>
    </row>
    <row r="16" spans="1:6" ht="15" customHeight="1">
      <c r="A16" s="14" t="s">
        <v>29</v>
      </c>
      <c r="B16" s="15" t="s">
        <v>20</v>
      </c>
      <c r="C16" s="25">
        <f>SUM(C17:C19)</f>
        <v>0</v>
      </c>
      <c r="D16" s="17">
        <f>D17+D18+D19</f>
        <v>561992.0700000001</v>
      </c>
      <c r="E16" s="17">
        <f>SUM(E17:E19)</f>
        <v>0</v>
      </c>
      <c r="F16" s="18">
        <f>SUM(F17:F19)</f>
        <v>561992.0700000001</v>
      </c>
    </row>
    <row r="17" spans="1:6" ht="15" customHeight="1">
      <c r="A17" s="14" t="s">
        <v>59</v>
      </c>
      <c r="B17" s="15" t="s">
        <v>20</v>
      </c>
      <c r="C17" s="25">
        <v>0</v>
      </c>
      <c r="D17" s="17">
        <v>560497.4</v>
      </c>
      <c r="E17" s="26"/>
      <c r="F17" s="18">
        <f>D17+E17</f>
        <v>560497.4</v>
      </c>
    </row>
    <row r="18" spans="1:6" ht="15" customHeight="1">
      <c r="A18" s="24" t="s">
        <v>60</v>
      </c>
      <c r="B18" s="15">
        <v>4221</v>
      </c>
      <c r="C18" s="25">
        <v>0</v>
      </c>
      <c r="D18" s="17">
        <v>0</v>
      </c>
      <c r="E18" s="26"/>
      <c r="F18" s="18">
        <f>D18+E18</f>
        <v>0</v>
      </c>
    </row>
    <row r="19" spans="1:6" ht="15" customHeight="1">
      <c r="A19" s="24" t="s">
        <v>63</v>
      </c>
      <c r="B19" s="15">
        <v>4232</v>
      </c>
      <c r="C19" s="25">
        <v>0</v>
      </c>
      <c r="D19" s="17">
        <v>1494.67</v>
      </c>
      <c r="E19" s="26"/>
      <c r="F19" s="18">
        <f>D19+E19</f>
        <v>1494.67</v>
      </c>
    </row>
    <row r="20" spans="1:6" ht="15" customHeight="1">
      <c r="A20" s="19" t="s">
        <v>21</v>
      </c>
      <c r="B20" s="27" t="s">
        <v>30</v>
      </c>
      <c r="C20" s="20">
        <f>C6+C10</f>
        <v>2365930</v>
      </c>
      <c r="D20" s="21">
        <f>D6+D10</f>
        <v>7149841.93</v>
      </c>
      <c r="E20" s="21">
        <f>E6+E10</f>
        <v>300</v>
      </c>
      <c r="F20" s="23">
        <f>F6+F10</f>
        <v>7150141.93</v>
      </c>
    </row>
    <row r="21" spans="1:6" ht="15" customHeight="1">
      <c r="A21" s="19" t="s">
        <v>22</v>
      </c>
      <c r="B21" s="27" t="s">
        <v>23</v>
      </c>
      <c r="C21" s="20">
        <f>SUM(C22:C25)</f>
        <v>-96875</v>
      </c>
      <c r="D21" s="21">
        <f>SUM(D22:D25)</f>
        <v>906515.76</v>
      </c>
      <c r="E21" s="21">
        <f>SUM(E22:E25)</f>
        <v>0</v>
      </c>
      <c r="F21" s="28">
        <f>SUM(F22:F25)</f>
        <v>906515.76</v>
      </c>
    </row>
    <row r="22" spans="1:6" ht="15" customHeight="1">
      <c r="A22" s="24" t="s">
        <v>73</v>
      </c>
      <c r="B22" s="15" t="s">
        <v>24</v>
      </c>
      <c r="C22" s="25">
        <v>0</v>
      </c>
      <c r="D22" s="17">
        <v>84875.51</v>
      </c>
      <c r="E22" s="29"/>
      <c r="F22" s="18">
        <f>D22+E22</f>
        <v>84875.51</v>
      </c>
    </row>
    <row r="23" spans="1:6" ht="15" customHeight="1">
      <c r="A23" s="24" t="s">
        <v>74</v>
      </c>
      <c r="B23" s="15" t="s">
        <v>24</v>
      </c>
      <c r="C23" s="25">
        <v>0</v>
      </c>
      <c r="D23" s="17">
        <v>918515.25</v>
      </c>
      <c r="E23" s="30"/>
      <c r="F23" s="18">
        <f>D23+E23</f>
        <v>918515.25</v>
      </c>
    </row>
    <row r="24" spans="1:6" ht="15" customHeight="1">
      <c r="A24" s="24" t="s">
        <v>75</v>
      </c>
      <c r="B24" s="15" t="s">
        <v>57</v>
      </c>
      <c r="C24" s="25">
        <v>0</v>
      </c>
      <c r="D24" s="17">
        <v>0</v>
      </c>
      <c r="E24" s="26"/>
      <c r="F24" s="18">
        <f>D24+E24</f>
        <v>0</v>
      </c>
    </row>
    <row r="25" spans="1:6" ht="15" customHeight="1" thickBot="1">
      <c r="A25" s="24" t="s">
        <v>76</v>
      </c>
      <c r="B25" s="15">
        <v>8124</v>
      </c>
      <c r="C25" s="25">
        <v>-96875</v>
      </c>
      <c r="D25" s="401">
        <v>-96875</v>
      </c>
      <c r="E25" s="30"/>
      <c r="F25" s="18">
        <f>D25+E25</f>
        <v>-96875</v>
      </c>
    </row>
    <row r="26" spans="1:6" ht="15" customHeight="1" thickBot="1">
      <c r="A26" s="31" t="s">
        <v>25</v>
      </c>
      <c r="B26" s="32"/>
      <c r="C26" s="33">
        <f>C21+C10+C6</f>
        <v>2269055</v>
      </c>
      <c r="D26" s="34">
        <f>D21+D10+D6</f>
        <v>8056357.6899999995</v>
      </c>
      <c r="E26" s="48">
        <f>E6+E10+E21</f>
        <v>300</v>
      </c>
      <c r="F26" s="35">
        <f>D26+E26</f>
        <v>8056657.6899999995</v>
      </c>
    </row>
    <row r="28" ht="9.75">
      <c r="E28" s="45"/>
    </row>
    <row r="29" spans="1:6" ht="17.25">
      <c r="A29" s="366" t="s">
        <v>52</v>
      </c>
      <c r="B29" s="366"/>
      <c r="C29" s="366"/>
      <c r="D29" s="366"/>
      <c r="E29" s="366"/>
      <c r="F29" s="366"/>
    </row>
    <row r="30" spans="1:6" ht="12" customHeight="1" thickBot="1">
      <c r="A30" s="3"/>
      <c r="B30" s="3"/>
      <c r="C30" s="3"/>
      <c r="D30" s="3"/>
      <c r="E30" s="3"/>
      <c r="F30" s="3"/>
    </row>
    <row r="31" spans="1:6" ht="15" customHeight="1" thickBot="1">
      <c r="A31" s="36" t="s">
        <v>31</v>
      </c>
      <c r="B31" s="37" t="s">
        <v>2</v>
      </c>
      <c r="C31" s="7" t="s">
        <v>70</v>
      </c>
      <c r="D31" s="37" t="s">
        <v>71</v>
      </c>
      <c r="E31" s="7" t="s">
        <v>0</v>
      </c>
      <c r="F31" s="8" t="s">
        <v>72</v>
      </c>
    </row>
    <row r="32" spans="1:6" ht="15" customHeight="1">
      <c r="A32" s="38" t="s">
        <v>32</v>
      </c>
      <c r="B32" s="39" t="s">
        <v>33</v>
      </c>
      <c r="C32" s="40">
        <v>26192.5</v>
      </c>
      <c r="D32" s="40">
        <v>26192.5</v>
      </c>
      <c r="E32" s="40"/>
      <c r="F32" s="42">
        <f>D32+E32</f>
        <v>26192.5</v>
      </c>
    </row>
    <row r="33" spans="1:6" ht="15" customHeight="1">
      <c r="A33" s="43" t="s">
        <v>34</v>
      </c>
      <c r="B33" s="44" t="s">
        <v>33</v>
      </c>
      <c r="C33" s="17">
        <v>238156.72</v>
      </c>
      <c r="D33" s="17">
        <v>241739.92</v>
      </c>
      <c r="E33" s="40"/>
      <c r="F33" s="42">
        <f>D33+E33</f>
        <v>241739.92</v>
      </c>
    </row>
    <row r="34" spans="1:6" ht="15" customHeight="1">
      <c r="A34" s="43" t="s">
        <v>35</v>
      </c>
      <c r="B34" s="44" t="s">
        <v>33</v>
      </c>
      <c r="C34" s="17">
        <v>857900</v>
      </c>
      <c r="D34" s="17">
        <v>876172.86</v>
      </c>
      <c r="E34" s="40"/>
      <c r="F34" s="42">
        <f aca="true" t="shared" si="0" ref="F34:F48">D34+E34</f>
        <v>876172.86</v>
      </c>
    </row>
    <row r="35" spans="1:6" ht="15" customHeight="1">
      <c r="A35" s="43" t="s">
        <v>36</v>
      </c>
      <c r="B35" s="44" t="s">
        <v>33</v>
      </c>
      <c r="C35" s="17">
        <v>607118.3</v>
      </c>
      <c r="D35" s="17">
        <v>634240.3200000001</v>
      </c>
      <c r="E35" s="41"/>
      <c r="F35" s="42">
        <f>D35+E35</f>
        <v>634240.3200000001</v>
      </c>
    </row>
    <row r="36" spans="1:6" ht="15" customHeight="1">
      <c r="A36" s="43" t="s">
        <v>37</v>
      </c>
      <c r="B36" s="44" t="s">
        <v>33</v>
      </c>
      <c r="C36" s="17">
        <v>0</v>
      </c>
      <c r="D36" s="17">
        <v>3579796.7399999998</v>
      </c>
      <c r="E36" s="41"/>
      <c r="F36" s="42">
        <f>D36+E36</f>
        <v>3579796.7399999998</v>
      </c>
    </row>
    <row r="37" spans="1:6" ht="15" customHeight="1">
      <c r="A37" s="43" t="s">
        <v>68</v>
      </c>
      <c r="B37" s="44" t="s">
        <v>33</v>
      </c>
      <c r="C37" s="17">
        <v>78089.98</v>
      </c>
      <c r="D37" s="17">
        <v>434346.24999999994</v>
      </c>
      <c r="E37" s="41"/>
      <c r="F37" s="42">
        <f>D37+E37</f>
        <v>434346.24999999994</v>
      </c>
    </row>
    <row r="38" spans="1:6" ht="15" customHeight="1">
      <c r="A38" s="43" t="s">
        <v>38</v>
      </c>
      <c r="B38" s="44" t="s">
        <v>33</v>
      </c>
      <c r="C38" s="17">
        <v>96358</v>
      </c>
      <c r="D38" s="17">
        <v>76358</v>
      </c>
      <c r="E38" s="41"/>
      <c r="F38" s="42">
        <f>D38+E38</f>
        <v>76358</v>
      </c>
    </row>
    <row r="39" spans="1:6" ht="15" customHeight="1">
      <c r="A39" s="43" t="s">
        <v>39</v>
      </c>
      <c r="B39" s="44" t="s">
        <v>40</v>
      </c>
      <c r="C39" s="17">
        <v>125197</v>
      </c>
      <c r="D39" s="17">
        <v>928922.2899999999</v>
      </c>
      <c r="E39" s="41"/>
      <c r="F39" s="42">
        <f>D39+E39</f>
        <v>928922.2899999999</v>
      </c>
    </row>
    <row r="40" spans="1:6" ht="15" customHeight="1">
      <c r="A40" s="43" t="s">
        <v>41</v>
      </c>
      <c r="B40" s="44" t="s">
        <v>40</v>
      </c>
      <c r="C40" s="17">
        <v>0</v>
      </c>
      <c r="D40" s="17">
        <v>0</v>
      </c>
      <c r="E40" s="41"/>
      <c r="F40" s="42">
        <f t="shared" si="0"/>
        <v>0</v>
      </c>
    </row>
    <row r="41" spans="1:6" ht="15" customHeight="1">
      <c r="A41" s="43" t="s">
        <v>42</v>
      </c>
      <c r="B41" s="44" t="s">
        <v>43</v>
      </c>
      <c r="C41" s="17">
        <v>157317</v>
      </c>
      <c r="D41" s="17">
        <v>1066987.7999999998</v>
      </c>
      <c r="E41" s="41">
        <f>'92306'!J9</f>
        <v>300</v>
      </c>
      <c r="F41" s="42">
        <f t="shared" si="0"/>
        <v>1067287.7999999998</v>
      </c>
    </row>
    <row r="42" spans="1:8" ht="15" customHeight="1">
      <c r="A42" s="43" t="s">
        <v>44</v>
      </c>
      <c r="B42" s="44" t="s">
        <v>43</v>
      </c>
      <c r="C42" s="17">
        <v>22000</v>
      </c>
      <c r="D42" s="17">
        <v>22000</v>
      </c>
      <c r="E42" s="40"/>
      <c r="F42" s="42">
        <f t="shared" si="0"/>
        <v>22000</v>
      </c>
      <c r="H42" s="45"/>
    </row>
    <row r="43" spans="1:6" ht="15" customHeight="1">
      <c r="A43" s="43" t="s">
        <v>45</v>
      </c>
      <c r="B43" s="44" t="s">
        <v>33</v>
      </c>
      <c r="C43" s="17">
        <v>3725.5</v>
      </c>
      <c r="D43" s="17">
        <v>5434.02</v>
      </c>
      <c r="E43" s="40"/>
      <c r="F43" s="42">
        <f t="shared" si="0"/>
        <v>5434.02</v>
      </c>
    </row>
    <row r="44" spans="1:6" ht="15" customHeight="1">
      <c r="A44" s="43" t="s">
        <v>67</v>
      </c>
      <c r="B44" s="44" t="s">
        <v>43</v>
      </c>
      <c r="C44" s="17">
        <v>30000</v>
      </c>
      <c r="D44" s="17">
        <v>81207.47</v>
      </c>
      <c r="E44" s="40"/>
      <c r="F44" s="42">
        <f t="shared" si="0"/>
        <v>81207.47</v>
      </c>
    </row>
    <row r="45" spans="1:6" ht="15" customHeight="1">
      <c r="A45" s="43" t="s">
        <v>46</v>
      </c>
      <c r="B45" s="44" t="s">
        <v>43</v>
      </c>
      <c r="C45" s="17">
        <v>5000</v>
      </c>
      <c r="D45" s="17">
        <v>5317.28</v>
      </c>
      <c r="E45" s="40"/>
      <c r="F45" s="42">
        <f t="shared" si="0"/>
        <v>5317.28</v>
      </c>
    </row>
    <row r="46" spans="1:6" ht="15" customHeight="1">
      <c r="A46" s="43" t="s">
        <v>47</v>
      </c>
      <c r="B46" s="44" t="s">
        <v>43</v>
      </c>
      <c r="C46" s="17">
        <v>18000</v>
      </c>
      <c r="D46" s="17">
        <v>73602.25</v>
      </c>
      <c r="E46" s="40"/>
      <c r="F46" s="42">
        <f t="shared" si="0"/>
        <v>73602.25</v>
      </c>
    </row>
    <row r="47" spans="1:6" ht="15" customHeight="1">
      <c r="A47" s="43" t="s">
        <v>48</v>
      </c>
      <c r="B47" s="44" t="s">
        <v>43</v>
      </c>
      <c r="C47" s="17">
        <v>4000</v>
      </c>
      <c r="D47" s="17">
        <v>4039.987</v>
      </c>
      <c r="E47" s="40"/>
      <c r="F47" s="42">
        <f t="shared" si="0"/>
        <v>4039.987</v>
      </c>
    </row>
    <row r="48" spans="1:6" ht="15" customHeight="1" thickBot="1">
      <c r="A48" s="43" t="s">
        <v>49</v>
      </c>
      <c r="B48" s="44" t="s">
        <v>43</v>
      </c>
      <c r="C48" s="17">
        <v>0</v>
      </c>
      <c r="D48" s="17">
        <v>0</v>
      </c>
      <c r="E48" s="40"/>
      <c r="F48" s="42">
        <f t="shared" si="0"/>
        <v>0</v>
      </c>
    </row>
    <row r="49" spans="1:6" ht="15" customHeight="1" thickBot="1">
      <c r="A49" s="46" t="s">
        <v>50</v>
      </c>
      <c r="B49" s="47"/>
      <c r="C49" s="34">
        <f>SUM(C32:C48)</f>
        <v>2269055</v>
      </c>
      <c r="D49" s="34">
        <f>SUM(D32:D48)</f>
        <v>8056357.686999999</v>
      </c>
      <c r="E49" s="34">
        <f>SUM(E32:E48)</f>
        <v>300</v>
      </c>
      <c r="F49" s="35">
        <f>SUM(F32:F48)</f>
        <v>8056657.686999999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64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89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.7109375" style="52" customWidth="1"/>
    <col min="2" max="2" width="3.00390625" style="52" customWidth="1"/>
    <col min="3" max="3" width="9.421875" style="52" customWidth="1"/>
    <col min="4" max="4" width="4.28125" style="52" customWidth="1"/>
    <col min="5" max="5" width="5.28125" style="52" customWidth="1"/>
    <col min="6" max="6" width="7.8515625" style="52" bestFit="1" customWidth="1"/>
    <col min="7" max="7" width="43.7109375" style="52" customWidth="1"/>
    <col min="8" max="9" width="8.7109375" style="52" customWidth="1"/>
    <col min="10" max="10" width="9.28125" style="52" customWidth="1"/>
    <col min="11" max="11" width="9.00390625" style="52" customWidth="1"/>
    <col min="12" max="16384" width="8.8515625" style="52" customWidth="1"/>
  </cols>
  <sheetData>
    <row r="1" spans="1:11" ht="17.25">
      <c r="A1" s="371" t="s">
        <v>77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17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372" t="s">
        <v>78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ht="13.5" thickBot="1">
      <c r="A4" s="53"/>
      <c r="B4" s="53"/>
      <c r="C4" s="53"/>
      <c r="D4" s="53"/>
      <c r="E4" s="53"/>
      <c r="F4" s="53"/>
      <c r="G4" s="53"/>
      <c r="H4" s="53"/>
      <c r="I4" s="54"/>
      <c r="K4" s="54" t="s">
        <v>79</v>
      </c>
    </row>
    <row r="5" spans="1:11" ht="13.5" thickBot="1">
      <c r="A5" s="373" t="s">
        <v>80</v>
      </c>
      <c r="B5" s="375" t="s">
        <v>4</v>
      </c>
      <c r="C5" s="375" t="s">
        <v>6</v>
      </c>
      <c r="D5" s="375" t="s">
        <v>7</v>
      </c>
      <c r="E5" s="375" t="s">
        <v>8</v>
      </c>
      <c r="F5" s="375" t="s">
        <v>81</v>
      </c>
      <c r="G5" s="378" t="s">
        <v>82</v>
      </c>
      <c r="H5" s="380" t="s">
        <v>70</v>
      </c>
      <c r="I5" s="367" t="s">
        <v>71</v>
      </c>
      <c r="J5" s="369" t="s">
        <v>221</v>
      </c>
      <c r="K5" s="370"/>
    </row>
    <row r="6" spans="1:11" ht="13.5" thickBot="1">
      <c r="A6" s="374"/>
      <c r="B6" s="376"/>
      <c r="C6" s="376"/>
      <c r="D6" s="376"/>
      <c r="E6" s="376"/>
      <c r="F6" s="377"/>
      <c r="G6" s="379"/>
      <c r="H6" s="381"/>
      <c r="I6" s="368"/>
      <c r="J6" s="55" t="s">
        <v>26</v>
      </c>
      <c r="K6" s="56" t="s">
        <v>72</v>
      </c>
    </row>
    <row r="7" spans="1:256" ht="13.5" thickBot="1">
      <c r="A7" s="57" t="s">
        <v>3</v>
      </c>
      <c r="B7" s="58" t="s">
        <v>5</v>
      </c>
      <c r="C7" s="59" t="s">
        <v>3</v>
      </c>
      <c r="D7" s="60" t="s">
        <v>3</v>
      </c>
      <c r="E7" s="60" t="s">
        <v>3</v>
      </c>
      <c r="F7" s="61"/>
      <c r="G7" s="62" t="s">
        <v>83</v>
      </c>
      <c r="H7" s="63">
        <f>H8+H11+H24+H27+H59</f>
        <v>32730</v>
      </c>
      <c r="I7" s="64">
        <f>I8+I11+I24+I27+I59</f>
        <v>772714.9183799999</v>
      </c>
      <c r="J7" s="64">
        <f>J8+J11+J24+J27+J59</f>
        <v>300</v>
      </c>
      <c r="K7" s="64">
        <f>K8+K11+K24+K27+K59</f>
        <v>773014.9183799999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ht="13.5" thickBot="1">
      <c r="A8" s="66" t="s">
        <v>3</v>
      </c>
      <c r="B8" s="67" t="s">
        <v>5</v>
      </c>
      <c r="C8" s="68" t="s">
        <v>3</v>
      </c>
      <c r="D8" s="69" t="s">
        <v>3</v>
      </c>
      <c r="E8" s="69" t="s">
        <v>11</v>
      </c>
      <c r="F8" s="70"/>
      <c r="G8" s="71" t="s">
        <v>84</v>
      </c>
      <c r="H8" s="72">
        <f>H9+H10</f>
        <v>160</v>
      </c>
      <c r="I8" s="73">
        <f>I9+I10</f>
        <v>165.58306</v>
      </c>
      <c r="J8" s="74">
        <f>J9+J10</f>
        <v>0</v>
      </c>
      <c r="K8" s="75">
        <f>K9+K10</f>
        <v>165.58306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256" ht="12.75">
      <c r="A9" s="76" t="s">
        <v>85</v>
      </c>
      <c r="B9" s="77" t="s">
        <v>27</v>
      </c>
      <c r="C9" s="78" t="s">
        <v>3</v>
      </c>
      <c r="D9" s="77" t="s">
        <v>3</v>
      </c>
      <c r="E9" s="79">
        <v>1354</v>
      </c>
      <c r="F9" s="80"/>
      <c r="G9" s="81" t="s">
        <v>86</v>
      </c>
      <c r="H9" s="82">
        <v>0</v>
      </c>
      <c r="I9" s="83">
        <f>5.22061+0.36245</f>
        <v>5.58306</v>
      </c>
      <c r="J9" s="84"/>
      <c r="K9" s="85">
        <f>I9+J9</f>
        <v>5.58306</v>
      </c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ht="13.5" thickBot="1">
      <c r="A10" s="87" t="s">
        <v>85</v>
      </c>
      <c r="B10" s="88" t="s">
        <v>27</v>
      </c>
      <c r="C10" s="89" t="s">
        <v>3</v>
      </c>
      <c r="D10" s="77" t="s">
        <v>3</v>
      </c>
      <c r="E10" s="79">
        <v>1361</v>
      </c>
      <c r="F10" s="90"/>
      <c r="G10" s="91" t="s">
        <v>87</v>
      </c>
      <c r="H10" s="92">
        <v>160</v>
      </c>
      <c r="I10" s="93">
        <v>160</v>
      </c>
      <c r="J10" s="94"/>
      <c r="K10" s="95">
        <f>I10+J10</f>
        <v>160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ht="13.5" thickBot="1">
      <c r="A11" s="66" t="s">
        <v>3</v>
      </c>
      <c r="B11" s="67" t="s">
        <v>5</v>
      </c>
      <c r="C11" s="68" t="s">
        <v>3</v>
      </c>
      <c r="D11" s="69" t="s">
        <v>3</v>
      </c>
      <c r="E11" s="69" t="s">
        <v>13</v>
      </c>
      <c r="F11" s="70"/>
      <c r="G11" s="71" t="s">
        <v>88</v>
      </c>
      <c r="H11" s="96">
        <f>H12+H13+H14+H16+H18+H20+H22</f>
        <v>7800</v>
      </c>
      <c r="I11" s="73">
        <f>I12+I13+I14+I16+I18+I20+I22</f>
        <v>35489.55593</v>
      </c>
      <c r="J11" s="74">
        <f>J12+J13+J14+J16+J18+J20+J22</f>
        <v>300</v>
      </c>
      <c r="K11" s="75">
        <f>K12+K13+K14+K16+K18+K20+K22</f>
        <v>35789.55593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1:256" ht="12.75">
      <c r="A12" s="98" t="s">
        <v>85</v>
      </c>
      <c r="B12" s="99" t="s">
        <v>27</v>
      </c>
      <c r="C12" s="100" t="s">
        <v>3</v>
      </c>
      <c r="D12" s="101">
        <v>2229</v>
      </c>
      <c r="E12" s="102">
        <v>2119</v>
      </c>
      <c r="F12" s="103"/>
      <c r="G12" s="104" t="s">
        <v>89</v>
      </c>
      <c r="H12" s="105">
        <v>3500</v>
      </c>
      <c r="I12" s="105">
        <v>3500</v>
      </c>
      <c r="J12" s="106"/>
      <c r="K12" s="107">
        <f>I12+J12</f>
        <v>3500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256" ht="13.5" thickBot="1">
      <c r="A13" s="87" t="s">
        <v>85</v>
      </c>
      <c r="B13" s="108" t="s">
        <v>27</v>
      </c>
      <c r="C13" s="109" t="s">
        <v>3</v>
      </c>
      <c r="D13" s="110">
        <v>2299</v>
      </c>
      <c r="E13" s="111">
        <v>2212</v>
      </c>
      <c r="F13" s="112"/>
      <c r="G13" s="113" t="s">
        <v>90</v>
      </c>
      <c r="H13" s="114">
        <v>4300</v>
      </c>
      <c r="I13" s="114">
        <v>4300</v>
      </c>
      <c r="J13" s="115"/>
      <c r="K13" s="95">
        <f>I13+J13</f>
        <v>4300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ht="20.25">
      <c r="A14" s="116" t="s">
        <v>91</v>
      </c>
      <c r="B14" s="117" t="s">
        <v>5</v>
      </c>
      <c r="C14" s="118" t="s">
        <v>92</v>
      </c>
      <c r="D14" s="119" t="s">
        <v>3</v>
      </c>
      <c r="E14" s="120" t="s">
        <v>3</v>
      </c>
      <c r="F14" s="119" t="s">
        <v>3</v>
      </c>
      <c r="G14" s="121" t="s">
        <v>93</v>
      </c>
      <c r="H14" s="122">
        <f>SUM(H15:H15)</f>
        <v>0</v>
      </c>
      <c r="I14" s="122">
        <f>SUM(I15:I15)</f>
        <v>24108.953</v>
      </c>
      <c r="J14" s="122">
        <f>SUM(J15:J15)</f>
        <v>0</v>
      </c>
      <c r="K14" s="123">
        <f>SUM(K15:K15)</f>
        <v>24108.953</v>
      </c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ht="13.5" thickBot="1">
      <c r="A15" s="124"/>
      <c r="B15" s="125"/>
      <c r="C15" s="126"/>
      <c r="D15" s="127">
        <v>2212</v>
      </c>
      <c r="E15" s="111">
        <v>2229</v>
      </c>
      <c r="F15" s="128"/>
      <c r="G15" s="113" t="s">
        <v>94</v>
      </c>
      <c r="H15" s="114">
        <v>0</v>
      </c>
      <c r="I15" s="129">
        <f>1500+17608.953+5000</f>
        <v>24108.953</v>
      </c>
      <c r="J15" s="130"/>
      <c r="K15" s="131">
        <f>I15+J15</f>
        <v>24108.953</v>
      </c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ht="12.75">
      <c r="A16" s="132" t="s">
        <v>95</v>
      </c>
      <c r="B16" s="133" t="s">
        <v>5</v>
      </c>
      <c r="C16" s="134" t="s">
        <v>96</v>
      </c>
      <c r="D16" s="135" t="s">
        <v>3</v>
      </c>
      <c r="E16" s="135" t="s">
        <v>3</v>
      </c>
      <c r="F16" s="133" t="s">
        <v>3</v>
      </c>
      <c r="G16" s="136" t="s">
        <v>97</v>
      </c>
      <c r="H16" s="137">
        <f>SUM(H17:H17)</f>
        <v>0</v>
      </c>
      <c r="I16" s="138">
        <f>SUM(I17:I17)</f>
        <v>277.73</v>
      </c>
      <c r="J16" s="138">
        <f>SUM(J17:J17)</f>
        <v>0</v>
      </c>
      <c r="K16" s="137">
        <f>SUM(K17:K17)</f>
        <v>277.73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ht="13.5" thickBot="1">
      <c r="A17" s="124"/>
      <c r="B17" s="125"/>
      <c r="C17" s="126"/>
      <c r="D17" s="139">
        <v>6402</v>
      </c>
      <c r="E17" s="111">
        <v>2229</v>
      </c>
      <c r="F17" s="128"/>
      <c r="G17" s="113" t="s">
        <v>94</v>
      </c>
      <c r="H17" s="130">
        <v>0</v>
      </c>
      <c r="I17" s="140">
        <v>277.73</v>
      </c>
      <c r="J17" s="140"/>
      <c r="K17" s="50">
        <f>I17+J17</f>
        <v>277.73</v>
      </c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ht="20.25">
      <c r="A18" s="132" t="s">
        <v>95</v>
      </c>
      <c r="B18" s="133" t="s">
        <v>5</v>
      </c>
      <c r="C18" s="134" t="s">
        <v>174</v>
      </c>
      <c r="D18" s="135" t="s">
        <v>3</v>
      </c>
      <c r="E18" s="135" t="s">
        <v>3</v>
      </c>
      <c r="F18" s="133" t="s">
        <v>3</v>
      </c>
      <c r="G18" s="226" t="s">
        <v>175</v>
      </c>
      <c r="H18" s="137">
        <f>SUM(H19:H19)</f>
        <v>0</v>
      </c>
      <c r="I18" s="138">
        <f>SUM(I19:I19)</f>
        <v>0</v>
      </c>
      <c r="J18" s="138">
        <f>SUM(J19:J19)</f>
        <v>300</v>
      </c>
      <c r="K18" s="137">
        <f>SUM(K19:K19)</f>
        <v>300</v>
      </c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ht="13.5" thickBot="1">
      <c r="A19" s="124"/>
      <c r="B19" s="125"/>
      <c r="C19" s="126"/>
      <c r="D19" s="139">
        <v>6402</v>
      </c>
      <c r="E19" s="111">
        <v>2229</v>
      </c>
      <c r="F19" s="128"/>
      <c r="G19" s="113" t="s">
        <v>94</v>
      </c>
      <c r="H19" s="130">
        <v>0</v>
      </c>
      <c r="I19" s="140">
        <v>0</v>
      </c>
      <c r="J19" s="140">
        <v>300</v>
      </c>
      <c r="K19" s="50">
        <f>I19+J19</f>
        <v>300</v>
      </c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ht="12.75">
      <c r="A20" s="141" t="s">
        <v>85</v>
      </c>
      <c r="B20" s="142" t="s">
        <v>27</v>
      </c>
      <c r="C20" s="143" t="s">
        <v>3</v>
      </c>
      <c r="D20" s="144" t="s">
        <v>3</v>
      </c>
      <c r="E20" s="145">
        <v>2324</v>
      </c>
      <c r="F20" s="117" t="s">
        <v>3</v>
      </c>
      <c r="G20" s="146" t="s">
        <v>98</v>
      </c>
      <c r="H20" s="147">
        <f>SUM(H21:H21)</f>
        <v>0</v>
      </c>
      <c r="I20" s="122">
        <f>SUM(I21:I21)</f>
        <v>66.065</v>
      </c>
      <c r="J20" s="122">
        <f>SUM(J21:J21)</f>
        <v>0</v>
      </c>
      <c r="K20" s="123">
        <f>SUM(K21:K21)</f>
        <v>66.065</v>
      </c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148"/>
    </row>
    <row r="21" spans="1:256" ht="13.5" thickBot="1">
      <c r="A21" s="76"/>
      <c r="B21" s="149"/>
      <c r="C21" s="150"/>
      <c r="D21" s="151">
        <v>2299</v>
      </c>
      <c r="E21" s="152"/>
      <c r="F21" s="153"/>
      <c r="G21" s="154" t="s">
        <v>99</v>
      </c>
      <c r="H21" s="155">
        <v>0</v>
      </c>
      <c r="I21" s="129">
        <f>55.865+10.2</f>
        <v>66.065</v>
      </c>
      <c r="J21" s="130"/>
      <c r="K21" s="50">
        <f>I21+J21</f>
        <v>66.065</v>
      </c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148"/>
    </row>
    <row r="22" spans="1:256" ht="12.75">
      <c r="A22" s="116" t="s">
        <v>100</v>
      </c>
      <c r="B22" s="117" t="s">
        <v>5</v>
      </c>
      <c r="C22" s="156">
        <v>650670000</v>
      </c>
      <c r="D22" s="119" t="s">
        <v>3</v>
      </c>
      <c r="E22" s="120" t="s">
        <v>3</v>
      </c>
      <c r="F22" s="119" t="s">
        <v>3</v>
      </c>
      <c r="G22" s="157" t="s">
        <v>101</v>
      </c>
      <c r="H22" s="122">
        <f>SUM(H23:H23)</f>
        <v>0</v>
      </c>
      <c r="I22" s="122">
        <f>SUM(I23:I23)</f>
        <v>3236.80793</v>
      </c>
      <c r="J22" s="122">
        <f>SUM(J23:J23)</f>
        <v>0</v>
      </c>
      <c r="K22" s="123">
        <f>SUM(K23:K23)</f>
        <v>3236.80793</v>
      </c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ht="13.5" thickBot="1">
      <c r="A23" s="124"/>
      <c r="B23" s="125"/>
      <c r="C23" s="126"/>
      <c r="D23" s="139">
        <v>6409</v>
      </c>
      <c r="E23" s="111">
        <v>2324</v>
      </c>
      <c r="F23" s="128"/>
      <c r="G23" s="113" t="s">
        <v>98</v>
      </c>
      <c r="H23" s="130">
        <v>0</v>
      </c>
      <c r="I23" s="129">
        <v>3236.80793</v>
      </c>
      <c r="J23" s="130"/>
      <c r="K23" s="50">
        <f>I23+J23</f>
        <v>3236.80793</v>
      </c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ht="13.5" thickBot="1">
      <c r="A24" s="66" t="s">
        <v>3</v>
      </c>
      <c r="B24" s="67" t="s">
        <v>5</v>
      </c>
      <c r="C24" s="68" t="s">
        <v>3</v>
      </c>
      <c r="D24" s="69" t="s">
        <v>3</v>
      </c>
      <c r="E24" s="69" t="s">
        <v>15</v>
      </c>
      <c r="F24" s="70"/>
      <c r="G24" s="71" t="s">
        <v>102</v>
      </c>
      <c r="H24" s="72">
        <f>H25+H26</f>
        <v>0</v>
      </c>
      <c r="I24" s="73">
        <f>I25+I26</f>
        <v>0</v>
      </c>
      <c r="J24" s="74">
        <f>J25+J26</f>
        <v>0</v>
      </c>
      <c r="K24" s="75">
        <f>K25+K26</f>
        <v>0</v>
      </c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</row>
    <row r="25" spans="1:256" ht="12.75">
      <c r="A25" s="98" t="s">
        <v>85</v>
      </c>
      <c r="B25" s="158" t="s">
        <v>27</v>
      </c>
      <c r="C25" s="100" t="s">
        <v>3</v>
      </c>
      <c r="D25" s="159">
        <v>6172</v>
      </c>
      <c r="E25" s="159">
        <v>3111</v>
      </c>
      <c r="F25" s="160"/>
      <c r="G25" s="161" t="s">
        <v>103</v>
      </c>
      <c r="H25" s="162">
        <v>0</v>
      </c>
      <c r="I25" s="163">
        <v>0</v>
      </c>
      <c r="J25" s="164"/>
      <c r="K25" s="2">
        <f>I25+J25</f>
        <v>0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</row>
    <row r="26" spans="1:256" ht="13.5" thickBot="1">
      <c r="A26" s="87" t="s">
        <v>85</v>
      </c>
      <c r="B26" s="108" t="s">
        <v>27</v>
      </c>
      <c r="C26" s="109" t="s">
        <v>3</v>
      </c>
      <c r="D26" s="165">
        <v>6172</v>
      </c>
      <c r="E26" s="165">
        <v>3112</v>
      </c>
      <c r="F26" s="166"/>
      <c r="G26" s="167" t="s">
        <v>104</v>
      </c>
      <c r="H26" s="168">
        <v>0</v>
      </c>
      <c r="I26" s="169">
        <v>0</v>
      </c>
      <c r="J26" s="170"/>
      <c r="K26" s="95">
        <f>I26+J26</f>
        <v>0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</row>
    <row r="27" spans="1:256" ht="13.5" thickBot="1">
      <c r="A27" s="66" t="s">
        <v>3</v>
      </c>
      <c r="B27" s="67" t="s">
        <v>5</v>
      </c>
      <c r="C27" s="68" t="s">
        <v>3</v>
      </c>
      <c r="D27" s="69" t="s">
        <v>3</v>
      </c>
      <c r="E27" s="69" t="s">
        <v>105</v>
      </c>
      <c r="F27" s="70"/>
      <c r="G27" s="71" t="s">
        <v>106</v>
      </c>
      <c r="H27" s="96">
        <f>H28+H30+H32+H34+H36+H38+H40+H42+H44+H46+H48+H50+H52+H54+H56+H58</f>
        <v>24770</v>
      </c>
      <c r="I27" s="73">
        <f>I28+I30+I32+I34+I36+I38+I40+I42+I44+I46+I48+I50+I52+I54+I56+I58</f>
        <v>236059.77938999995</v>
      </c>
      <c r="J27" s="74">
        <f>J28+J30+J32+J34+J36+J38+J40+J42+J44+J46+J48+J50+J52+J54+J56+J58</f>
        <v>0</v>
      </c>
      <c r="K27" s="75">
        <f>K28+K30+K32+K34+K36+K38+K40+K42+K44+K46+K48+K50+K52+K54+K56+K58</f>
        <v>236059.77938999995</v>
      </c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256" ht="12.75">
      <c r="A28" s="171" t="s">
        <v>85</v>
      </c>
      <c r="B28" s="172" t="s">
        <v>5</v>
      </c>
      <c r="C28" s="173" t="s">
        <v>3</v>
      </c>
      <c r="D28" s="117" t="s">
        <v>3</v>
      </c>
      <c r="E28" s="117" t="s">
        <v>3</v>
      </c>
      <c r="F28" s="117" t="s">
        <v>3</v>
      </c>
      <c r="G28" s="174" t="s">
        <v>107</v>
      </c>
      <c r="H28" s="175">
        <f>SUM(H29:H29)</f>
        <v>0</v>
      </c>
      <c r="I28" s="176">
        <f>SUM(I29:I29)</f>
        <v>11468</v>
      </c>
      <c r="J28" s="176">
        <f>SUM(J29:J29)</f>
        <v>0</v>
      </c>
      <c r="K28" s="177">
        <f>SUM(K29:K29)</f>
        <v>11468</v>
      </c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ht="13.5" thickBot="1">
      <c r="A29" s="178"/>
      <c r="B29" s="179"/>
      <c r="C29" s="180"/>
      <c r="D29" s="181"/>
      <c r="E29" s="181">
        <v>4113</v>
      </c>
      <c r="F29" s="182" t="s">
        <v>108</v>
      </c>
      <c r="G29" s="183" t="s">
        <v>109</v>
      </c>
      <c r="H29" s="184">
        <v>0</v>
      </c>
      <c r="I29" s="185">
        <v>11468</v>
      </c>
      <c r="J29" s="185"/>
      <c r="K29" s="50">
        <f>I29+J29</f>
        <v>11468</v>
      </c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ht="12.75">
      <c r="A30" s="171" t="s">
        <v>85</v>
      </c>
      <c r="B30" s="172" t="s">
        <v>5</v>
      </c>
      <c r="C30" s="173" t="s">
        <v>3</v>
      </c>
      <c r="D30" s="117" t="s">
        <v>3</v>
      </c>
      <c r="E30" s="117" t="s">
        <v>3</v>
      </c>
      <c r="F30" s="117" t="s">
        <v>3</v>
      </c>
      <c r="G30" s="174" t="s">
        <v>110</v>
      </c>
      <c r="H30" s="175">
        <f>SUM(H31:H31)</f>
        <v>0</v>
      </c>
      <c r="I30" s="176">
        <f>SUM(I31:I31)</f>
        <v>187440</v>
      </c>
      <c r="J30" s="176">
        <f>SUM(J31:J31)</f>
        <v>0</v>
      </c>
      <c r="K30" s="177">
        <f>SUM(K31:K31)</f>
        <v>187440</v>
      </c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ht="13.5" thickBot="1">
      <c r="A31" s="178"/>
      <c r="B31" s="179"/>
      <c r="C31" s="180"/>
      <c r="D31" s="181"/>
      <c r="E31" s="181">
        <v>4113</v>
      </c>
      <c r="F31" s="182" t="s">
        <v>108</v>
      </c>
      <c r="G31" s="183" t="s">
        <v>109</v>
      </c>
      <c r="H31" s="184">
        <v>0</v>
      </c>
      <c r="I31" s="185">
        <v>187440</v>
      </c>
      <c r="J31" s="185"/>
      <c r="K31" s="50">
        <f>I31+J31</f>
        <v>187440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ht="12.75">
      <c r="A32" s="132" t="s">
        <v>95</v>
      </c>
      <c r="B32" s="186" t="s">
        <v>27</v>
      </c>
      <c r="C32" s="187" t="s">
        <v>111</v>
      </c>
      <c r="D32" s="135" t="s">
        <v>3</v>
      </c>
      <c r="E32" s="135" t="s">
        <v>3</v>
      </c>
      <c r="F32" s="133" t="s">
        <v>3</v>
      </c>
      <c r="G32" s="188" t="s">
        <v>112</v>
      </c>
      <c r="H32" s="189">
        <f>SUM(H33:H33)</f>
        <v>0</v>
      </c>
      <c r="I32" s="138">
        <f>SUM(I33:I33)</f>
        <v>1588.97168</v>
      </c>
      <c r="J32" s="138">
        <f>SUM(J33:J33)</f>
        <v>0</v>
      </c>
      <c r="K32" s="137">
        <f>SUM(K33:K33)</f>
        <v>1588.97168</v>
      </c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  <c r="IR32" s="148"/>
      <c r="IS32" s="148"/>
      <c r="IT32" s="148"/>
      <c r="IU32" s="148"/>
      <c r="IV32" s="148"/>
    </row>
    <row r="33" spans="1:256" ht="13.5" thickBot="1">
      <c r="A33" s="190"/>
      <c r="B33" s="191"/>
      <c r="C33" s="192"/>
      <c r="D33" s="193"/>
      <c r="E33" s="193">
        <v>4118</v>
      </c>
      <c r="F33" s="194" t="s">
        <v>113</v>
      </c>
      <c r="G33" s="195" t="s">
        <v>114</v>
      </c>
      <c r="H33" s="196">
        <v>0</v>
      </c>
      <c r="I33" s="129">
        <v>1588.97168</v>
      </c>
      <c r="J33" s="197"/>
      <c r="K33" s="49">
        <f>I33+J33</f>
        <v>1588.97168</v>
      </c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  <c r="IS33" s="148"/>
      <c r="IT33" s="148"/>
      <c r="IU33" s="148"/>
      <c r="IV33" s="148"/>
    </row>
    <row r="34" spans="1:256" ht="12.75">
      <c r="A34" s="132" t="s">
        <v>95</v>
      </c>
      <c r="B34" s="186" t="s">
        <v>27</v>
      </c>
      <c r="C34" s="187" t="s">
        <v>115</v>
      </c>
      <c r="D34" s="135" t="s">
        <v>3</v>
      </c>
      <c r="E34" s="135" t="s">
        <v>3</v>
      </c>
      <c r="F34" s="133" t="s">
        <v>3</v>
      </c>
      <c r="G34" s="188" t="s">
        <v>116</v>
      </c>
      <c r="H34" s="189">
        <f>SUM(H35:H35)</f>
        <v>0</v>
      </c>
      <c r="I34" s="138">
        <f>SUM(I35:I35)</f>
        <v>699.2918</v>
      </c>
      <c r="J34" s="138">
        <f>SUM(J35:J35)</f>
        <v>0</v>
      </c>
      <c r="K34" s="137">
        <f>SUM(K35:K35)</f>
        <v>699.2918</v>
      </c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  <c r="IS34" s="148"/>
      <c r="IT34" s="148"/>
      <c r="IU34" s="148"/>
      <c r="IV34" s="148"/>
    </row>
    <row r="35" spans="1:256" ht="13.5" thickBot="1">
      <c r="A35" s="190"/>
      <c r="B35" s="191"/>
      <c r="C35" s="192"/>
      <c r="D35" s="193"/>
      <c r="E35" s="193">
        <v>4118</v>
      </c>
      <c r="F35" s="194" t="s">
        <v>113</v>
      </c>
      <c r="G35" s="195" t="s">
        <v>114</v>
      </c>
      <c r="H35" s="196">
        <v>0</v>
      </c>
      <c r="I35" s="129">
        <v>699.2918</v>
      </c>
      <c r="J35" s="197"/>
      <c r="K35" s="49">
        <f>I35+J35</f>
        <v>699.2918</v>
      </c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  <c r="IL35" s="148"/>
      <c r="IM35" s="148"/>
      <c r="IN35" s="148"/>
      <c r="IO35" s="148"/>
      <c r="IP35" s="148"/>
      <c r="IQ35" s="148"/>
      <c r="IR35" s="148"/>
      <c r="IS35" s="148"/>
      <c r="IT35" s="148"/>
      <c r="IU35" s="148"/>
      <c r="IV35" s="148"/>
    </row>
    <row r="36" spans="1:256" ht="12.75">
      <c r="A36" s="132" t="s">
        <v>95</v>
      </c>
      <c r="B36" s="186" t="s">
        <v>27</v>
      </c>
      <c r="C36" s="187" t="s">
        <v>117</v>
      </c>
      <c r="D36" s="135" t="s">
        <v>3</v>
      </c>
      <c r="E36" s="135" t="s">
        <v>3</v>
      </c>
      <c r="F36" s="133" t="s">
        <v>3</v>
      </c>
      <c r="G36" s="188" t="s">
        <v>118</v>
      </c>
      <c r="H36" s="189">
        <f>SUM(H37:H37)</f>
        <v>0</v>
      </c>
      <c r="I36" s="138">
        <f>SUM(I37:I37)</f>
        <v>2070.224</v>
      </c>
      <c r="J36" s="138">
        <f>SUM(J37:J37)</f>
        <v>0</v>
      </c>
      <c r="K36" s="137">
        <f>SUM(K37:K37)</f>
        <v>2070.224</v>
      </c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  <c r="IV36" s="148"/>
    </row>
    <row r="37" spans="1:256" ht="13.5" thickBot="1">
      <c r="A37" s="190"/>
      <c r="B37" s="198"/>
      <c r="C37" s="199"/>
      <c r="D37" s="200"/>
      <c r="E37" s="200">
        <v>4118</v>
      </c>
      <c r="F37" s="194" t="s">
        <v>113</v>
      </c>
      <c r="G37" s="195" t="s">
        <v>114</v>
      </c>
      <c r="H37" s="201">
        <v>0</v>
      </c>
      <c r="I37" s="129">
        <v>2070.224</v>
      </c>
      <c r="J37" s="197"/>
      <c r="K37" s="50">
        <f>I37+J37</f>
        <v>2070.224</v>
      </c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8"/>
      <c r="FL37" s="148"/>
      <c r="FM37" s="148"/>
      <c r="FN37" s="148"/>
      <c r="FO37" s="148"/>
      <c r="FP37" s="148"/>
      <c r="FQ37" s="148"/>
      <c r="FR37" s="148"/>
      <c r="FS37" s="148"/>
      <c r="FT37" s="148"/>
      <c r="FU37" s="148"/>
      <c r="FV37" s="148"/>
      <c r="FW37" s="148"/>
      <c r="FX37" s="148"/>
      <c r="FY37" s="148"/>
      <c r="FZ37" s="148"/>
      <c r="GA37" s="148"/>
      <c r="GB37" s="148"/>
      <c r="GC37" s="148"/>
      <c r="GD37" s="148"/>
      <c r="GE37" s="148"/>
      <c r="GF37" s="148"/>
      <c r="GG37" s="148"/>
      <c r="GH37" s="148"/>
      <c r="GI37" s="148"/>
      <c r="GJ37" s="148"/>
      <c r="GK37" s="148"/>
      <c r="GL37" s="148"/>
      <c r="GM37" s="148"/>
      <c r="GN37" s="148"/>
      <c r="GO37" s="148"/>
      <c r="GP37" s="148"/>
      <c r="GQ37" s="148"/>
      <c r="GR37" s="148"/>
      <c r="GS37" s="148"/>
      <c r="GT37" s="148"/>
      <c r="GU37" s="148"/>
      <c r="GV37" s="148"/>
      <c r="GW37" s="148"/>
      <c r="GX37" s="148"/>
      <c r="GY37" s="148"/>
      <c r="GZ37" s="148"/>
      <c r="HA37" s="148"/>
      <c r="HB37" s="148"/>
      <c r="HC37" s="148"/>
      <c r="HD37" s="148"/>
      <c r="HE37" s="148"/>
      <c r="HF37" s="148"/>
      <c r="HG37" s="148"/>
      <c r="HH37" s="148"/>
      <c r="HI37" s="148"/>
      <c r="HJ37" s="148"/>
      <c r="HK37" s="148"/>
      <c r="HL37" s="148"/>
      <c r="HM37" s="148"/>
      <c r="HN37" s="148"/>
      <c r="HO37" s="148"/>
      <c r="HP37" s="148"/>
      <c r="HQ37" s="148"/>
      <c r="HR37" s="148"/>
      <c r="HS37" s="148"/>
      <c r="HT37" s="148"/>
      <c r="HU37" s="148"/>
      <c r="HV37" s="148"/>
      <c r="HW37" s="148"/>
      <c r="HX37" s="148"/>
      <c r="HY37" s="148"/>
      <c r="HZ37" s="148"/>
      <c r="IA37" s="148"/>
      <c r="IB37" s="148"/>
      <c r="IC37" s="148"/>
      <c r="ID37" s="148"/>
      <c r="IE37" s="148"/>
      <c r="IF37" s="148"/>
      <c r="IG37" s="148"/>
      <c r="IH37" s="148"/>
      <c r="II37" s="148"/>
      <c r="IJ37" s="148"/>
      <c r="IK37" s="148"/>
      <c r="IL37" s="148"/>
      <c r="IM37" s="148"/>
      <c r="IN37" s="148"/>
      <c r="IO37" s="148"/>
      <c r="IP37" s="148"/>
      <c r="IQ37" s="148"/>
      <c r="IR37" s="148"/>
      <c r="IS37" s="148"/>
      <c r="IT37" s="148"/>
      <c r="IU37" s="148"/>
      <c r="IV37" s="148"/>
    </row>
    <row r="38" spans="1:256" ht="12.75">
      <c r="A38" s="132" t="s">
        <v>95</v>
      </c>
      <c r="B38" s="186" t="s">
        <v>27</v>
      </c>
      <c r="C38" s="187" t="s">
        <v>119</v>
      </c>
      <c r="D38" s="135" t="s">
        <v>3</v>
      </c>
      <c r="E38" s="135" t="s">
        <v>3</v>
      </c>
      <c r="F38" s="133" t="s">
        <v>3</v>
      </c>
      <c r="G38" s="188" t="s">
        <v>120</v>
      </c>
      <c r="H38" s="189">
        <f>SUM(H39:H39)</f>
        <v>0</v>
      </c>
      <c r="I38" s="138">
        <f>SUM(I39:I39)</f>
        <v>574.533</v>
      </c>
      <c r="J38" s="138">
        <f>SUM(J39:J39)</f>
        <v>0</v>
      </c>
      <c r="K38" s="137">
        <f>SUM(K39:K39)</f>
        <v>574.533</v>
      </c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48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  <c r="GE38" s="148"/>
      <c r="GF38" s="148"/>
      <c r="GG38" s="148"/>
      <c r="GH38" s="148"/>
      <c r="GI38" s="148"/>
      <c r="GJ38" s="148"/>
      <c r="GK38" s="148"/>
      <c r="GL38" s="148"/>
      <c r="GM38" s="148"/>
      <c r="GN38" s="148"/>
      <c r="GO38" s="148"/>
      <c r="GP38" s="148"/>
      <c r="GQ38" s="148"/>
      <c r="GR38" s="148"/>
      <c r="GS38" s="148"/>
      <c r="GT38" s="148"/>
      <c r="GU38" s="148"/>
      <c r="GV38" s="148"/>
      <c r="GW38" s="148"/>
      <c r="GX38" s="148"/>
      <c r="GY38" s="148"/>
      <c r="GZ38" s="148"/>
      <c r="HA38" s="148"/>
      <c r="HB38" s="148"/>
      <c r="HC38" s="148"/>
      <c r="HD38" s="148"/>
      <c r="HE38" s="148"/>
      <c r="HF38" s="148"/>
      <c r="HG38" s="148"/>
      <c r="HH38" s="148"/>
      <c r="HI38" s="148"/>
      <c r="HJ38" s="148"/>
      <c r="HK38" s="148"/>
      <c r="HL38" s="148"/>
      <c r="HM38" s="148"/>
      <c r="HN38" s="148"/>
      <c r="HO38" s="148"/>
      <c r="HP38" s="148"/>
      <c r="HQ38" s="148"/>
      <c r="HR38" s="148"/>
      <c r="HS38" s="148"/>
      <c r="HT38" s="148"/>
      <c r="HU38" s="148"/>
      <c r="HV38" s="148"/>
      <c r="HW38" s="148"/>
      <c r="HX38" s="148"/>
      <c r="HY38" s="148"/>
      <c r="HZ38" s="148"/>
      <c r="IA38" s="148"/>
      <c r="IB38" s="148"/>
      <c r="IC38" s="148"/>
      <c r="ID38" s="148"/>
      <c r="IE38" s="148"/>
      <c r="IF38" s="148"/>
      <c r="IG38" s="148"/>
      <c r="IH38" s="148"/>
      <c r="II38" s="148"/>
      <c r="IJ38" s="148"/>
      <c r="IK38" s="148"/>
      <c r="IL38" s="148"/>
      <c r="IM38" s="148"/>
      <c r="IN38" s="148"/>
      <c r="IO38" s="148"/>
      <c r="IP38" s="148"/>
      <c r="IQ38" s="148"/>
      <c r="IR38" s="148"/>
      <c r="IS38" s="148"/>
      <c r="IT38" s="148"/>
      <c r="IU38" s="148"/>
      <c r="IV38" s="148"/>
    </row>
    <row r="39" spans="1:256" ht="13.5" thickBot="1">
      <c r="A39" s="190"/>
      <c r="B39" s="191"/>
      <c r="C39" s="192"/>
      <c r="D39" s="193"/>
      <c r="E39" s="193">
        <v>4118</v>
      </c>
      <c r="F39" s="194" t="s">
        <v>113</v>
      </c>
      <c r="G39" s="195" t="s">
        <v>114</v>
      </c>
      <c r="H39" s="196">
        <v>0</v>
      </c>
      <c r="I39" s="129">
        <v>574.533</v>
      </c>
      <c r="J39" s="197"/>
      <c r="K39" s="49">
        <f>I39+J39</f>
        <v>574.533</v>
      </c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  <c r="HN39" s="148"/>
      <c r="HO39" s="148"/>
      <c r="HP39" s="148"/>
      <c r="HQ39" s="148"/>
      <c r="HR39" s="148"/>
      <c r="HS39" s="148"/>
      <c r="HT39" s="148"/>
      <c r="HU39" s="148"/>
      <c r="HV39" s="148"/>
      <c r="HW39" s="148"/>
      <c r="HX39" s="148"/>
      <c r="HY39" s="148"/>
      <c r="HZ39" s="148"/>
      <c r="IA39" s="148"/>
      <c r="IB39" s="148"/>
      <c r="IC39" s="148"/>
      <c r="ID39" s="148"/>
      <c r="IE39" s="148"/>
      <c r="IF39" s="148"/>
      <c r="IG39" s="148"/>
      <c r="IH39" s="148"/>
      <c r="II39" s="148"/>
      <c r="IJ39" s="148"/>
      <c r="IK39" s="148"/>
      <c r="IL39" s="148"/>
      <c r="IM39" s="148"/>
      <c r="IN39" s="148"/>
      <c r="IO39" s="148"/>
      <c r="IP39" s="148"/>
      <c r="IQ39" s="148"/>
      <c r="IR39" s="148"/>
      <c r="IS39" s="148"/>
      <c r="IT39" s="148"/>
      <c r="IU39" s="148"/>
      <c r="IV39" s="148"/>
    </row>
    <row r="40" spans="1:256" ht="12.75">
      <c r="A40" s="132" t="s">
        <v>95</v>
      </c>
      <c r="B40" s="186" t="s">
        <v>27</v>
      </c>
      <c r="C40" s="187" t="s">
        <v>121</v>
      </c>
      <c r="D40" s="135" t="s">
        <v>3</v>
      </c>
      <c r="E40" s="135" t="s">
        <v>3</v>
      </c>
      <c r="F40" s="133" t="s">
        <v>3</v>
      </c>
      <c r="G40" s="188" t="s">
        <v>122</v>
      </c>
      <c r="H40" s="189">
        <f>SUM(H41:H41)</f>
        <v>0</v>
      </c>
      <c r="I40" s="138">
        <f>SUM(I41:I41)</f>
        <v>708.61052</v>
      </c>
      <c r="J40" s="138">
        <f>SUM(J41:J41)</f>
        <v>0</v>
      </c>
      <c r="K40" s="137">
        <f>SUM(K41:K41)</f>
        <v>708.61052</v>
      </c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  <c r="HN40" s="148"/>
      <c r="HO40" s="148"/>
      <c r="HP40" s="148"/>
      <c r="HQ40" s="148"/>
      <c r="HR40" s="148"/>
      <c r="HS40" s="148"/>
      <c r="HT40" s="148"/>
      <c r="HU40" s="148"/>
      <c r="HV40" s="148"/>
      <c r="HW40" s="148"/>
      <c r="HX40" s="148"/>
      <c r="HY40" s="148"/>
      <c r="HZ40" s="148"/>
      <c r="IA40" s="148"/>
      <c r="IB40" s="148"/>
      <c r="IC40" s="148"/>
      <c r="ID40" s="148"/>
      <c r="IE40" s="148"/>
      <c r="IF40" s="148"/>
      <c r="IG40" s="148"/>
      <c r="IH40" s="148"/>
      <c r="II40" s="148"/>
      <c r="IJ40" s="148"/>
      <c r="IK40" s="148"/>
      <c r="IL40" s="148"/>
      <c r="IM40" s="148"/>
      <c r="IN40" s="148"/>
      <c r="IO40" s="148"/>
      <c r="IP40" s="148"/>
      <c r="IQ40" s="148"/>
      <c r="IR40" s="148"/>
      <c r="IS40" s="148"/>
      <c r="IT40" s="148"/>
      <c r="IU40" s="148"/>
      <c r="IV40" s="148"/>
    </row>
    <row r="41" spans="1:256" ht="13.5" thickBot="1">
      <c r="A41" s="190"/>
      <c r="B41" s="191"/>
      <c r="C41" s="192"/>
      <c r="D41" s="193"/>
      <c r="E41" s="193">
        <v>4118</v>
      </c>
      <c r="F41" s="194" t="s">
        <v>113</v>
      </c>
      <c r="G41" s="195" t="s">
        <v>114</v>
      </c>
      <c r="H41" s="196">
        <v>0</v>
      </c>
      <c r="I41" s="129">
        <v>708.61052</v>
      </c>
      <c r="J41" s="197"/>
      <c r="K41" s="49">
        <f>I41+J41</f>
        <v>708.61052</v>
      </c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48"/>
      <c r="FJ41" s="148"/>
      <c r="FK41" s="148"/>
      <c r="FL41" s="148"/>
      <c r="FM41" s="148"/>
      <c r="FN41" s="148"/>
      <c r="FO41" s="148"/>
      <c r="FP41" s="148"/>
      <c r="FQ41" s="148"/>
      <c r="FR41" s="148"/>
      <c r="FS41" s="148"/>
      <c r="FT41" s="148"/>
      <c r="FU41" s="148"/>
      <c r="FV41" s="148"/>
      <c r="FW41" s="148"/>
      <c r="FX41" s="148"/>
      <c r="FY41" s="148"/>
      <c r="FZ41" s="148"/>
      <c r="GA41" s="148"/>
      <c r="GB41" s="148"/>
      <c r="GC41" s="148"/>
      <c r="GD41" s="148"/>
      <c r="GE41" s="148"/>
      <c r="GF41" s="148"/>
      <c r="GG41" s="148"/>
      <c r="GH41" s="148"/>
      <c r="GI41" s="148"/>
      <c r="GJ41" s="148"/>
      <c r="GK41" s="148"/>
      <c r="GL41" s="148"/>
      <c r="GM41" s="148"/>
      <c r="GN41" s="148"/>
      <c r="GO41" s="148"/>
      <c r="GP41" s="148"/>
      <c r="GQ41" s="148"/>
      <c r="GR41" s="148"/>
      <c r="GS41" s="148"/>
      <c r="GT41" s="148"/>
      <c r="GU41" s="148"/>
      <c r="GV41" s="148"/>
      <c r="GW41" s="148"/>
      <c r="GX41" s="148"/>
      <c r="GY41" s="148"/>
      <c r="GZ41" s="148"/>
      <c r="HA41" s="148"/>
      <c r="HB41" s="148"/>
      <c r="HC41" s="148"/>
      <c r="HD41" s="148"/>
      <c r="HE41" s="148"/>
      <c r="HF41" s="148"/>
      <c r="HG41" s="148"/>
      <c r="HH41" s="148"/>
      <c r="HI41" s="148"/>
      <c r="HJ41" s="148"/>
      <c r="HK41" s="148"/>
      <c r="HL41" s="148"/>
      <c r="HM41" s="148"/>
      <c r="HN41" s="148"/>
      <c r="HO41" s="148"/>
      <c r="HP41" s="148"/>
      <c r="HQ41" s="148"/>
      <c r="HR41" s="148"/>
      <c r="HS41" s="148"/>
      <c r="HT41" s="148"/>
      <c r="HU41" s="148"/>
      <c r="HV41" s="148"/>
      <c r="HW41" s="148"/>
      <c r="HX41" s="148"/>
      <c r="HY41" s="148"/>
      <c r="HZ41" s="148"/>
      <c r="IA41" s="148"/>
      <c r="IB41" s="148"/>
      <c r="IC41" s="148"/>
      <c r="ID41" s="148"/>
      <c r="IE41" s="148"/>
      <c r="IF41" s="148"/>
      <c r="IG41" s="148"/>
      <c r="IH41" s="148"/>
      <c r="II41" s="148"/>
      <c r="IJ41" s="148"/>
      <c r="IK41" s="148"/>
      <c r="IL41" s="148"/>
      <c r="IM41" s="148"/>
      <c r="IN41" s="148"/>
      <c r="IO41" s="148"/>
      <c r="IP41" s="148"/>
      <c r="IQ41" s="148"/>
      <c r="IR41" s="148"/>
      <c r="IS41" s="148"/>
      <c r="IT41" s="148"/>
      <c r="IU41" s="148"/>
      <c r="IV41" s="148"/>
    </row>
    <row r="42" spans="1:256" ht="12.75">
      <c r="A42" s="132" t="s">
        <v>95</v>
      </c>
      <c r="B42" s="186" t="s">
        <v>27</v>
      </c>
      <c r="C42" s="187" t="s">
        <v>123</v>
      </c>
      <c r="D42" s="135" t="s">
        <v>3</v>
      </c>
      <c r="E42" s="135" t="s">
        <v>3</v>
      </c>
      <c r="F42" s="133" t="s">
        <v>3</v>
      </c>
      <c r="G42" s="188" t="s">
        <v>124</v>
      </c>
      <c r="H42" s="189">
        <f>SUM(H43:H43)</f>
        <v>0</v>
      </c>
      <c r="I42" s="138">
        <f>SUM(I43:I43)</f>
        <v>1699.48022</v>
      </c>
      <c r="J42" s="138">
        <f>SUM(J43:J43)</f>
        <v>0</v>
      </c>
      <c r="K42" s="137">
        <f>SUM(K43:K43)</f>
        <v>1699.48022</v>
      </c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48"/>
      <c r="FJ42" s="148"/>
      <c r="FK42" s="148"/>
      <c r="FL42" s="148"/>
      <c r="FM42" s="148"/>
      <c r="FN42" s="148"/>
      <c r="FO42" s="148"/>
      <c r="FP42" s="148"/>
      <c r="FQ42" s="148"/>
      <c r="FR42" s="148"/>
      <c r="FS42" s="148"/>
      <c r="FT42" s="148"/>
      <c r="FU42" s="148"/>
      <c r="FV42" s="148"/>
      <c r="FW42" s="148"/>
      <c r="FX42" s="148"/>
      <c r="FY42" s="148"/>
      <c r="FZ42" s="148"/>
      <c r="GA42" s="148"/>
      <c r="GB42" s="148"/>
      <c r="GC42" s="148"/>
      <c r="GD42" s="148"/>
      <c r="GE42" s="148"/>
      <c r="GF42" s="148"/>
      <c r="GG42" s="148"/>
      <c r="GH42" s="148"/>
      <c r="GI42" s="148"/>
      <c r="GJ42" s="148"/>
      <c r="GK42" s="148"/>
      <c r="GL42" s="148"/>
      <c r="GM42" s="148"/>
      <c r="GN42" s="148"/>
      <c r="GO42" s="148"/>
      <c r="GP42" s="148"/>
      <c r="GQ42" s="148"/>
      <c r="GR42" s="148"/>
      <c r="GS42" s="148"/>
      <c r="GT42" s="148"/>
      <c r="GU42" s="148"/>
      <c r="GV42" s="148"/>
      <c r="GW42" s="148"/>
      <c r="GX42" s="148"/>
      <c r="GY42" s="148"/>
      <c r="GZ42" s="148"/>
      <c r="HA42" s="148"/>
      <c r="HB42" s="148"/>
      <c r="HC42" s="148"/>
      <c r="HD42" s="148"/>
      <c r="HE42" s="148"/>
      <c r="HF42" s="148"/>
      <c r="HG42" s="148"/>
      <c r="HH42" s="148"/>
      <c r="HI42" s="148"/>
      <c r="HJ42" s="148"/>
      <c r="HK42" s="148"/>
      <c r="HL42" s="148"/>
      <c r="HM42" s="148"/>
      <c r="HN42" s="148"/>
      <c r="HO42" s="148"/>
      <c r="HP42" s="148"/>
      <c r="HQ42" s="148"/>
      <c r="HR42" s="148"/>
      <c r="HS42" s="148"/>
      <c r="HT42" s="148"/>
      <c r="HU42" s="148"/>
      <c r="HV42" s="148"/>
      <c r="HW42" s="148"/>
      <c r="HX42" s="148"/>
      <c r="HY42" s="148"/>
      <c r="HZ42" s="148"/>
      <c r="IA42" s="148"/>
      <c r="IB42" s="148"/>
      <c r="IC42" s="148"/>
      <c r="ID42" s="148"/>
      <c r="IE42" s="148"/>
      <c r="IF42" s="148"/>
      <c r="IG42" s="148"/>
      <c r="IH42" s="148"/>
      <c r="II42" s="148"/>
      <c r="IJ42" s="148"/>
      <c r="IK42" s="148"/>
      <c r="IL42" s="148"/>
      <c r="IM42" s="148"/>
      <c r="IN42" s="148"/>
      <c r="IO42" s="148"/>
      <c r="IP42" s="148"/>
      <c r="IQ42" s="148"/>
      <c r="IR42" s="148"/>
      <c r="IS42" s="148"/>
      <c r="IT42" s="148"/>
      <c r="IU42" s="148"/>
      <c r="IV42" s="148"/>
    </row>
    <row r="43" spans="1:256" ht="13.5" thickBot="1">
      <c r="A43" s="190"/>
      <c r="B43" s="198"/>
      <c r="C43" s="199"/>
      <c r="D43" s="200"/>
      <c r="E43" s="200">
        <v>4118</v>
      </c>
      <c r="F43" s="194" t="s">
        <v>113</v>
      </c>
      <c r="G43" s="195" t="s">
        <v>114</v>
      </c>
      <c r="H43" s="201">
        <v>0</v>
      </c>
      <c r="I43" s="129">
        <v>1699.48022</v>
      </c>
      <c r="J43" s="197"/>
      <c r="K43" s="50">
        <f>I43+J43</f>
        <v>1699.48022</v>
      </c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8"/>
      <c r="FE43" s="148"/>
      <c r="FF43" s="148"/>
      <c r="FG43" s="148"/>
      <c r="FH43" s="148"/>
      <c r="FI43" s="148"/>
      <c r="FJ43" s="148"/>
      <c r="FK43" s="148"/>
      <c r="FL43" s="148"/>
      <c r="FM43" s="148"/>
      <c r="FN43" s="148"/>
      <c r="FO43" s="148"/>
      <c r="FP43" s="148"/>
      <c r="FQ43" s="148"/>
      <c r="FR43" s="148"/>
      <c r="FS43" s="148"/>
      <c r="FT43" s="148"/>
      <c r="FU43" s="148"/>
      <c r="FV43" s="148"/>
      <c r="FW43" s="148"/>
      <c r="FX43" s="148"/>
      <c r="FY43" s="148"/>
      <c r="FZ43" s="148"/>
      <c r="GA43" s="148"/>
      <c r="GB43" s="148"/>
      <c r="GC43" s="148"/>
      <c r="GD43" s="148"/>
      <c r="GE43" s="148"/>
      <c r="GF43" s="148"/>
      <c r="GG43" s="148"/>
      <c r="GH43" s="148"/>
      <c r="GI43" s="148"/>
      <c r="GJ43" s="148"/>
      <c r="GK43" s="148"/>
      <c r="GL43" s="148"/>
      <c r="GM43" s="148"/>
      <c r="GN43" s="148"/>
      <c r="GO43" s="148"/>
      <c r="GP43" s="148"/>
      <c r="GQ43" s="148"/>
      <c r="GR43" s="148"/>
      <c r="GS43" s="148"/>
      <c r="GT43" s="148"/>
      <c r="GU43" s="148"/>
      <c r="GV43" s="148"/>
      <c r="GW43" s="148"/>
      <c r="GX43" s="148"/>
      <c r="GY43" s="148"/>
      <c r="GZ43" s="148"/>
      <c r="HA43" s="148"/>
      <c r="HB43" s="148"/>
      <c r="HC43" s="148"/>
      <c r="HD43" s="148"/>
      <c r="HE43" s="148"/>
      <c r="HF43" s="148"/>
      <c r="HG43" s="148"/>
      <c r="HH43" s="148"/>
      <c r="HI43" s="148"/>
      <c r="HJ43" s="148"/>
      <c r="HK43" s="148"/>
      <c r="HL43" s="148"/>
      <c r="HM43" s="148"/>
      <c r="HN43" s="148"/>
      <c r="HO43" s="148"/>
      <c r="HP43" s="148"/>
      <c r="HQ43" s="148"/>
      <c r="HR43" s="148"/>
      <c r="HS43" s="148"/>
      <c r="HT43" s="148"/>
      <c r="HU43" s="148"/>
      <c r="HV43" s="148"/>
      <c r="HW43" s="148"/>
      <c r="HX43" s="148"/>
      <c r="HY43" s="148"/>
      <c r="HZ43" s="148"/>
      <c r="IA43" s="148"/>
      <c r="IB43" s="148"/>
      <c r="IC43" s="148"/>
      <c r="ID43" s="148"/>
      <c r="IE43" s="148"/>
      <c r="IF43" s="148"/>
      <c r="IG43" s="148"/>
      <c r="IH43" s="148"/>
      <c r="II43" s="148"/>
      <c r="IJ43" s="148"/>
      <c r="IK43" s="148"/>
      <c r="IL43" s="148"/>
      <c r="IM43" s="148"/>
      <c r="IN43" s="148"/>
      <c r="IO43" s="148"/>
      <c r="IP43" s="148"/>
      <c r="IQ43" s="148"/>
      <c r="IR43" s="148"/>
      <c r="IS43" s="148"/>
      <c r="IT43" s="148"/>
      <c r="IU43" s="148"/>
      <c r="IV43" s="148"/>
    </row>
    <row r="44" spans="1:256" ht="12.75">
      <c r="A44" s="132" t="s">
        <v>95</v>
      </c>
      <c r="B44" s="186" t="s">
        <v>27</v>
      </c>
      <c r="C44" s="187" t="s">
        <v>125</v>
      </c>
      <c r="D44" s="135" t="s">
        <v>3</v>
      </c>
      <c r="E44" s="135" t="s">
        <v>3</v>
      </c>
      <c r="F44" s="133" t="s">
        <v>3</v>
      </c>
      <c r="G44" s="188" t="s">
        <v>126</v>
      </c>
      <c r="H44" s="189">
        <f>SUM(H45:H45)</f>
        <v>0</v>
      </c>
      <c r="I44" s="138">
        <f>SUM(I45:I45)</f>
        <v>1335.15844</v>
      </c>
      <c r="J44" s="138">
        <f>SUM(J45:J45)</f>
        <v>0</v>
      </c>
      <c r="K44" s="137">
        <f>SUM(K45:K45)</f>
        <v>1335.15844</v>
      </c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48"/>
      <c r="FJ44" s="148"/>
      <c r="FK44" s="148"/>
      <c r="FL44" s="148"/>
      <c r="FM44" s="148"/>
      <c r="FN44" s="148"/>
      <c r="FO44" s="148"/>
      <c r="FP44" s="148"/>
      <c r="FQ44" s="148"/>
      <c r="FR44" s="148"/>
      <c r="FS44" s="148"/>
      <c r="FT44" s="148"/>
      <c r="FU44" s="148"/>
      <c r="FV44" s="148"/>
      <c r="FW44" s="148"/>
      <c r="FX44" s="148"/>
      <c r="FY44" s="148"/>
      <c r="FZ44" s="148"/>
      <c r="GA44" s="148"/>
      <c r="GB44" s="148"/>
      <c r="GC44" s="148"/>
      <c r="GD44" s="148"/>
      <c r="GE44" s="148"/>
      <c r="GF44" s="148"/>
      <c r="GG44" s="148"/>
      <c r="GH44" s="148"/>
      <c r="GI44" s="148"/>
      <c r="GJ44" s="148"/>
      <c r="GK44" s="148"/>
      <c r="GL44" s="148"/>
      <c r="GM44" s="148"/>
      <c r="GN44" s="148"/>
      <c r="GO44" s="148"/>
      <c r="GP44" s="148"/>
      <c r="GQ44" s="148"/>
      <c r="GR44" s="148"/>
      <c r="GS44" s="148"/>
      <c r="GT44" s="148"/>
      <c r="GU44" s="148"/>
      <c r="GV44" s="148"/>
      <c r="GW44" s="148"/>
      <c r="GX44" s="148"/>
      <c r="GY44" s="148"/>
      <c r="GZ44" s="148"/>
      <c r="HA44" s="148"/>
      <c r="HB44" s="148"/>
      <c r="HC44" s="148"/>
      <c r="HD44" s="148"/>
      <c r="HE44" s="148"/>
      <c r="HF44" s="148"/>
      <c r="HG44" s="148"/>
      <c r="HH44" s="148"/>
      <c r="HI44" s="148"/>
      <c r="HJ44" s="148"/>
      <c r="HK44" s="148"/>
      <c r="HL44" s="148"/>
      <c r="HM44" s="148"/>
      <c r="HN44" s="148"/>
      <c r="HO44" s="148"/>
      <c r="HP44" s="148"/>
      <c r="HQ44" s="148"/>
      <c r="HR44" s="148"/>
      <c r="HS44" s="148"/>
      <c r="HT44" s="148"/>
      <c r="HU44" s="148"/>
      <c r="HV44" s="148"/>
      <c r="HW44" s="148"/>
      <c r="HX44" s="148"/>
      <c r="HY44" s="148"/>
      <c r="HZ44" s="148"/>
      <c r="IA44" s="148"/>
      <c r="IB44" s="148"/>
      <c r="IC44" s="148"/>
      <c r="ID44" s="148"/>
      <c r="IE44" s="148"/>
      <c r="IF44" s="148"/>
      <c r="IG44" s="148"/>
      <c r="IH44" s="148"/>
      <c r="II44" s="148"/>
      <c r="IJ44" s="148"/>
      <c r="IK44" s="148"/>
      <c r="IL44" s="148"/>
      <c r="IM44" s="148"/>
      <c r="IN44" s="148"/>
      <c r="IO44" s="148"/>
      <c r="IP44" s="148"/>
      <c r="IQ44" s="148"/>
      <c r="IR44" s="148"/>
      <c r="IS44" s="148"/>
      <c r="IT44" s="148"/>
      <c r="IU44" s="148"/>
      <c r="IV44" s="148"/>
    </row>
    <row r="45" spans="1:256" ht="13.5" thickBot="1">
      <c r="A45" s="190"/>
      <c r="B45" s="198"/>
      <c r="C45" s="199"/>
      <c r="D45" s="200"/>
      <c r="E45" s="200">
        <v>4118</v>
      </c>
      <c r="F45" s="194" t="s">
        <v>113</v>
      </c>
      <c r="G45" s="195" t="s">
        <v>114</v>
      </c>
      <c r="H45" s="201">
        <v>0</v>
      </c>
      <c r="I45" s="129">
        <v>1335.15844</v>
      </c>
      <c r="J45" s="197"/>
      <c r="K45" s="50">
        <f>I45+J45</f>
        <v>1335.15844</v>
      </c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/>
      <c r="FD45" s="148"/>
      <c r="FE45" s="148"/>
      <c r="FF45" s="148"/>
      <c r="FG45" s="148"/>
      <c r="FH45" s="148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  <c r="GB45" s="148"/>
      <c r="GC45" s="148"/>
      <c r="GD45" s="148"/>
      <c r="GE45" s="148"/>
      <c r="GF45" s="148"/>
      <c r="GG45" s="148"/>
      <c r="GH45" s="148"/>
      <c r="GI45" s="148"/>
      <c r="GJ45" s="148"/>
      <c r="GK45" s="148"/>
      <c r="GL45" s="148"/>
      <c r="GM45" s="148"/>
      <c r="GN45" s="148"/>
      <c r="GO45" s="148"/>
      <c r="GP45" s="148"/>
      <c r="GQ45" s="148"/>
      <c r="GR45" s="148"/>
      <c r="GS45" s="148"/>
      <c r="GT45" s="148"/>
      <c r="GU45" s="148"/>
      <c r="GV45" s="148"/>
      <c r="GW45" s="148"/>
      <c r="GX45" s="148"/>
      <c r="GY45" s="148"/>
      <c r="GZ45" s="148"/>
      <c r="HA45" s="148"/>
      <c r="HB45" s="148"/>
      <c r="HC45" s="148"/>
      <c r="HD45" s="148"/>
      <c r="HE45" s="148"/>
      <c r="HF45" s="148"/>
      <c r="HG45" s="148"/>
      <c r="HH45" s="148"/>
      <c r="HI45" s="148"/>
      <c r="HJ45" s="148"/>
      <c r="HK45" s="148"/>
      <c r="HL45" s="148"/>
      <c r="HM45" s="148"/>
      <c r="HN45" s="148"/>
      <c r="HO45" s="148"/>
      <c r="HP45" s="148"/>
      <c r="HQ45" s="148"/>
      <c r="HR45" s="148"/>
      <c r="HS45" s="148"/>
      <c r="HT45" s="148"/>
      <c r="HU45" s="148"/>
      <c r="HV45" s="148"/>
      <c r="HW45" s="148"/>
      <c r="HX45" s="148"/>
      <c r="HY45" s="148"/>
      <c r="HZ45" s="148"/>
      <c r="IA45" s="148"/>
      <c r="IB45" s="148"/>
      <c r="IC45" s="148"/>
      <c r="ID45" s="148"/>
      <c r="IE45" s="148"/>
      <c r="IF45" s="148"/>
      <c r="IG45" s="148"/>
      <c r="IH45" s="148"/>
      <c r="II45" s="148"/>
      <c r="IJ45" s="148"/>
      <c r="IK45" s="148"/>
      <c r="IL45" s="148"/>
      <c r="IM45" s="148"/>
      <c r="IN45" s="148"/>
      <c r="IO45" s="148"/>
      <c r="IP45" s="148"/>
      <c r="IQ45" s="148"/>
      <c r="IR45" s="148"/>
      <c r="IS45" s="148"/>
      <c r="IT45" s="148"/>
      <c r="IU45" s="148"/>
      <c r="IV45" s="148"/>
    </row>
    <row r="46" spans="1:256" ht="12.75">
      <c r="A46" s="132" t="s">
        <v>95</v>
      </c>
      <c r="B46" s="186" t="s">
        <v>27</v>
      </c>
      <c r="C46" s="187" t="s">
        <v>127</v>
      </c>
      <c r="D46" s="135" t="s">
        <v>3</v>
      </c>
      <c r="E46" s="135" t="s">
        <v>3</v>
      </c>
      <c r="F46" s="133" t="s">
        <v>3</v>
      </c>
      <c r="G46" s="188" t="s">
        <v>128</v>
      </c>
      <c r="H46" s="189">
        <f>SUM(H47:H47)</f>
        <v>0</v>
      </c>
      <c r="I46" s="138">
        <f>SUM(I47:I47)</f>
        <v>265.66696</v>
      </c>
      <c r="J46" s="138">
        <f>SUM(J47:J47)</f>
        <v>0</v>
      </c>
      <c r="K46" s="137">
        <f>SUM(K47:K47)</f>
        <v>265.66696</v>
      </c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8"/>
      <c r="FF46" s="148"/>
      <c r="FG46" s="148"/>
      <c r="FH46" s="148"/>
      <c r="FI46" s="148"/>
      <c r="FJ46" s="148"/>
      <c r="FK46" s="148"/>
      <c r="FL46" s="148"/>
      <c r="FM46" s="148"/>
      <c r="FN46" s="148"/>
      <c r="FO46" s="148"/>
      <c r="FP46" s="148"/>
      <c r="FQ46" s="148"/>
      <c r="FR46" s="148"/>
      <c r="FS46" s="148"/>
      <c r="FT46" s="148"/>
      <c r="FU46" s="148"/>
      <c r="FV46" s="148"/>
      <c r="FW46" s="148"/>
      <c r="FX46" s="148"/>
      <c r="FY46" s="148"/>
      <c r="FZ46" s="148"/>
      <c r="GA46" s="148"/>
      <c r="GB46" s="148"/>
      <c r="GC46" s="148"/>
      <c r="GD46" s="148"/>
      <c r="GE46" s="148"/>
      <c r="GF46" s="148"/>
      <c r="GG46" s="148"/>
      <c r="GH46" s="148"/>
      <c r="GI46" s="148"/>
      <c r="GJ46" s="148"/>
      <c r="GK46" s="148"/>
      <c r="GL46" s="148"/>
      <c r="GM46" s="148"/>
      <c r="GN46" s="148"/>
      <c r="GO46" s="148"/>
      <c r="GP46" s="148"/>
      <c r="GQ46" s="148"/>
      <c r="GR46" s="148"/>
      <c r="GS46" s="148"/>
      <c r="GT46" s="148"/>
      <c r="GU46" s="148"/>
      <c r="GV46" s="148"/>
      <c r="GW46" s="148"/>
      <c r="GX46" s="148"/>
      <c r="GY46" s="148"/>
      <c r="GZ46" s="148"/>
      <c r="HA46" s="148"/>
      <c r="HB46" s="148"/>
      <c r="HC46" s="148"/>
      <c r="HD46" s="148"/>
      <c r="HE46" s="148"/>
      <c r="HF46" s="148"/>
      <c r="HG46" s="148"/>
      <c r="HH46" s="148"/>
      <c r="HI46" s="148"/>
      <c r="HJ46" s="148"/>
      <c r="HK46" s="148"/>
      <c r="HL46" s="148"/>
      <c r="HM46" s="148"/>
      <c r="HN46" s="148"/>
      <c r="HO46" s="148"/>
      <c r="HP46" s="148"/>
      <c r="HQ46" s="148"/>
      <c r="HR46" s="148"/>
      <c r="HS46" s="148"/>
      <c r="HT46" s="148"/>
      <c r="HU46" s="148"/>
      <c r="HV46" s="148"/>
      <c r="HW46" s="148"/>
      <c r="HX46" s="148"/>
      <c r="HY46" s="148"/>
      <c r="HZ46" s="148"/>
      <c r="IA46" s="148"/>
      <c r="IB46" s="148"/>
      <c r="IC46" s="148"/>
      <c r="ID46" s="148"/>
      <c r="IE46" s="148"/>
      <c r="IF46" s="148"/>
      <c r="IG46" s="148"/>
      <c r="IH46" s="148"/>
      <c r="II46" s="148"/>
      <c r="IJ46" s="148"/>
      <c r="IK46" s="148"/>
      <c r="IL46" s="148"/>
      <c r="IM46" s="148"/>
      <c r="IN46" s="148"/>
      <c r="IO46" s="148"/>
      <c r="IP46" s="148"/>
      <c r="IQ46" s="148"/>
      <c r="IR46" s="148"/>
      <c r="IS46" s="148"/>
      <c r="IT46" s="148"/>
      <c r="IU46" s="148"/>
      <c r="IV46" s="148"/>
    </row>
    <row r="47" spans="1:256" ht="13.5" thickBot="1">
      <c r="A47" s="190"/>
      <c r="B47" s="191"/>
      <c r="C47" s="192"/>
      <c r="D47" s="193"/>
      <c r="E47" s="193">
        <v>4118</v>
      </c>
      <c r="F47" s="194" t="s">
        <v>113</v>
      </c>
      <c r="G47" s="195" t="s">
        <v>114</v>
      </c>
      <c r="H47" s="196">
        <v>0</v>
      </c>
      <c r="I47" s="129">
        <v>265.66696</v>
      </c>
      <c r="J47" s="197"/>
      <c r="K47" s="49">
        <f>I47+J47</f>
        <v>265.66696</v>
      </c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  <c r="GF47" s="148"/>
      <c r="GG47" s="148"/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  <c r="HN47" s="148"/>
      <c r="HO47" s="148"/>
      <c r="HP47" s="148"/>
      <c r="HQ47" s="148"/>
      <c r="HR47" s="148"/>
      <c r="HS47" s="148"/>
      <c r="HT47" s="148"/>
      <c r="HU47" s="148"/>
      <c r="HV47" s="148"/>
      <c r="HW47" s="148"/>
      <c r="HX47" s="148"/>
      <c r="HY47" s="148"/>
      <c r="HZ47" s="148"/>
      <c r="IA47" s="148"/>
      <c r="IB47" s="148"/>
      <c r="IC47" s="148"/>
      <c r="ID47" s="148"/>
      <c r="IE47" s="148"/>
      <c r="IF47" s="148"/>
      <c r="IG47" s="148"/>
      <c r="IH47" s="148"/>
      <c r="II47" s="148"/>
      <c r="IJ47" s="148"/>
      <c r="IK47" s="148"/>
      <c r="IL47" s="148"/>
      <c r="IM47" s="148"/>
      <c r="IN47" s="148"/>
      <c r="IO47" s="148"/>
      <c r="IP47" s="148"/>
      <c r="IQ47" s="148"/>
      <c r="IR47" s="148"/>
      <c r="IS47" s="148"/>
      <c r="IT47" s="148"/>
      <c r="IU47" s="148"/>
      <c r="IV47" s="148"/>
    </row>
    <row r="48" spans="1:256" ht="12.75">
      <c r="A48" s="132" t="s">
        <v>95</v>
      </c>
      <c r="B48" s="186" t="s">
        <v>27</v>
      </c>
      <c r="C48" s="187" t="s">
        <v>129</v>
      </c>
      <c r="D48" s="135" t="s">
        <v>3</v>
      </c>
      <c r="E48" s="135" t="s">
        <v>3</v>
      </c>
      <c r="F48" s="133" t="s">
        <v>3</v>
      </c>
      <c r="G48" s="188" t="s">
        <v>130</v>
      </c>
      <c r="H48" s="189">
        <f>SUM(H49:H49)</f>
        <v>0</v>
      </c>
      <c r="I48" s="138">
        <f>SUM(I49:I49)</f>
        <v>1825.99958</v>
      </c>
      <c r="J48" s="138">
        <f>SUM(J49:J49)</f>
        <v>0</v>
      </c>
      <c r="K48" s="137">
        <f>SUM(K49:K49)</f>
        <v>1825.99958</v>
      </c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  <c r="HN48" s="148"/>
      <c r="HO48" s="148"/>
      <c r="HP48" s="148"/>
      <c r="HQ48" s="148"/>
      <c r="HR48" s="148"/>
      <c r="HS48" s="148"/>
      <c r="HT48" s="148"/>
      <c r="HU48" s="148"/>
      <c r="HV48" s="148"/>
      <c r="HW48" s="148"/>
      <c r="HX48" s="148"/>
      <c r="HY48" s="148"/>
      <c r="HZ48" s="148"/>
      <c r="IA48" s="148"/>
      <c r="IB48" s="148"/>
      <c r="IC48" s="148"/>
      <c r="ID48" s="148"/>
      <c r="IE48" s="148"/>
      <c r="IF48" s="148"/>
      <c r="IG48" s="148"/>
      <c r="IH48" s="148"/>
      <c r="II48" s="148"/>
      <c r="IJ48" s="148"/>
      <c r="IK48" s="148"/>
      <c r="IL48" s="148"/>
      <c r="IM48" s="148"/>
      <c r="IN48" s="148"/>
      <c r="IO48" s="148"/>
      <c r="IP48" s="148"/>
      <c r="IQ48" s="148"/>
      <c r="IR48" s="148"/>
      <c r="IS48" s="148"/>
      <c r="IT48" s="148"/>
      <c r="IU48" s="148"/>
      <c r="IV48" s="148"/>
    </row>
    <row r="49" spans="1:256" ht="13.5" thickBot="1">
      <c r="A49" s="190"/>
      <c r="B49" s="191"/>
      <c r="C49" s="192"/>
      <c r="D49" s="193"/>
      <c r="E49" s="193">
        <v>4118</v>
      </c>
      <c r="F49" s="194" t="s">
        <v>113</v>
      </c>
      <c r="G49" s="195" t="s">
        <v>114</v>
      </c>
      <c r="H49" s="196">
        <v>0</v>
      </c>
      <c r="I49" s="129">
        <v>1825.99958</v>
      </c>
      <c r="J49" s="197"/>
      <c r="K49" s="49">
        <f>I49+J49</f>
        <v>1825.99958</v>
      </c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  <c r="HP49" s="148"/>
      <c r="HQ49" s="148"/>
      <c r="HR49" s="148"/>
      <c r="HS49" s="148"/>
      <c r="HT49" s="148"/>
      <c r="HU49" s="148"/>
      <c r="HV49" s="148"/>
      <c r="HW49" s="148"/>
      <c r="HX49" s="148"/>
      <c r="HY49" s="148"/>
      <c r="HZ49" s="148"/>
      <c r="IA49" s="148"/>
      <c r="IB49" s="148"/>
      <c r="IC49" s="148"/>
      <c r="ID49" s="148"/>
      <c r="IE49" s="148"/>
      <c r="IF49" s="148"/>
      <c r="IG49" s="148"/>
      <c r="IH49" s="148"/>
      <c r="II49" s="148"/>
      <c r="IJ49" s="148"/>
      <c r="IK49" s="148"/>
      <c r="IL49" s="148"/>
      <c r="IM49" s="148"/>
      <c r="IN49" s="148"/>
      <c r="IO49" s="148"/>
      <c r="IP49" s="148"/>
      <c r="IQ49" s="148"/>
      <c r="IR49" s="148"/>
      <c r="IS49" s="148"/>
      <c r="IT49" s="148"/>
      <c r="IU49" s="148"/>
      <c r="IV49" s="148"/>
    </row>
    <row r="50" spans="1:256" ht="12.75">
      <c r="A50" s="132" t="s">
        <v>95</v>
      </c>
      <c r="B50" s="186" t="s">
        <v>27</v>
      </c>
      <c r="C50" s="187" t="s">
        <v>131</v>
      </c>
      <c r="D50" s="135" t="s">
        <v>3</v>
      </c>
      <c r="E50" s="135" t="s">
        <v>3</v>
      </c>
      <c r="F50" s="133" t="s">
        <v>3</v>
      </c>
      <c r="G50" s="188" t="s">
        <v>132</v>
      </c>
      <c r="H50" s="189">
        <f>SUM(H51:H51)</f>
        <v>0</v>
      </c>
      <c r="I50" s="138">
        <f>SUM(I51:I51)</f>
        <v>492.69489</v>
      </c>
      <c r="J50" s="138">
        <f>SUM(J51:J51)</f>
        <v>0</v>
      </c>
      <c r="K50" s="137">
        <f>SUM(K51:K51)</f>
        <v>492.69489</v>
      </c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  <c r="FL50" s="148"/>
      <c r="FM50" s="148"/>
      <c r="FN50" s="148"/>
      <c r="FO50" s="148"/>
      <c r="FP50" s="148"/>
      <c r="FQ50" s="148"/>
      <c r="FR50" s="148"/>
      <c r="FS50" s="148"/>
      <c r="FT50" s="148"/>
      <c r="FU50" s="148"/>
      <c r="FV50" s="148"/>
      <c r="FW50" s="148"/>
      <c r="FX50" s="148"/>
      <c r="FY50" s="148"/>
      <c r="FZ50" s="148"/>
      <c r="GA50" s="148"/>
      <c r="GB50" s="148"/>
      <c r="GC50" s="148"/>
      <c r="GD50" s="148"/>
      <c r="GE50" s="148"/>
      <c r="GF50" s="148"/>
      <c r="GG50" s="148"/>
      <c r="GH50" s="148"/>
      <c r="GI50" s="148"/>
      <c r="GJ50" s="148"/>
      <c r="GK50" s="148"/>
      <c r="GL50" s="148"/>
      <c r="GM50" s="148"/>
      <c r="GN50" s="148"/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8"/>
      <c r="HA50" s="148"/>
      <c r="HB50" s="148"/>
      <c r="HC50" s="148"/>
      <c r="HD50" s="148"/>
      <c r="HE50" s="148"/>
      <c r="HF50" s="148"/>
      <c r="HG50" s="148"/>
      <c r="HH50" s="148"/>
      <c r="HI50" s="148"/>
      <c r="HJ50" s="148"/>
      <c r="HK50" s="148"/>
      <c r="HL50" s="148"/>
      <c r="HM50" s="148"/>
      <c r="HN50" s="148"/>
      <c r="HO50" s="148"/>
      <c r="HP50" s="148"/>
      <c r="HQ50" s="148"/>
      <c r="HR50" s="148"/>
      <c r="HS50" s="148"/>
      <c r="HT50" s="148"/>
      <c r="HU50" s="148"/>
      <c r="HV50" s="148"/>
      <c r="HW50" s="148"/>
      <c r="HX50" s="148"/>
      <c r="HY50" s="148"/>
      <c r="HZ50" s="148"/>
      <c r="IA50" s="148"/>
      <c r="IB50" s="148"/>
      <c r="IC50" s="148"/>
      <c r="ID50" s="148"/>
      <c r="IE50" s="148"/>
      <c r="IF50" s="148"/>
      <c r="IG50" s="148"/>
      <c r="IH50" s="148"/>
      <c r="II50" s="148"/>
      <c r="IJ50" s="148"/>
      <c r="IK50" s="148"/>
      <c r="IL50" s="148"/>
      <c r="IM50" s="148"/>
      <c r="IN50" s="148"/>
      <c r="IO50" s="148"/>
      <c r="IP50" s="148"/>
      <c r="IQ50" s="148"/>
      <c r="IR50" s="148"/>
      <c r="IS50" s="148"/>
      <c r="IT50" s="148"/>
      <c r="IU50" s="148"/>
      <c r="IV50" s="148"/>
    </row>
    <row r="51" spans="1:256" ht="13.5" thickBot="1">
      <c r="A51" s="190"/>
      <c r="B51" s="198"/>
      <c r="C51" s="199"/>
      <c r="D51" s="200"/>
      <c r="E51" s="200">
        <v>4118</v>
      </c>
      <c r="F51" s="194" t="s">
        <v>113</v>
      </c>
      <c r="G51" s="195" t="s">
        <v>114</v>
      </c>
      <c r="H51" s="201">
        <v>0</v>
      </c>
      <c r="I51" s="129">
        <v>492.69489</v>
      </c>
      <c r="J51" s="197"/>
      <c r="K51" s="50">
        <f>I51+J51</f>
        <v>492.69489</v>
      </c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48"/>
      <c r="FR51" s="148"/>
      <c r="FS51" s="148"/>
      <c r="FT51" s="148"/>
      <c r="FU51" s="148"/>
      <c r="FV51" s="148"/>
      <c r="FW51" s="148"/>
      <c r="FX51" s="148"/>
      <c r="FY51" s="148"/>
      <c r="FZ51" s="148"/>
      <c r="GA51" s="148"/>
      <c r="GB51" s="148"/>
      <c r="GC51" s="148"/>
      <c r="GD51" s="148"/>
      <c r="GE51" s="148"/>
      <c r="GF51" s="148"/>
      <c r="GG51" s="148"/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  <c r="GZ51" s="148"/>
      <c r="HA51" s="148"/>
      <c r="HB51" s="148"/>
      <c r="HC51" s="148"/>
      <c r="HD51" s="148"/>
      <c r="HE51" s="148"/>
      <c r="HF51" s="148"/>
      <c r="HG51" s="148"/>
      <c r="HH51" s="148"/>
      <c r="HI51" s="148"/>
      <c r="HJ51" s="148"/>
      <c r="HK51" s="148"/>
      <c r="HL51" s="148"/>
      <c r="HM51" s="148"/>
      <c r="HN51" s="148"/>
      <c r="HO51" s="148"/>
      <c r="HP51" s="148"/>
      <c r="HQ51" s="148"/>
      <c r="HR51" s="148"/>
      <c r="HS51" s="148"/>
      <c r="HT51" s="148"/>
      <c r="HU51" s="148"/>
      <c r="HV51" s="148"/>
      <c r="HW51" s="148"/>
      <c r="HX51" s="148"/>
      <c r="HY51" s="148"/>
      <c r="HZ51" s="148"/>
      <c r="IA51" s="148"/>
      <c r="IB51" s="148"/>
      <c r="IC51" s="148"/>
      <c r="ID51" s="148"/>
      <c r="IE51" s="148"/>
      <c r="IF51" s="148"/>
      <c r="IG51" s="148"/>
      <c r="IH51" s="148"/>
      <c r="II51" s="148"/>
      <c r="IJ51" s="148"/>
      <c r="IK51" s="148"/>
      <c r="IL51" s="148"/>
      <c r="IM51" s="148"/>
      <c r="IN51" s="148"/>
      <c r="IO51" s="148"/>
      <c r="IP51" s="148"/>
      <c r="IQ51" s="148"/>
      <c r="IR51" s="148"/>
      <c r="IS51" s="148"/>
      <c r="IT51" s="148"/>
      <c r="IU51" s="148"/>
      <c r="IV51" s="148"/>
    </row>
    <row r="52" spans="1:256" ht="12.75">
      <c r="A52" s="132" t="s">
        <v>95</v>
      </c>
      <c r="B52" s="186" t="s">
        <v>27</v>
      </c>
      <c r="C52" s="187" t="s">
        <v>133</v>
      </c>
      <c r="D52" s="135" t="s">
        <v>3</v>
      </c>
      <c r="E52" s="135" t="s">
        <v>3</v>
      </c>
      <c r="F52" s="133" t="s">
        <v>3</v>
      </c>
      <c r="G52" s="188" t="s">
        <v>134</v>
      </c>
      <c r="H52" s="189">
        <f>SUM(H53:H53)</f>
        <v>0</v>
      </c>
      <c r="I52" s="138">
        <f>SUM(I53:I53)</f>
        <v>180.49751</v>
      </c>
      <c r="J52" s="138">
        <f>SUM(J53:J53)</f>
        <v>0</v>
      </c>
      <c r="K52" s="137">
        <f>SUM(K53:K53)</f>
        <v>180.49751</v>
      </c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8"/>
      <c r="GZ52" s="148"/>
      <c r="HA52" s="148"/>
      <c r="HB52" s="148"/>
      <c r="HC52" s="148"/>
      <c r="HD52" s="148"/>
      <c r="HE52" s="148"/>
      <c r="HF52" s="148"/>
      <c r="HG52" s="148"/>
      <c r="HH52" s="148"/>
      <c r="HI52" s="148"/>
      <c r="HJ52" s="148"/>
      <c r="HK52" s="148"/>
      <c r="HL52" s="148"/>
      <c r="HM52" s="148"/>
      <c r="HN52" s="148"/>
      <c r="HO52" s="148"/>
      <c r="HP52" s="148"/>
      <c r="HQ52" s="148"/>
      <c r="HR52" s="148"/>
      <c r="HS52" s="148"/>
      <c r="HT52" s="148"/>
      <c r="HU52" s="148"/>
      <c r="HV52" s="148"/>
      <c r="HW52" s="148"/>
      <c r="HX52" s="148"/>
      <c r="HY52" s="148"/>
      <c r="HZ52" s="148"/>
      <c r="IA52" s="148"/>
      <c r="IB52" s="148"/>
      <c r="IC52" s="148"/>
      <c r="ID52" s="148"/>
      <c r="IE52" s="148"/>
      <c r="IF52" s="148"/>
      <c r="IG52" s="148"/>
      <c r="IH52" s="148"/>
      <c r="II52" s="148"/>
      <c r="IJ52" s="148"/>
      <c r="IK52" s="148"/>
      <c r="IL52" s="148"/>
      <c r="IM52" s="148"/>
      <c r="IN52" s="148"/>
      <c r="IO52" s="148"/>
      <c r="IP52" s="148"/>
      <c r="IQ52" s="148"/>
      <c r="IR52" s="148"/>
      <c r="IS52" s="148"/>
      <c r="IT52" s="148"/>
      <c r="IU52" s="148"/>
      <c r="IV52" s="148"/>
    </row>
    <row r="53" spans="1:256" ht="13.5" thickBot="1">
      <c r="A53" s="190"/>
      <c r="B53" s="191"/>
      <c r="C53" s="192"/>
      <c r="D53" s="193"/>
      <c r="E53" s="193">
        <v>4118</v>
      </c>
      <c r="F53" s="194" t="s">
        <v>113</v>
      </c>
      <c r="G53" s="195" t="s">
        <v>114</v>
      </c>
      <c r="H53" s="196">
        <v>0</v>
      </c>
      <c r="I53" s="129">
        <v>180.49751</v>
      </c>
      <c r="J53" s="197"/>
      <c r="K53" s="49">
        <f>I53+J53</f>
        <v>180.49751</v>
      </c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  <c r="FL53" s="148"/>
      <c r="FM53" s="148"/>
      <c r="FN53" s="148"/>
      <c r="FO53" s="148"/>
      <c r="FP53" s="148"/>
      <c r="FQ53" s="148"/>
      <c r="FR53" s="148"/>
      <c r="FS53" s="148"/>
      <c r="FT53" s="148"/>
      <c r="FU53" s="148"/>
      <c r="FV53" s="148"/>
      <c r="FW53" s="148"/>
      <c r="FX53" s="148"/>
      <c r="FY53" s="148"/>
      <c r="FZ53" s="148"/>
      <c r="GA53" s="148"/>
      <c r="GB53" s="148"/>
      <c r="GC53" s="148"/>
      <c r="GD53" s="148"/>
      <c r="GE53" s="148"/>
      <c r="GF53" s="148"/>
      <c r="GG53" s="148"/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48"/>
      <c r="GW53" s="148"/>
      <c r="GX53" s="148"/>
      <c r="GY53" s="148"/>
      <c r="GZ53" s="148"/>
      <c r="HA53" s="148"/>
      <c r="HB53" s="148"/>
      <c r="HC53" s="148"/>
      <c r="HD53" s="148"/>
      <c r="HE53" s="148"/>
      <c r="HF53" s="148"/>
      <c r="HG53" s="148"/>
      <c r="HH53" s="148"/>
      <c r="HI53" s="148"/>
      <c r="HJ53" s="148"/>
      <c r="HK53" s="148"/>
      <c r="HL53" s="148"/>
      <c r="HM53" s="148"/>
      <c r="HN53" s="148"/>
      <c r="HO53" s="148"/>
      <c r="HP53" s="148"/>
      <c r="HQ53" s="148"/>
      <c r="HR53" s="148"/>
      <c r="HS53" s="148"/>
      <c r="HT53" s="148"/>
      <c r="HU53" s="148"/>
      <c r="HV53" s="148"/>
      <c r="HW53" s="148"/>
      <c r="HX53" s="148"/>
      <c r="HY53" s="148"/>
      <c r="HZ53" s="148"/>
      <c r="IA53" s="148"/>
      <c r="IB53" s="148"/>
      <c r="IC53" s="148"/>
      <c r="ID53" s="148"/>
      <c r="IE53" s="148"/>
      <c r="IF53" s="148"/>
      <c r="IG53" s="148"/>
      <c r="IH53" s="148"/>
      <c r="II53" s="148"/>
      <c r="IJ53" s="148"/>
      <c r="IK53" s="148"/>
      <c r="IL53" s="148"/>
      <c r="IM53" s="148"/>
      <c r="IN53" s="148"/>
      <c r="IO53" s="148"/>
      <c r="IP53" s="148"/>
      <c r="IQ53" s="148"/>
      <c r="IR53" s="148"/>
      <c r="IS53" s="148"/>
      <c r="IT53" s="148"/>
      <c r="IU53" s="148"/>
      <c r="IV53" s="148"/>
    </row>
    <row r="54" spans="1:256" ht="12.75">
      <c r="A54" s="132" t="s">
        <v>95</v>
      </c>
      <c r="B54" s="186" t="s">
        <v>27</v>
      </c>
      <c r="C54" s="187" t="s">
        <v>135</v>
      </c>
      <c r="D54" s="135" t="s">
        <v>3</v>
      </c>
      <c r="E54" s="135" t="s">
        <v>3</v>
      </c>
      <c r="F54" s="133" t="s">
        <v>3</v>
      </c>
      <c r="G54" s="188" t="s">
        <v>136</v>
      </c>
      <c r="H54" s="189">
        <f>SUM(H55:H55)</f>
        <v>0</v>
      </c>
      <c r="I54" s="138">
        <f>SUM(I55:I55)</f>
        <v>543.503</v>
      </c>
      <c r="J54" s="138">
        <f>SUM(J55:J55)</f>
        <v>0</v>
      </c>
      <c r="K54" s="137">
        <f>SUM(K55:K55)</f>
        <v>543.503</v>
      </c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  <c r="FL54" s="148"/>
      <c r="FM54" s="148"/>
      <c r="FN54" s="148"/>
      <c r="FO54" s="148"/>
      <c r="FP54" s="148"/>
      <c r="FQ54" s="148"/>
      <c r="FR54" s="148"/>
      <c r="FS54" s="148"/>
      <c r="FT54" s="148"/>
      <c r="FU54" s="148"/>
      <c r="FV54" s="148"/>
      <c r="FW54" s="148"/>
      <c r="FX54" s="148"/>
      <c r="FY54" s="148"/>
      <c r="FZ54" s="148"/>
      <c r="GA54" s="148"/>
      <c r="GB54" s="148"/>
      <c r="GC54" s="148"/>
      <c r="GD54" s="148"/>
      <c r="GE54" s="148"/>
      <c r="GF54" s="148"/>
      <c r="GG54" s="148"/>
      <c r="GH54" s="148"/>
      <c r="GI54" s="148"/>
      <c r="GJ54" s="148"/>
      <c r="GK54" s="148"/>
      <c r="GL54" s="148"/>
      <c r="GM54" s="148"/>
      <c r="GN54" s="148"/>
      <c r="GO54" s="148"/>
      <c r="GP54" s="148"/>
      <c r="GQ54" s="148"/>
      <c r="GR54" s="148"/>
      <c r="GS54" s="148"/>
      <c r="GT54" s="148"/>
      <c r="GU54" s="148"/>
      <c r="GV54" s="148"/>
      <c r="GW54" s="148"/>
      <c r="GX54" s="148"/>
      <c r="GY54" s="148"/>
      <c r="GZ54" s="148"/>
      <c r="HA54" s="148"/>
      <c r="HB54" s="148"/>
      <c r="HC54" s="148"/>
      <c r="HD54" s="148"/>
      <c r="HE54" s="148"/>
      <c r="HF54" s="148"/>
      <c r="HG54" s="148"/>
      <c r="HH54" s="148"/>
      <c r="HI54" s="148"/>
      <c r="HJ54" s="148"/>
      <c r="HK54" s="148"/>
      <c r="HL54" s="148"/>
      <c r="HM54" s="148"/>
      <c r="HN54" s="148"/>
      <c r="HO54" s="148"/>
      <c r="HP54" s="148"/>
      <c r="HQ54" s="148"/>
      <c r="HR54" s="148"/>
      <c r="HS54" s="148"/>
      <c r="HT54" s="148"/>
      <c r="HU54" s="148"/>
      <c r="HV54" s="148"/>
      <c r="HW54" s="148"/>
      <c r="HX54" s="148"/>
      <c r="HY54" s="148"/>
      <c r="HZ54" s="148"/>
      <c r="IA54" s="148"/>
      <c r="IB54" s="148"/>
      <c r="IC54" s="148"/>
      <c r="ID54" s="148"/>
      <c r="IE54" s="148"/>
      <c r="IF54" s="148"/>
      <c r="IG54" s="148"/>
      <c r="IH54" s="148"/>
      <c r="II54" s="148"/>
      <c r="IJ54" s="148"/>
      <c r="IK54" s="148"/>
      <c r="IL54" s="148"/>
      <c r="IM54" s="148"/>
      <c r="IN54" s="148"/>
      <c r="IO54" s="148"/>
      <c r="IP54" s="148"/>
      <c r="IQ54" s="148"/>
      <c r="IR54" s="148"/>
      <c r="IS54" s="148"/>
      <c r="IT54" s="148"/>
      <c r="IU54" s="148"/>
      <c r="IV54" s="148"/>
    </row>
    <row r="55" spans="1:256" ht="13.5" thickBot="1">
      <c r="A55" s="190"/>
      <c r="B55" s="191"/>
      <c r="C55" s="192"/>
      <c r="D55" s="193"/>
      <c r="E55" s="193">
        <v>4118</v>
      </c>
      <c r="F55" s="194" t="s">
        <v>113</v>
      </c>
      <c r="G55" s="195" t="s">
        <v>114</v>
      </c>
      <c r="H55" s="196">
        <v>0</v>
      </c>
      <c r="I55" s="129">
        <v>543.503</v>
      </c>
      <c r="J55" s="197"/>
      <c r="K55" s="49">
        <f>I55+J55</f>
        <v>543.503</v>
      </c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  <c r="HP55" s="148"/>
      <c r="HQ55" s="148"/>
      <c r="HR55" s="148"/>
      <c r="HS55" s="148"/>
      <c r="HT55" s="148"/>
      <c r="HU55" s="148"/>
      <c r="HV55" s="148"/>
      <c r="HW55" s="148"/>
      <c r="HX55" s="148"/>
      <c r="HY55" s="148"/>
      <c r="HZ55" s="148"/>
      <c r="IA55" s="148"/>
      <c r="IB55" s="148"/>
      <c r="IC55" s="148"/>
      <c r="ID55" s="148"/>
      <c r="IE55" s="148"/>
      <c r="IF55" s="148"/>
      <c r="IG55" s="148"/>
      <c r="IH55" s="148"/>
      <c r="II55" s="148"/>
      <c r="IJ55" s="148"/>
      <c r="IK55" s="148"/>
      <c r="IL55" s="148"/>
      <c r="IM55" s="148"/>
      <c r="IN55" s="148"/>
      <c r="IO55" s="148"/>
      <c r="IP55" s="148"/>
      <c r="IQ55" s="148"/>
      <c r="IR55" s="148"/>
      <c r="IS55" s="148"/>
      <c r="IT55" s="148"/>
      <c r="IU55" s="148"/>
      <c r="IV55" s="148"/>
    </row>
    <row r="56" spans="1:256" ht="12.75">
      <c r="A56" s="132" t="s">
        <v>95</v>
      </c>
      <c r="B56" s="186" t="s">
        <v>27</v>
      </c>
      <c r="C56" s="187" t="s">
        <v>137</v>
      </c>
      <c r="D56" s="135" t="s">
        <v>3</v>
      </c>
      <c r="E56" s="135" t="s">
        <v>3</v>
      </c>
      <c r="F56" s="133" t="s">
        <v>3</v>
      </c>
      <c r="G56" s="188" t="s">
        <v>138</v>
      </c>
      <c r="H56" s="189">
        <f>SUM(H57:H57)</f>
        <v>0</v>
      </c>
      <c r="I56" s="138">
        <f>SUM(I57:I57)</f>
        <v>397.14779</v>
      </c>
      <c r="J56" s="138">
        <f>SUM(J57:J57)</f>
        <v>0</v>
      </c>
      <c r="K56" s="137">
        <f>SUM(K57:K57)</f>
        <v>397.14779</v>
      </c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  <c r="FL56" s="148"/>
      <c r="FM56" s="148"/>
      <c r="FN56" s="148"/>
      <c r="FO56" s="148"/>
      <c r="FP56" s="148"/>
      <c r="FQ56" s="148"/>
      <c r="FR56" s="148"/>
      <c r="FS56" s="148"/>
      <c r="FT56" s="148"/>
      <c r="FU56" s="148"/>
      <c r="FV56" s="148"/>
      <c r="FW56" s="148"/>
      <c r="FX56" s="148"/>
      <c r="FY56" s="148"/>
      <c r="FZ56" s="148"/>
      <c r="GA56" s="148"/>
      <c r="GB56" s="148"/>
      <c r="GC56" s="148"/>
      <c r="GD56" s="148"/>
      <c r="GE56" s="148"/>
      <c r="GF56" s="148"/>
      <c r="GG56" s="148"/>
      <c r="GH56" s="148"/>
      <c r="GI56" s="148"/>
      <c r="GJ56" s="148"/>
      <c r="GK56" s="148"/>
      <c r="GL56" s="148"/>
      <c r="GM56" s="148"/>
      <c r="GN56" s="148"/>
      <c r="GO56" s="148"/>
      <c r="GP56" s="148"/>
      <c r="GQ56" s="148"/>
      <c r="GR56" s="148"/>
      <c r="GS56" s="148"/>
      <c r="GT56" s="148"/>
      <c r="GU56" s="148"/>
      <c r="GV56" s="148"/>
      <c r="GW56" s="148"/>
      <c r="GX56" s="148"/>
      <c r="GY56" s="148"/>
      <c r="GZ56" s="148"/>
      <c r="HA56" s="148"/>
      <c r="HB56" s="148"/>
      <c r="HC56" s="148"/>
      <c r="HD56" s="148"/>
      <c r="HE56" s="148"/>
      <c r="HF56" s="148"/>
      <c r="HG56" s="148"/>
      <c r="HH56" s="148"/>
      <c r="HI56" s="148"/>
      <c r="HJ56" s="148"/>
      <c r="HK56" s="148"/>
      <c r="HL56" s="148"/>
      <c r="HM56" s="148"/>
      <c r="HN56" s="148"/>
      <c r="HO56" s="148"/>
      <c r="HP56" s="148"/>
      <c r="HQ56" s="148"/>
      <c r="HR56" s="148"/>
      <c r="HS56" s="148"/>
      <c r="HT56" s="148"/>
      <c r="HU56" s="148"/>
      <c r="HV56" s="148"/>
      <c r="HW56" s="148"/>
      <c r="HX56" s="148"/>
      <c r="HY56" s="148"/>
      <c r="HZ56" s="148"/>
      <c r="IA56" s="148"/>
      <c r="IB56" s="148"/>
      <c r="IC56" s="148"/>
      <c r="ID56" s="148"/>
      <c r="IE56" s="148"/>
      <c r="IF56" s="148"/>
      <c r="IG56" s="148"/>
      <c r="IH56" s="148"/>
      <c r="II56" s="148"/>
      <c r="IJ56" s="148"/>
      <c r="IK56" s="148"/>
      <c r="IL56" s="148"/>
      <c r="IM56" s="148"/>
      <c r="IN56" s="148"/>
      <c r="IO56" s="148"/>
      <c r="IP56" s="148"/>
      <c r="IQ56" s="148"/>
      <c r="IR56" s="148"/>
      <c r="IS56" s="148"/>
      <c r="IT56" s="148"/>
      <c r="IU56" s="148"/>
      <c r="IV56" s="148"/>
    </row>
    <row r="57" spans="1:256" ht="13.5" thickBot="1">
      <c r="A57" s="190"/>
      <c r="B57" s="191"/>
      <c r="C57" s="202"/>
      <c r="D57" s="203"/>
      <c r="E57" s="203">
        <v>4118</v>
      </c>
      <c r="F57" s="204" t="s">
        <v>113</v>
      </c>
      <c r="G57" s="205" t="s">
        <v>114</v>
      </c>
      <c r="H57" s="196">
        <v>0</v>
      </c>
      <c r="I57" s="206">
        <v>397.14779</v>
      </c>
      <c r="J57" s="207"/>
      <c r="K57" s="131">
        <f>I57+J57</f>
        <v>397.14779</v>
      </c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  <c r="FC57" s="148"/>
      <c r="FD57" s="148"/>
      <c r="FE57" s="148"/>
      <c r="FF57" s="148"/>
      <c r="FG57" s="148"/>
      <c r="FH57" s="148"/>
      <c r="FI57" s="148"/>
      <c r="FJ57" s="148"/>
      <c r="FK57" s="148"/>
      <c r="FL57" s="148"/>
      <c r="FM57" s="148"/>
      <c r="FN57" s="148"/>
      <c r="FO57" s="148"/>
      <c r="FP57" s="148"/>
      <c r="FQ57" s="148"/>
      <c r="FR57" s="148"/>
      <c r="FS57" s="148"/>
      <c r="FT57" s="148"/>
      <c r="FU57" s="148"/>
      <c r="FV57" s="148"/>
      <c r="FW57" s="148"/>
      <c r="FX57" s="148"/>
      <c r="FY57" s="148"/>
      <c r="FZ57" s="148"/>
      <c r="GA57" s="148"/>
      <c r="GB57" s="148"/>
      <c r="GC57" s="148"/>
      <c r="GD57" s="148"/>
      <c r="GE57" s="148"/>
      <c r="GF57" s="148"/>
      <c r="GG57" s="148"/>
      <c r="GH57" s="148"/>
      <c r="GI57" s="148"/>
      <c r="GJ57" s="148"/>
      <c r="GK57" s="148"/>
      <c r="GL57" s="148"/>
      <c r="GM57" s="148"/>
      <c r="GN57" s="148"/>
      <c r="GO57" s="148"/>
      <c r="GP57" s="148"/>
      <c r="GQ57" s="148"/>
      <c r="GR57" s="148"/>
      <c r="GS57" s="148"/>
      <c r="GT57" s="148"/>
      <c r="GU57" s="148"/>
      <c r="GV57" s="148"/>
      <c r="GW57" s="148"/>
      <c r="GX57" s="148"/>
      <c r="GY57" s="148"/>
      <c r="GZ57" s="148"/>
      <c r="HA57" s="148"/>
      <c r="HB57" s="148"/>
      <c r="HC57" s="148"/>
      <c r="HD57" s="148"/>
      <c r="HE57" s="148"/>
      <c r="HF57" s="148"/>
      <c r="HG57" s="148"/>
      <c r="HH57" s="148"/>
      <c r="HI57" s="148"/>
      <c r="HJ57" s="148"/>
      <c r="HK57" s="148"/>
      <c r="HL57" s="148"/>
      <c r="HM57" s="148"/>
      <c r="HN57" s="148"/>
      <c r="HO57" s="148"/>
      <c r="HP57" s="148"/>
      <c r="HQ57" s="148"/>
      <c r="HR57" s="148"/>
      <c r="HS57" s="148"/>
      <c r="HT57" s="148"/>
      <c r="HU57" s="148"/>
      <c r="HV57" s="148"/>
      <c r="HW57" s="148"/>
      <c r="HX57" s="148"/>
      <c r="HY57" s="148"/>
      <c r="HZ57" s="148"/>
      <c r="IA57" s="148"/>
      <c r="IB57" s="148"/>
      <c r="IC57" s="148"/>
      <c r="ID57" s="148"/>
      <c r="IE57" s="148"/>
      <c r="IF57" s="148"/>
      <c r="IG57" s="148"/>
      <c r="IH57" s="148"/>
      <c r="II57" s="148"/>
      <c r="IJ57" s="148"/>
      <c r="IK57" s="148"/>
      <c r="IL57" s="148"/>
      <c r="IM57" s="148"/>
      <c r="IN57" s="148"/>
      <c r="IO57" s="148"/>
      <c r="IP57" s="148"/>
      <c r="IQ57" s="148"/>
      <c r="IR57" s="148"/>
      <c r="IS57" s="148"/>
      <c r="IT57" s="148"/>
      <c r="IU57" s="148"/>
      <c r="IV57" s="148"/>
    </row>
    <row r="58" spans="1:256" ht="13.5" thickBot="1">
      <c r="A58" s="208" t="s">
        <v>85</v>
      </c>
      <c r="B58" s="209" t="s">
        <v>27</v>
      </c>
      <c r="C58" s="210" t="s">
        <v>3</v>
      </c>
      <c r="D58" s="211" t="s">
        <v>3</v>
      </c>
      <c r="E58" s="212">
        <v>4121</v>
      </c>
      <c r="F58" s="213"/>
      <c r="G58" s="214" t="s">
        <v>139</v>
      </c>
      <c r="H58" s="215">
        <v>24770</v>
      </c>
      <c r="I58" s="216">
        <v>24770</v>
      </c>
      <c r="J58" s="216"/>
      <c r="K58" s="217">
        <f>I58+J58</f>
        <v>24770</v>
      </c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  <c r="IU58" s="65"/>
      <c r="IV58" s="65"/>
    </row>
    <row r="59" spans="1:256" ht="13.5" thickBot="1">
      <c r="A59" s="66" t="s">
        <v>3</v>
      </c>
      <c r="B59" s="67" t="s">
        <v>5</v>
      </c>
      <c r="C59" s="68" t="s">
        <v>3</v>
      </c>
      <c r="D59" s="69" t="s">
        <v>3</v>
      </c>
      <c r="E59" s="69" t="s">
        <v>140</v>
      </c>
      <c r="F59" s="70"/>
      <c r="G59" s="71" t="s">
        <v>141</v>
      </c>
      <c r="H59" s="96">
        <f>H60+H62+H64+H66+H68+H70+H72+H74+H76+H78+H80+H82+H84+H86+H88</f>
        <v>0</v>
      </c>
      <c r="I59" s="218">
        <f>I60+I62+I64+I66+I68+I70+I72+I74+I76+I78+I80+I82+I84+I86+I88</f>
        <v>501000</v>
      </c>
      <c r="J59" s="218">
        <f>J60+J62+J64+J66+J68+J70+J72+J74+J76+J78+J80+J82+J84+J86+J88</f>
        <v>0</v>
      </c>
      <c r="K59" s="97">
        <f>K60+K62+K64+K66+K68+K70+K72+K74+K76+K78+K80+K82+K84+K86+K88</f>
        <v>501000</v>
      </c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  <c r="IV59" s="65"/>
    </row>
    <row r="60" spans="1:256" ht="12.75">
      <c r="A60" s="171" t="s">
        <v>85</v>
      </c>
      <c r="B60" s="172" t="s">
        <v>5</v>
      </c>
      <c r="C60" s="173" t="s">
        <v>3</v>
      </c>
      <c r="D60" s="117" t="s">
        <v>3</v>
      </c>
      <c r="E60" s="117" t="s">
        <v>3</v>
      </c>
      <c r="F60" s="117" t="s">
        <v>3</v>
      </c>
      <c r="G60" s="174" t="s">
        <v>142</v>
      </c>
      <c r="H60" s="175">
        <f>SUM(H61:H61)</f>
        <v>0</v>
      </c>
      <c r="I60" s="177">
        <f>SUM(I61:I61)</f>
        <v>331000</v>
      </c>
      <c r="J60" s="177">
        <f>SUM(J61:J61)</f>
        <v>0</v>
      </c>
      <c r="K60" s="177">
        <f>SUM(K61:K61)</f>
        <v>331000</v>
      </c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8"/>
      <c r="FL60" s="148"/>
      <c r="FM60" s="148"/>
      <c r="FN60" s="148"/>
      <c r="FO60" s="148"/>
      <c r="FP60" s="148"/>
      <c r="FQ60" s="148"/>
      <c r="FR60" s="148"/>
      <c r="FS60" s="148"/>
      <c r="FT60" s="148"/>
      <c r="FU60" s="148"/>
      <c r="FV60" s="148"/>
      <c r="FW60" s="148"/>
      <c r="FX60" s="148"/>
      <c r="FY60" s="148"/>
      <c r="FZ60" s="148"/>
      <c r="GA60" s="148"/>
      <c r="GB60" s="148"/>
      <c r="GC60" s="148"/>
      <c r="GD60" s="148"/>
      <c r="GE60" s="148"/>
      <c r="GF60" s="148"/>
      <c r="GG60" s="148"/>
      <c r="GH60" s="148"/>
      <c r="GI60" s="148"/>
      <c r="GJ60" s="148"/>
      <c r="GK60" s="148"/>
      <c r="GL60" s="148"/>
      <c r="GM60" s="148"/>
      <c r="GN60" s="148"/>
      <c r="GO60" s="148"/>
      <c r="GP60" s="148"/>
      <c r="GQ60" s="148"/>
      <c r="GR60" s="148"/>
      <c r="GS60" s="148"/>
      <c r="GT60" s="148"/>
      <c r="GU60" s="148"/>
      <c r="GV60" s="148"/>
      <c r="GW60" s="148"/>
      <c r="GX60" s="148"/>
      <c r="GY60" s="148"/>
      <c r="GZ60" s="148"/>
      <c r="HA60" s="148"/>
      <c r="HB60" s="148"/>
      <c r="HC60" s="148"/>
      <c r="HD60" s="148"/>
      <c r="HE60" s="148"/>
      <c r="HF60" s="148"/>
      <c r="HG60" s="148"/>
      <c r="HH60" s="148"/>
      <c r="HI60" s="148"/>
      <c r="HJ60" s="148"/>
      <c r="HK60" s="148"/>
      <c r="HL60" s="148"/>
      <c r="HM60" s="148"/>
      <c r="HN60" s="148"/>
      <c r="HO60" s="148"/>
      <c r="HP60" s="148"/>
      <c r="HQ60" s="148"/>
      <c r="HR60" s="148"/>
      <c r="HS60" s="148"/>
      <c r="HT60" s="148"/>
      <c r="HU60" s="148"/>
      <c r="HV60" s="148"/>
      <c r="HW60" s="148"/>
      <c r="HX60" s="148"/>
      <c r="HY60" s="148"/>
      <c r="HZ60" s="148"/>
      <c r="IA60" s="148"/>
      <c r="IB60" s="148"/>
      <c r="IC60" s="148"/>
      <c r="ID60" s="148"/>
      <c r="IE60" s="148"/>
      <c r="IF60" s="148"/>
      <c r="IG60" s="148"/>
      <c r="IH60" s="148"/>
      <c r="II60" s="148"/>
      <c r="IJ60" s="148"/>
      <c r="IK60" s="148"/>
      <c r="IL60" s="148"/>
      <c r="IM60" s="148"/>
      <c r="IN60" s="148"/>
      <c r="IO60" s="148"/>
      <c r="IP60" s="148"/>
      <c r="IQ60" s="148"/>
      <c r="IR60" s="148"/>
      <c r="IS60" s="148"/>
      <c r="IT60" s="148"/>
      <c r="IU60" s="148"/>
      <c r="IV60" s="148"/>
    </row>
    <row r="61" spans="1:256" ht="13.5" thickBot="1">
      <c r="A61" s="178"/>
      <c r="B61" s="179"/>
      <c r="C61" s="180"/>
      <c r="D61" s="181"/>
      <c r="E61" s="181">
        <v>4216</v>
      </c>
      <c r="F61" s="182" t="s">
        <v>143</v>
      </c>
      <c r="G61" s="183" t="s">
        <v>144</v>
      </c>
      <c r="H61" s="184">
        <v>0</v>
      </c>
      <c r="I61" s="219">
        <f>314000+17000</f>
        <v>331000</v>
      </c>
      <c r="J61" s="219"/>
      <c r="K61" s="50">
        <f>I61+J61</f>
        <v>331000</v>
      </c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8"/>
      <c r="FF61" s="148"/>
      <c r="FG61" s="148"/>
      <c r="FH61" s="148"/>
      <c r="FI61" s="148"/>
      <c r="FJ61" s="148"/>
      <c r="FK61" s="148"/>
      <c r="FL61" s="148"/>
      <c r="FM61" s="148"/>
      <c r="FN61" s="148"/>
      <c r="FO61" s="148"/>
      <c r="FP61" s="148"/>
      <c r="FQ61" s="148"/>
      <c r="FR61" s="148"/>
      <c r="FS61" s="148"/>
      <c r="FT61" s="148"/>
      <c r="FU61" s="148"/>
      <c r="FV61" s="148"/>
      <c r="FW61" s="148"/>
      <c r="FX61" s="148"/>
      <c r="FY61" s="148"/>
      <c r="FZ61" s="148"/>
      <c r="GA61" s="148"/>
      <c r="GB61" s="148"/>
      <c r="GC61" s="148"/>
      <c r="GD61" s="148"/>
      <c r="GE61" s="148"/>
      <c r="GF61" s="148"/>
      <c r="GG61" s="148"/>
      <c r="GH61" s="148"/>
      <c r="GI61" s="148"/>
      <c r="GJ61" s="148"/>
      <c r="GK61" s="148"/>
      <c r="GL61" s="148"/>
      <c r="GM61" s="148"/>
      <c r="GN61" s="148"/>
      <c r="GO61" s="148"/>
      <c r="GP61" s="148"/>
      <c r="GQ61" s="148"/>
      <c r="GR61" s="148"/>
      <c r="GS61" s="148"/>
      <c r="GT61" s="148"/>
      <c r="GU61" s="148"/>
      <c r="GV61" s="148"/>
      <c r="GW61" s="148"/>
      <c r="GX61" s="148"/>
      <c r="GY61" s="148"/>
      <c r="GZ61" s="148"/>
      <c r="HA61" s="148"/>
      <c r="HB61" s="148"/>
      <c r="HC61" s="148"/>
      <c r="HD61" s="148"/>
      <c r="HE61" s="148"/>
      <c r="HF61" s="148"/>
      <c r="HG61" s="148"/>
      <c r="HH61" s="148"/>
      <c r="HI61" s="148"/>
      <c r="HJ61" s="148"/>
      <c r="HK61" s="148"/>
      <c r="HL61" s="148"/>
      <c r="HM61" s="148"/>
      <c r="HN61" s="148"/>
      <c r="HO61" s="148"/>
      <c r="HP61" s="148"/>
      <c r="HQ61" s="148"/>
      <c r="HR61" s="148"/>
      <c r="HS61" s="148"/>
      <c r="HT61" s="148"/>
      <c r="HU61" s="148"/>
      <c r="HV61" s="148"/>
      <c r="HW61" s="148"/>
      <c r="HX61" s="148"/>
      <c r="HY61" s="148"/>
      <c r="HZ61" s="148"/>
      <c r="IA61" s="148"/>
      <c r="IB61" s="148"/>
      <c r="IC61" s="148"/>
      <c r="ID61" s="148"/>
      <c r="IE61" s="148"/>
      <c r="IF61" s="148"/>
      <c r="IG61" s="148"/>
      <c r="IH61" s="148"/>
      <c r="II61" s="148"/>
      <c r="IJ61" s="148"/>
      <c r="IK61" s="148"/>
      <c r="IL61" s="148"/>
      <c r="IM61" s="148"/>
      <c r="IN61" s="148"/>
      <c r="IO61" s="148"/>
      <c r="IP61" s="148"/>
      <c r="IQ61" s="148"/>
      <c r="IR61" s="148"/>
      <c r="IS61" s="148"/>
      <c r="IT61" s="148"/>
      <c r="IU61" s="148"/>
      <c r="IV61" s="148"/>
    </row>
    <row r="62" spans="1:256" ht="12.75">
      <c r="A62" s="220" t="s">
        <v>100</v>
      </c>
      <c r="B62" s="143" t="s">
        <v>5</v>
      </c>
      <c r="C62" s="221" t="s">
        <v>145</v>
      </c>
      <c r="D62" s="143" t="s">
        <v>3</v>
      </c>
      <c r="E62" s="143" t="s">
        <v>3</v>
      </c>
      <c r="F62" s="117" t="s">
        <v>3</v>
      </c>
      <c r="G62" s="157" t="s">
        <v>146</v>
      </c>
      <c r="H62" s="222">
        <f>SUM(H63:H63)</f>
        <v>0</v>
      </c>
      <c r="I62" s="176">
        <f>SUM(I63:I63)</f>
        <v>24000</v>
      </c>
      <c r="J62" s="177">
        <f>SUM(J63:J63)</f>
        <v>0</v>
      </c>
      <c r="K62" s="222">
        <f>SUM(K63:K63)</f>
        <v>24000</v>
      </c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  <c r="FJ62" s="148"/>
      <c r="FK62" s="148"/>
      <c r="FL62" s="148"/>
      <c r="FM62" s="148"/>
      <c r="FN62" s="148"/>
      <c r="FO62" s="148"/>
      <c r="FP62" s="148"/>
      <c r="FQ62" s="148"/>
      <c r="FR62" s="148"/>
      <c r="FS62" s="148"/>
      <c r="FT62" s="148"/>
      <c r="FU62" s="148"/>
      <c r="FV62" s="148"/>
      <c r="FW62" s="148"/>
      <c r="FX62" s="148"/>
      <c r="FY62" s="148"/>
      <c r="FZ62" s="148"/>
      <c r="GA62" s="148"/>
      <c r="GB62" s="148"/>
      <c r="GC62" s="148"/>
      <c r="GD62" s="148"/>
      <c r="GE62" s="148"/>
      <c r="GF62" s="148"/>
      <c r="GG62" s="148"/>
      <c r="GH62" s="148"/>
      <c r="GI62" s="148"/>
      <c r="GJ62" s="148"/>
      <c r="GK62" s="148"/>
      <c r="GL62" s="148"/>
      <c r="GM62" s="148"/>
      <c r="GN62" s="148"/>
      <c r="GO62" s="148"/>
      <c r="GP62" s="148"/>
      <c r="GQ62" s="148"/>
      <c r="GR62" s="148"/>
      <c r="GS62" s="148"/>
      <c r="GT62" s="148"/>
      <c r="GU62" s="148"/>
      <c r="GV62" s="148"/>
      <c r="GW62" s="148"/>
      <c r="GX62" s="148"/>
      <c r="GY62" s="148"/>
      <c r="GZ62" s="148"/>
      <c r="HA62" s="148"/>
      <c r="HB62" s="148"/>
      <c r="HC62" s="148"/>
      <c r="HD62" s="148"/>
      <c r="HE62" s="148"/>
      <c r="HF62" s="148"/>
      <c r="HG62" s="148"/>
      <c r="HH62" s="148"/>
      <c r="HI62" s="148"/>
      <c r="HJ62" s="148"/>
      <c r="HK62" s="148"/>
      <c r="HL62" s="148"/>
      <c r="HM62" s="148"/>
      <c r="HN62" s="148"/>
      <c r="HO62" s="148"/>
      <c r="HP62" s="148"/>
      <c r="HQ62" s="148"/>
      <c r="HR62" s="148"/>
      <c r="HS62" s="148"/>
      <c r="HT62" s="148"/>
      <c r="HU62" s="148"/>
      <c r="HV62" s="148"/>
      <c r="HW62" s="148"/>
      <c r="HX62" s="148"/>
      <c r="HY62" s="148"/>
      <c r="HZ62" s="148"/>
      <c r="IA62" s="148"/>
      <c r="IB62" s="148"/>
      <c r="IC62" s="148"/>
      <c r="ID62" s="148"/>
      <c r="IE62" s="148"/>
      <c r="IF62" s="148"/>
      <c r="IG62" s="148"/>
      <c r="IH62" s="148"/>
      <c r="II62" s="148"/>
      <c r="IJ62" s="148"/>
      <c r="IK62" s="148"/>
      <c r="IL62" s="148"/>
      <c r="IM62" s="148"/>
      <c r="IN62" s="148"/>
      <c r="IO62" s="148"/>
      <c r="IP62" s="148"/>
      <c r="IQ62" s="148"/>
      <c r="IR62" s="148"/>
      <c r="IS62" s="148"/>
      <c r="IT62" s="148"/>
      <c r="IU62" s="148"/>
      <c r="IV62" s="148"/>
    </row>
    <row r="63" spans="1:256" ht="13.5" thickBot="1">
      <c r="A63" s="223"/>
      <c r="B63" s="198"/>
      <c r="C63" s="199"/>
      <c r="D63" s="200"/>
      <c r="E63" s="200">
        <v>4223</v>
      </c>
      <c r="F63" s="194" t="s">
        <v>147</v>
      </c>
      <c r="G63" s="224" t="s">
        <v>148</v>
      </c>
      <c r="H63" s="130">
        <v>0</v>
      </c>
      <c r="I63" s="140">
        <v>24000</v>
      </c>
      <c r="J63" s="219"/>
      <c r="K63" s="50">
        <f>I63+J63</f>
        <v>24000</v>
      </c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8"/>
      <c r="FK63" s="148"/>
      <c r="FL63" s="148"/>
      <c r="FM63" s="148"/>
      <c r="FN63" s="148"/>
      <c r="FO63" s="148"/>
      <c r="FP63" s="148"/>
      <c r="FQ63" s="148"/>
      <c r="FR63" s="148"/>
      <c r="FS63" s="148"/>
      <c r="FT63" s="148"/>
      <c r="FU63" s="148"/>
      <c r="FV63" s="148"/>
      <c r="FW63" s="148"/>
      <c r="FX63" s="148"/>
      <c r="FY63" s="148"/>
      <c r="FZ63" s="148"/>
      <c r="GA63" s="148"/>
      <c r="GB63" s="148"/>
      <c r="GC63" s="148"/>
      <c r="GD63" s="148"/>
      <c r="GE63" s="148"/>
      <c r="GF63" s="148"/>
      <c r="GG63" s="148"/>
      <c r="GH63" s="148"/>
      <c r="GI63" s="148"/>
      <c r="GJ63" s="148"/>
      <c r="GK63" s="148"/>
      <c r="GL63" s="148"/>
      <c r="GM63" s="148"/>
      <c r="GN63" s="148"/>
      <c r="GO63" s="148"/>
      <c r="GP63" s="148"/>
      <c r="GQ63" s="148"/>
      <c r="GR63" s="148"/>
      <c r="GS63" s="148"/>
      <c r="GT63" s="148"/>
      <c r="GU63" s="148"/>
      <c r="GV63" s="148"/>
      <c r="GW63" s="148"/>
      <c r="GX63" s="148"/>
      <c r="GY63" s="148"/>
      <c r="GZ63" s="148"/>
      <c r="HA63" s="148"/>
      <c r="HB63" s="148"/>
      <c r="HC63" s="148"/>
      <c r="HD63" s="148"/>
      <c r="HE63" s="148"/>
      <c r="HF63" s="148"/>
      <c r="HG63" s="148"/>
      <c r="HH63" s="148"/>
      <c r="HI63" s="148"/>
      <c r="HJ63" s="148"/>
      <c r="HK63" s="148"/>
      <c r="HL63" s="148"/>
      <c r="HM63" s="148"/>
      <c r="HN63" s="148"/>
      <c r="HO63" s="148"/>
      <c r="HP63" s="148"/>
      <c r="HQ63" s="148"/>
      <c r="HR63" s="148"/>
      <c r="HS63" s="148"/>
      <c r="HT63" s="148"/>
      <c r="HU63" s="148"/>
      <c r="HV63" s="148"/>
      <c r="HW63" s="148"/>
      <c r="HX63" s="148"/>
      <c r="HY63" s="148"/>
      <c r="HZ63" s="148"/>
      <c r="IA63" s="148"/>
      <c r="IB63" s="148"/>
      <c r="IC63" s="148"/>
      <c r="ID63" s="148"/>
      <c r="IE63" s="148"/>
      <c r="IF63" s="148"/>
      <c r="IG63" s="148"/>
      <c r="IH63" s="148"/>
      <c r="II63" s="148"/>
      <c r="IJ63" s="148"/>
      <c r="IK63" s="148"/>
      <c r="IL63" s="148"/>
      <c r="IM63" s="148"/>
      <c r="IN63" s="148"/>
      <c r="IO63" s="148"/>
      <c r="IP63" s="148"/>
      <c r="IQ63" s="148"/>
      <c r="IR63" s="148"/>
      <c r="IS63" s="148"/>
      <c r="IT63" s="148"/>
      <c r="IU63" s="148"/>
      <c r="IV63" s="148"/>
    </row>
    <row r="64" spans="1:256" ht="12.75">
      <c r="A64" s="220" t="s">
        <v>100</v>
      </c>
      <c r="B64" s="143" t="s">
        <v>5</v>
      </c>
      <c r="C64" s="221" t="s">
        <v>149</v>
      </c>
      <c r="D64" s="143" t="s">
        <v>3</v>
      </c>
      <c r="E64" s="143" t="s">
        <v>3</v>
      </c>
      <c r="F64" s="117" t="s">
        <v>3</v>
      </c>
      <c r="G64" s="157" t="s">
        <v>150</v>
      </c>
      <c r="H64" s="222">
        <f>SUM(H65:H65)</f>
        <v>0</v>
      </c>
      <c r="I64" s="176">
        <f>SUM(I65:I65)</f>
        <v>11000</v>
      </c>
      <c r="J64" s="177">
        <f>SUM(J65:J65)</f>
        <v>0</v>
      </c>
      <c r="K64" s="222">
        <f>SUM(K65:K65)</f>
        <v>11000</v>
      </c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8"/>
      <c r="FL64" s="148"/>
      <c r="FM64" s="148"/>
      <c r="FN64" s="148"/>
      <c r="FO64" s="148"/>
      <c r="FP64" s="148"/>
      <c r="FQ64" s="148"/>
      <c r="FR64" s="148"/>
      <c r="FS64" s="148"/>
      <c r="FT64" s="148"/>
      <c r="FU64" s="148"/>
      <c r="FV64" s="148"/>
      <c r="FW64" s="148"/>
      <c r="FX64" s="148"/>
      <c r="FY64" s="148"/>
      <c r="FZ64" s="148"/>
      <c r="GA64" s="148"/>
      <c r="GB64" s="148"/>
      <c r="GC64" s="148"/>
      <c r="GD64" s="148"/>
      <c r="GE64" s="148"/>
      <c r="GF64" s="148"/>
      <c r="GG64" s="148"/>
      <c r="GH64" s="148"/>
      <c r="GI64" s="148"/>
      <c r="GJ64" s="148"/>
      <c r="GK64" s="148"/>
      <c r="GL64" s="148"/>
      <c r="GM64" s="148"/>
      <c r="GN64" s="148"/>
      <c r="GO64" s="148"/>
      <c r="GP64" s="148"/>
      <c r="GQ64" s="148"/>
      <c r="GR64" s="148"/>
      <c r="GS64" s="148"/>
      <c r="GT64" s="148"/>
      <c r="GU64" s="148"/>
      <c r="GV64" s="148"/>
      <c r="GW64" s="148"/>
      <c r="GX64" s="148"/>
      <c r="GY64" s="148"/>
      <c r="GZ64" s="148"/>
      <c r="HA64" s="148"/>
      <c r="HB64" s="148"/>
      <c r="HC64" s="148"/>
      <c r="HD64" s="148"/>
      <c r="HE64" s="148"/>
      <c r="HF64" s="148"/>
      <c r="HG64" s="148"/>
      <c r="HH64" s="148"/>
      <c r="HI64" s="148"/>
      <c r="HJ64" s="148"/>
      <c r="HK64" s="148"/>
      <c r="HL64" s="148"/>
      <c r="HM64" s="148"/>
      <c r="HN64" s="148"/>
      <c r="HO64" s="148"/>
      <c r="HP64" s="148"/>
      <c r="HQ64" s="148"/>
      <c r="HR64" s="148"/>
      <c r="HS64" s="148"/>
      <c r="HT64" s="148"/>
      <c r="HU64" s="148"/>
      <c r="HV64" s="148"/>
      <c r="HW64" s="148"/>
      <c r="HX64" s="148"/>
      <c r="HY64" s="148"/>
      <c r="HZ64" s="148"/>
      <c r="IA64" s="148"/>
      <c r="IB64" s="148"/>
      <c r="IC64" s="148"/>
      <c r="ID64" s="148"/>
      <c r="IE64" s="148"/>
      <c r="IF64" s="148"/>
      <c r="IG64" s="148"/>
      <c r="IH64" s="148"/>
      <c r="II64" s="148"/>
      <c r="IJ64" s="148"/>
      <c r="IK64" s="148"/>
      <c r="IL64" s="148"/>
      <c r="IM64" s="148"/>
      <c r="IN64" s="148"/>
      <c r="IO64" s="148"/>
      <c r="IP64" s="148"/>
      <c r="IQ64" s="148"/>
      <c r="IR64" s="148"/>
      <c r="IS64" s="148"/>
      <c r="IT64" s="148"/>
      <c r="IU64" s="148"/>
      <c r="IV64" s="148"/>
    </row>
    <row r="65" spans="1:256" ht="13.5" thickBot="1">
      <c r="A65" s="223"/>
      <c r="B65" s="198"/>
      <c r="C65" s="199"/>
      <c r="D65" s="200"/>
      <c r="E65" s="200">
        <v>4223</v>
      </c>
      <c r="F65" s="194" t="s">
        <v>147</v>
      </c>
      <c r="G65" s="224" t="s">
        <v>148</v>
      </c>
      <c r="H65" s="130">
        <v>0</v>
      </c>
      <c r="I65" s="140">
        <v>11000</v>
      </c>
      <c r="J65" s="219"/>
      <c r="K65" s="50">
        <f>I65+J65</f>
        <v>11000</v>
      </c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8"/>
      <c r="FA65" s="148"/>
      <c r="FB65" s="148"/>
      <c r="FC65" s="148"/>
      <c r="FD65" s="148"/>
      <c r="FE65" s="148"/>
      <c r="FF65" s="148"/>
      <c r="FG65" s="148"/>
      <c r="FH65" s="148"/>
      <c r="FI65" s="148"/>
      <c r="FJ65" s="148"/>
      <c r="FK65" s="148"/>
      <c r="FL65" s="148"/>
      <c r="FM65" s="148"/>
      <c r="FN65" s="148"/>
      <c r="FO65" s="148"/>
      <c r="FP65" s="148"/>
      <c r="FQ65" s="148"/>
      <c r="FR65" s="148"/>
      <c r="FS65" s="148"/>
      <c r="FT65" s="148"/>
      <c r="FU65" s="148"/>
      <c r="FV65" s="148"/>
      <c r="FW65" s="148"/>
      <c r="FX65" s="148"/>
      <c r="FY65" s="148"/>
      <c r="FZ65" s="148"/>
      <c r="GA65" s="148"/>
      <c r="GB65" s="148"/>
      <c r="GC65" s="148"/>
      <c r="GD65" s="148"/>
      <c r="GE65" s="148"/>
      <c r="GF65" s="148"/>
      <c r="GG65" s="148"/>
      <c r="GH65" s="148"/>
      <c r="GI65" s="148"/>
      <c r="GJ65" s="148"/>
      <c r="GK65" s="148"/>
      <c r="GL65" s="148"/>
      <c r="GM65" s="148"/>
      <c r="GN65" s="148"/>
      <c r="GO65" s="148"/>
      <c r="GP65" s="148"/>
      <c r="GQ65" s="148"/>
      <c r="GR65" s="148"/>
      <c r="GS65" s="148"/>
      <c r="GT65" s="148"/>
      <c r="GU65" s="148"/>
      <c r="GV65" s="148"/>
      <c r="GW65" s="148"/>
      <c r="GX65" s="148"/>
      <c r="GY65" s="148"/>
      <c r="GZ65" s="148"/>
      <c r="HA65" s="148"/>
      <c r="HB65" s="148"/>
      <c r="HC65" s="148"/>
      <c r="HD65" s="148"/>
      <c r="HE65" s="148"/>
      <c r="HF65" s="148"/>
      <c r="HG65" s="148"/>
      <c r="HH65" s="148"/>
      <c r="HI65" s="148"/>
      <c r="HJ65" s="148"/>
      <c r="HK65" s="148"/>
      <c r="HL65" s="148"/>
      <c r="HM65" s="148"/>
      <c r="HN65" s="148"/>
      <c r="HO65" s="148"/>
      <c r="HP65" s="148"/>
      <c r="HQ65" s="148"/>
      <c r="HR65" s="148"/>
      <c r="HS65" s="148"/>
      <c r="HT65" s="148"/>
      <c r="HU65" s="148"/>
      <c r="HV65" s="148"/>
      <c r="HW65" s="148"/>
      <c r="HX65" s="148"/>
      <c r="HY65" s="148"/>
      <c r="HZ65" s="148"/>
      <c r="IA65" s="148"/>
      <c r="IB65" s="148"/>
      <c r="IC65" s="148"/>
      <c r="ID65" s="148"/>
      <c r="IE65" s="148"/>
      <c r="IF65" s="148"/>
      <c r="IG65" s="148"/>
      <c r="IH65" s="148"/>
      <c r="II65" s="148"/>
      <c r="IJ65" s="148"/>
      <c r="IK65" s="148"/>
      <c r="IL65" s="148"/>
      <c r="IM65" s="148"/>
      <c r="IN65" s="148"/>
      <c r="IO65" s="148"/>
      <c r="IP65" s="148"/>
      <c r="IQ65" s="148"/>
      <c r="IR65" s="148"/>
      <c r="IS65" s="148"/>
      <c r="IT65" s="148"/>
      <c r="IU65" s="148"/>
      <c r="IV65" s="148"/>
    </row>
    <row r="66" spans="1:256" ht="12.75">
      <c r="A66" s="220" t="s">
        <v>100</v>
      </c>
      <c r="B66" s="143" t="s">
        <v>5</v>
      </c>
      <c r="C66" s="221" t="s">
        <v>151</v>
      </c>
      <c r="D66" s="143" t="s">
        <v>3</v>
      </c>
      <c r="E66" s="143" t="s">
        <v>3</v>
      </c>
      <c r="F66" s="117" t="s">
        <v>3</v>
      </c>
      <c r="G66" s="157" t="s">
        <v>152</v>
      </c>
      <c r="H66" s="222">
        <f>SUM(H67:H67)</f>
        <v>0</v>
      </c>
      <c r="I66" s="176">
        <f>SUM(I67:I67)</f>
        <v>26000</v>
      </c>
      <c r="J66" s="177">
        <f>SUM(J67:J67)</f>
        <v>0</v>
      </c>
      <c r="K66" s="222">
        <f>SUM(K67:K67)</f>
        <v>26000</v>
      </c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/>
      <c r="FD66" s="148"/>
      <c r="FE66" s="148"/>
      <c r="FF66" s="148"/>
      <c r="FG66" s="148"/>
      <c r="FH66" s="148"/>
      <c r="FI66" s="148"/>
      <c r="FJ66" s="148"/>
      <c r="FK66" s="148"/>
      <c r="FL66" s="148"/>
      <c r="FM66" s="148"/>
      <c r="FN66" s="148"/>
      <c r="FO66" s="148"/>
      <c r="FP66" s="148"/>
      <c r="FQ66" s="148"/>
      <c r="FR66" s="148"/>
      <c r="FS66" s="148"/>
      <c r="FT66" s="148"/>
      <c r="FU66" s="148"/>
      <c r="FV66" s="148"/>
      <c r="FW66" s="148"/>
      <c r="FX66" s="148"/>
      <c r="FY66" s="148"/>
      <c r="FZ66" s="148"/>
      <c r="GA66" s="148"/>
      <c r="GB66" s="148"/>
      <c r="GC66" s="148"/>
      <c r="GD66" s="148"/>
      <c r="GE66" s="148"/>
      <c r="GF66" s="148"/>
      <c r="GG66" s="148"/>
      <c r="GH66" s="148"/>
      <c r="GI66" s="148"/>
      <c r="GJ66" s="148"/>
      <c r="GK66" s="148"/>
      <c r="GL66" s="148"/>
      <c r="GM66" s="148"/>
      <c r="GN66" s="148"/>
      <c r="GO66" s="148"/>
      <c r="GP66" s="148"/>
      <c r="GQ66" s="148"/>
      <c r="GR66" s="148"/>
      <c r="GS66" s="148"/>
      <c r="GT66" s="148"/>
      <c r="GU66" s="148"/>
      <c r="GV66" s="148"/>
      <c r="GW66" s="148"/>
      <c r="GX66" s="148"/>
      <c r="GY66" s="148"/>
      <c r="GZ66" s="148"/>
      <c r="HA66" s="148"/>
      <c r="HB66" s="148"/>
      <c r="HC66" s="148"/>
      <c r="HD66" s="148"/>
      <c r="HE66" s="148"/>
      <c r="HF66" s="148"/>
      <c r="HG66" s="148"/>
      <c r="HH66" s="148"/>
      <c r="HI66" s="148"/>
      <c r="HJ66" s="148"/>
      <c r="HK66" s="148"/>
      <c r="HL66" s="148"/>
      <c r="HM66" s="148"/>
      <c r="HN66" s="148"/>
      <c r="HO66" s="148"/>
      <c r="HP66" s="148"/>
      <c r="HQ66" s="148"/>
      <c r="HR66" s="148"/>
      <c r="HS66" s="148"/>
      <c r="HT66" s="148"/>
      <c r="HU66" s="148"/>
      <c r="HV66" s="148"/>
      <c r="HW66" s="148"/>
      <c r="HX66" s="148"/>
      <c r="HY66" s="148"/>
      <c r="HZ66" s="148"/>
      <c r="IA66" s="148"/>
      <c r="IB66" s="148"/>
      <c r="IC66" s="148"/>
      <c r="ID66" s="148"/>
      <c r="IE66" s="148"/>
      <c r="IF66" s="148"/>
      <c r="IG66" s="148"/>
      <c r="IH66" s="148"/>
      <c r="II66" s="148"/>
      <c r="IJ66" s="148"/>
      <c r="IK66" s="148"/>
      <c r="IL66" s="148"/>
      <c r="IM66" s="148"/>
      <c r="IN66" s="148"/>
      <c r="IO66" s="148"/>
      <c r="IP66" s="148"/>
      <c r="IQ66" s="148"/>
      <c r="IR66" s="148"/>
      <c r="IS66" s="148"/>
      <c r="IT66" s="148"/>
      <c r="IU66" s="148"/>
      <c r="IV66" s="148"/>
    </row>
    <row r="67" spans="1:256" ht="13.5" thickBot="1">
      <c r="A67" s="223"/>
      <c r="B67" s="198"/>
      <c r="C67" s="199"/>
      <c r="D67" s="200"/>
      <c r="E67" s="200">
        <v>4223</v>
      </c>
      <c r="F67" s="194" t="s">
        <v>147</v>
      </c>
      <c r="G67" s="224" t="s">
        <v>148</v>
      </c>
      <c r="H67" s="130">
        <v>0</v>
      </c>
      <c r="I67" s="140">
        <v>26000</v>
      </c>
      <c r="J67" s="219"/>
      <c r="K67" s="50">
        <f>I67+J67</f>
        <v>26000</v>
      </c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  <c r="FC67" s="148"/>
      <c r="FD67" s="148"/>
      <c r="FE67" s="148"/>
      <c r="FF67" s="148"/>
      <c r="FG67" s="148"/>
      <c r="FH67" s="148"/>
      <c r="FI67" s="148"/>
      <c r="FJ67" s="148"/>
      <c r="FK67" s="148"/>
      <c r="FL67" s="148"/>
      <c r="FM67" s="148"/>
      <c r="FN67" s="148"/>
      <c r="FO67" s="148"/>
      <c r="FP67" s="148"/>
      <c r="FQ67" s="148"/>
      <c r="FR67" s="148"/>
      <c r="FS67" s="148"/>
      <c r="FT67" s="148"/>
      <c r="FU67" s="148"/>
      <c r="FV67" s="148"/>
      <c r="FW67" s="148"/>
      <c r="FX67" s="148"/>
      <c r="FY67" s="148"/>
      <c r="FZ67" s="148"/>
      <c r="GA67" s="148"/>
      <c r="GB67" s="148"/>
      <c r="GC67" s="148"/>
      <c r="GD67" s="148"/>
      <c r="GE67" s="148"/>
      <c r="GF67" s="148"/>
      <c r="GG67" s="148"/>
      <c r="GH67" s="148"/>
      <c r="GI67" s="148"/>
      <c r="GJ67" s="148"/>
      <c r="GK67" s="148"/>
      <c r="GL67" s="148"/>
      <c r="GM67" s="148"/>
      <c r="GN67" s="148"/>
      <c r="GO67" s="148"/>
      <c r="GP67" s="148"/>
      <c r="GQ67" s="148"/>
      <c r="GR67" s="148"/>
      <c r="GS67" s="148"/>
      <c r="GT67" s="148"/>
      <c r="GU67" s="148"/>
      <c r="GV67" s="148"/>
      <c r="GW67" s="148"/>
      <c r="GX67" s="148"/>
      <c r="GY67" s="148"/>
      <c r="GZ67" s="148"/>
      <c r="HA67" s="148"/>
      <c r="HB67" s="148"/>
      <c r="HC67" s="148"/>
      <c r="HD67" s="148"/>
      <c r="HE67" s="148"/>
      <c r="HF67" s="148"/>
      <c r="HG67" s="148"/>
      <c r="HH67" s="148"/>
      <c r="HI67" s="148"/>
      <c r="HJ67" s="148"/>
      <c r="HK67" s="148"/>
      <c r="HL67" s="148"/>
      <c r="HM67" s="148"/>
      <c r="HN67" s="148"/>
      <c r="HO67" s="148"/>
      <c r="HP67" s="148"/>
      <c r="HQ67" s="148"/>
      <c r="HR67" s="148"/>
      <c r="HS67" s="148"/>
      <c r="HT67" s="148"/>
      <c r="HU67" s="148"/>
      <c r="HV67" s="148"/>
      <c r="HW67" s="148"/>
      <c r="HX67" s="148"/>
      <c r="HY67" s="148"/>
      <c r="HZ67" s="148"/>
      <c r="IA67" s="148"/>
      <c r="IB67" s="148"/>
      <c r="IC67" s="148"/>
      <c r="ID67" s="148"/>
      <c r="IE67" s="148"/>
      <c r="IF67" s="148"/>
      <c r="IG67" s="148"/>
      <c r="IH67" s="148"/>
      <c r="II67" s="148"/>
      <c r="IJ67" s="148"/>
      <c r="IK67" s="148"/>
      <c r="IL67" s="148"/>
      <c r="IM67" s="148"/>
      <c r="IN67" s="148"/>
      <c r="IO67" s="148"/>
      <c r="IP67" s="148"/>
      <c r="IQ67" s="148"/>
      <c r="IR67" s="148"/>
      <c r="IS67" s="148"/>
      <c r="IT67" s="148"/>
      <c r="IU67" s="148"/>
      <c r="IV67" s="148"/>
    </row>
    <row r="68" spans="1:256" ht="12.75">
      <c r="A68" s="220" t="s">
        <v>100</v>
      </c>
      <c r="B68" s="143" t="s">
        <v>5</v>
      </c>
      <c r="C68" s="221" t="s">
        <v>153</v>
      </c>
      <c r="D68" s="143" t="s">
        <v>3</v>
      </c>
      <c r="E68" s="143" t="s">
        <v>3</v>
      </c>
      <c r="F68" s="117" t="s">
        <v>3</v>
      </c>
      <c r="G68" s="157" t="s">
        <v>101</v>
      </c>
      <c r="H68" s="222">
        <f>SUM(H69:H69)</f>
        <v>0</v>
      </c>
      <c r="I68" s="176">
        <f>SUM(I69:I69)</f>
        <v>8000</v>
      </c>
      <c r="J68" s="177">
        <f>SUM(J69:J69)</f>
        <v>0</v>
      </c>
      <c r="K68" s="222">
        <f>SUM(K69:K69)</f>
        <v>8000</v>
      </c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8"/>
      <c r="DX68" s="148"/>
      <c r="DY68" s="148"/>
      <c r="DZ68" s="148"/>
      <c r="EA68" s="148"/>
      <c r="EB68" s="148"/>
      <c r="EC68" s="148"/>
      <c r="ED68" s="148"/>
      <c r="EE68" s="148"/>
      <c r="EF68" s="148"/>
      <c r="EG68" s="148"/>
      <c r="EH68" s="148"/>
      <c r="EI68" s="148"/>
      <c r="EJ68" s="148"/>
      <c r="EK68" s="148"/>
      <c r="EL68" s="148"/>
      <c r="EM68" s="148"/>
      <c r="EN68" s="148"/>
      <c r="EO68" s="148"/>
      <c r="EP68" s="148"/>
      <c r="EQ68" s="148"/>
      <c r="ER68" s="148"/>
      <c r="ES68" s="148"/>
      <c r="ET68" s="148"/>
      <c r="EU68" s="148"/>
      <c r="EV68" s="148"/>
      <c r="EW68" s="148"/>
      <c r="EX68" s="148"/>
      <c r="EY68" s="148"/>
      <c r="EZ68" s="148"/>
      <c r="FA68" s="148"/>
      <c r="FB68" s="148"/>
      <c r="FC68" s="148"/>
      <c r="FD68" s="148"/>
      <c r="FE68" s="148"/>
      <c r="FF68" s="148"/>
      <c r="FG68" s="148"/>
      <c r="FH68" s="148"/>
      <c r="FI68" s="148"/>
      <c r="FJ68" s="148"/>
      <c r="FK68" s="148"/>
      <c r="FL68" s="148"/>
      <c r="FM68" s="148"/>
      <c r="FN68" s="148"/>
      <c r="FO68" s="148"/>
      <c r="FP68" s="148"/>
      <c r="FQ68" s="148"/>
      <c r="FR68" s="148"/>
      <c r="FS68" s="148"/>
      <c r="FT68" s="148"/>
      <c r="FU68" s="148"/>
      <c r="FV68" s="148"/>
      <c r="FW68" s="148"/>
      <c r="FX68" s="148"/>
      <c r="FY68" s="148"/>
      <c r="FZ68" s="148"/>
      <c r="GA68" s="148"/>
      <c r="GB68" s="148"/>
      <c r="GC68" s="148"/>
      <c r="GD68" s="148"/>
      <c r="GE68" s="148"/>
      <c r="GF68" s="148"/>
      <c r="GG68" s="148"/>
      <c r="GH68" s="148"/>
      <c r="GI68" s="148"/>
      <c r="GJ68" s="148"/>
      <c r="GK68" s="148"/>
      <c r="GL68" s="148"/>
      <c r="GM68" s="148"/>
      <c r="GN68" s="148"/>
      <c r="GO68" s="148"/>
      <c r="GP68" s="148"/>
      <c r="GQ68" s="148"/>
      <c r="GR68" s="148"/>
      <c r="GS68" s="148"/>
      <c r="GT68" s="148"/>
      <c r="GU68" s="148"/>
      <c r="GV68" s="148"/>
      <c r="GW68" s="148"/>
      <c r="GX68" s="148"/>
      <c r="GY68" s="148"/>
      <c r="GZ68" s="148"/>
      <c r="HA68" s="148"/>
      <c r="HB68" s="148"/>
      <c r="HC68" s="148"/>
      <c r="HD68" s="148"/>
      <c r="HE68" s="148"/>
      <c r="HF68" s="148"/>
      <c r="HG68" s="148"/>
      <c r="HH68" s="148"/>
      <c r="HI68" s="148"/>
      <c r="HJ68" s="148"/>
      <c r="HK68" s="148"/>
      <c r="HL68" s="148"/>
      <c r="HM68" s="148"/>
      <c r="HN68" s="148"/>
      <c r="HO68" s="148"/>
      <c r="HP68" s="148"/>
      <c r="HQ68" s="148"/>
      <c r="HR68" s="148"/>
      <c r="HS68" s="148"/>
      <c r="HT68" s="148"/>
      <c r="HU68" s="148"/>
      <c r="HV68" s="148"/>
      <c r="HW68" s="148"/>
      <c r="HX68" s="148"/>
      <c r="HY68" s="148"/>
      <c r="HZ68" s="148"/>
      <c r="IA68" s="148"/>
      <c r="IB68" s="148"/>
      <c r="IC68" s="148"/>
      <c r="ID68" s="148"/>
      <c r="IE68" s="148"/>
      <c r="IF68" s="148"/>
      <c r="IG68" s="148"/>
      <c r="IH68" s="148"/>
      <c r="II68" s="148"/>
      <c r="IJ68" s="148"/>
      <c r="IK68" s="148"/>
      <c r="IL68" s="148"/>
      <c r="IM68" s="148"/>
      <c r="IN68" s="148"/>
      <c r="IO68" s="148"/>
      <c r="IP68" s="148"/>
      <c r="IQ68" s="148"/>
      <c r="IR68" s="148"/>
      <c r="IS68" s="148"/>
      <c r="IT68" s="148"/>
      <c r="IU68" s="148"/>
      <c r="IV68" s="148"/>
    </row>
    <row r="69" spans="1:256" ht="13.5" thickBot="1">
      <c r="A69" s="223"/>
      <c r="B69" s="198"/>
      <c r="C69" s="199"/>
      <c r="D69" s="200"/>
      <c r="E69" s="200">
        <v>4223</v>
      </c>
      <c r="F69" s="194" t="s">
        <v>147</v>
      </c>
      <c r="G69" s="224" t="s">
        <v>148</v>
      </c>
      <c r="H69" s="130">
        <v>0</v>
      </c>
      <c r="I69" s="140">
        <v>8000</v>
      </c>
      <c r="J69" s="219"/>
      <c r="K69" s="50">
        <f>I69+J69</f>
        <v>8000</v>
      </c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48"/>
      <c r="FG69" s="148"/>
      <c r="FH69" s="148"/>
      <c r="FI69" s="148"/>
      <c r="FJ69" s="148"/>
      <c r="FK69" s="148"/>
      <c r="FL69" s="148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48"/>
      <c r="GQ69" s="148"/>
      <c r="GR69" s="148"/>
      <c r="GS69" s="148"/>
      <c r="GT69" s="148"/>
      <c r="GU69" s="148"/>
      <c r="GV69" s="148"/>
      <c r="GW69" s="148"/>
      <c r="GX69" s="148"/>
      <c r="GY69" s="148"/>
      <c r="GZ69" s="148"/>
      <c r="HA69" s="148"/>
      <c r="HB69" s="148"/>
      <c r="HC69" s="148"/>
      <c r="HD69" s="148"/>
      <c r="HE69" s="148"/>
      <c r="HF69" s="148"/>
      <c r="HG69" s="148"/>
      <c r="HH69" s="148"/>
      <c r="HI69" s="148"/>
      <c r="HJ69" s="148"/>
      <c r="HK69" s="148"/>
      <c r="HL69" s="148"/>
      <c r="HM69" s="148"/>
      <c r="HN69" s="148"/>
      <c r="HO69" s="148"/>
      <c r="HP69" s="148"/>
      <c r="HQ69" s="148"/>
      <c r="HR69" s="148"/>
      <c r="HS69" s="148"/>
      <c r="HT69" s="148"/>
      <c r="HU69" s="148"/>
      <c r="HV69" s="148"/>
      <c r="HW69" s="148"/>
      <c r="HX69" s="148"/>
      <c r="HY69" s="148"/>
      <c r="HZ69" s="148"/>
      <c r="IA69" s="148"/>
      <c r="IB69" s="148"/>
      <c r="IC69" s="148"/>
      <c r="ID69" s="148"/>
      <c r="IE69" s="148"/>
      <c r="IF69" s="148"/>
      <c r="IG69" s="148"/>
      <c r="IH69" s="148"/>
      <c r="II69" s="148"/>
      <c r="IJ69" s="148"/>
      <c r="IK69" s="148"/>
      <c r="IL69" s="148"/>
      <c r="IM69" s="148"/>
      <c r="IN69" s="148"/>
      <c r="IO69" s="148"/>
      <c r="IP69" s="148"/>
      <c r="IQ69" s="148"/>
      <c r="IR69" s="148"/>
      <c r="IS69" s="148"/>
      <c r="IT69" s="148"/>
      <c r="IU69" s="148"/>
      <c r="IV69" s="148"/>
    </row>
    <row r="70" spans="1:256" ht="12.75">
      <c r="A70" s="220" t="s">
        <v>100</v>
      </c>
      <c r="B70" s="143" t="s">
        <v>5</v>
      </c>
      <c r="C70" s="221" t="s">
        <v>154</v>
      </c>
      <c r="D70" s="143" t="s">
        <v>3</v>
      </c>
      <c r="E70" s="143" t="s">
        <v>3</v>
      </c>
      <c r="F70" s="117" t="s">
        <v>3</v>
      </c>
      <c r="G70" s="157" t="s">
        <v>155</v>
      </c>
      <c r="H70" s="222">
        <f>SUM(H71:H71)</f>
        <v>0</v>
      </c>
      <c r="I70" s="176">
        <f>SUM(I71:I71)</f>
        <v>15000</v>
      </c>
      <c r="J70" s="177">
        <f>SUM(J71:J71)</f>
        <v>0</v>
      </c>
      <c r="K70" s="222">
        <f>SUM(K71:K71)</f>
        <v>15000</v>
      </c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48"/>
      <c r="FI70" s="148"/>
      <c r="FJ70" s="148"/>
      <c r="FK70" s="148"/>
      <c r="FL70" s="148"/>
      <c r="FM70" s="148"/>
      <c r="FN70" s="148"/>
      <c r="FO70" s="148"/>
      <c r="FP70" s="148"/>
      <c r="FQ70" s="148"/>
      <c r="FR70" s="148"/>
      <c r="FS70" s="148"/>
      <c r="FT70" s="148"/>
      <c r="FU70" s="148"/>
      <c r="FV70" s="148"/>
      <c r="FW70" s="148"/>
      <c r="FX70" s="148"/>
      <c r="FY70" s="148"/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  <c r="GL70" s="148"/>
      <c r="GM70" s="148"/>
      <c r="GN70" s="148"/>
      <c r="GO70" s="148"/>
      <c r="GP70" s="148"/>
      <c r="GQ70" s="148"/>
      <c r="GR70" s="148"/>
      <c r="GS70" s="148"/>
      <c r="GT70" s="148"/>
      <c r="GU70" s="148"/>
      <c r="GV70" s="148"/>
      <c r="GW70" s="148"/>
      <c r="GX70" s="148"/>
      <c r="GY70" s="148"/>
      <c r="GZ70" s="148"/>
      <c r="HA70" s="148"/>
      <c r="HB70" s="148"/>
      <c r="HC70" s="148"/>
      <c r="HD70" s="148"/>
      <c r="HE70" s="148"/>
      <c r="HF70" s="148"/>
      <c r="HG70" s="148"/>
      <c r="HH70" s="148"/>
      <c r="HI70" s="148"/>
      <c r="HJ70" s="148"/>
      <c r="HK70" s="148"/>
      <c r="HL70" s="148"/>
      <c r="HM70" s="148"/>
      <c r="HN70" s="148"/>
      <c r="HO70" s="148"/>
      <c r="HP70" s="148"/>
      <c r="HQ70" s="148"/>
      <c r="HR70" s="148"/>
      <c r="HS70" s="148"/>
      <c r="HT70" s="148"/>
      <c r="HU70" s="148"/>
      <c r="HV70" s="148"/>
      <c r="HW70" s="148"/>
      <c r="HX70" s="148"/>
      <c r="HY70" s="148"/>
      <c r="HZ70" s="148"/>
      <c r="IA70" s="148"/>
      <c r="IB70" s="148"/>
      <c r="IC70" s="148"/>
      <c r="ID70" s="148"/>
      <c r="IE70" s="148"/>
      <c r="IF70" s="148"/>
      <c r="IG70" s="148"/>
      <c r="IH70" s="148"/>
      <c r="II70" s="148"/>
      <c r="IJ70" s="148"/>
      <c r="IK70" s="148"/>
      <c r="IL70" s="148"/>
      <c r="IM70" s="148"/>
      <c r="IN70" s="148"/>
      <c r="IO70" s="148"/>
      <c r="IP70" s="148"/>
      <c r="IQ70" s="148"/>
      <c r="IR70" s="148"/>
      <c r="IS70" s="148"/>
      <c r="IT70" s="148"/>
      <c r="IU70" s="148"/>
      <c r="IV70" s="148"/>
    </row>
    <row r="71" spans="1:256" ht="13.5" thickBot="1">
      <c r="A71" s="223"/>
      <c r="B71" s="198"/>
      <c r="C71" s="199"/>
      <c r="D71" s="200"/>
      <c r="E71" s="200">
        <v>4223</v>
      </c>
      <c r="F71" s="194" t="s">
        <v>147</v>
      </c>
      <c r="G71" s="224" t="s">
        <v>148</v>
      </c>
      <c r="H71" s="130">
        <v>0</v>
      </c>
      <c r="I71" s="140">
        <v>15000</v>
      </c>
      <c r="J71" s="219"/>
      <c r="K71" s="50">
        <f>I71+J71</f>
        <v>15000</v>
      </c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  <c r="EF71" s="148"/>
      <c r="EG71" s="148"/>
      <c r="EH71" s="148"/>
      <c r="EI71" s="148"/>
      <c r="EJ71" s="148"/>
      <c r="EK71" s="148"/>
      <c r="EL71" s="148"/>
      <c r="EM71" s="148"/>
      <c r="EN71" s="148"/>
      <c r="EO71" s="148"/>
      <c r="EP71" s="148"/>
      <c r="EQ71" s="148"/>
      <c r="ER71" s="148"/>
      <c r="ES71" s="148"/>
      <c r="ET71" s="148"/>
      <c r="EU71" s="148"/>
      <c r="EV71" s="148"/>
      <c r="EW71" s="148"/>
      <c r="EX71" s="148"/>
      <c r="EY71" s="148"/>
      <c r="EZ71" s="148"/>
      <c r="FA71" s="148"/>
      <c r="FB71" s="148"/>
      <c r="FC71" s="148"/>
      <c r="FD71" s="148"/>
      <c r="FE71" s="148"/>
      <c r="FF71" s="148"/>
      <c r="FG71" s="148"/>
      <c r="FH71" s="148"/>
      <c r="FI71" s="148"/>
      <c r="FJ71" s="148"/>
      <c r="FK71" s="148"/>
      <c r="FL71" s="148"/>
      <c r="FM71" s="148"/>
      <c r="FN71" s="148"/>
      <c r="FO71" s="148"/>
      <c r="FP71" s="148"/>
      <c r="FQ71" s="148"/>
      <c r="FR71" s="148"/>
      <c r="FS71" s="148"/>
      <c r="FT71" s="148"/>
      <c r="FU71" s="148"/>
      <c r="FV71" s="148"/>
      <c r="FW71" s="148"/>
      <c r="FX71" s="148"/>
      <c r="FY71" s="148"/>
      <c r="FZ71" s="148"/>
      <c r="GA71" s="148"/>
      <c r="GB71" s="148"/>
      <c r="GC71" s="148"/>
      <c r="GD71" s="148"/>
      <c r="GE71" s="148"/>
      <c r="GF71" s="148"/>
      <c r="GG71" s="148"/>
      <c r="GH71" s="148"/>
      <c r="GI71" s="148"/>
      <c r="GJ71" s="148"/>
      <c r="GK71" s="148"/>
      <c r="GL71" s="148"/>
      <c r="GM71" s="148"/>
      <c r="GN71" s="148"/>
      <c r="GO71" s="148"/>
      <c r="GP71" s="148"/>
      <c r="GQ71" s="148"/>
      <c r="GR71" s="148"/>
      <c r="GS71" s="148"/>
      <c r="GT71" s="148"/>
      <c r="GU71" s="148"/>
      <c r="GV71" s="148"/>
      <c r="GW71" s="148"/>
      <c r="GX71" s="148"/>
      <c r="GY71" s="148"/>
      <c r="GZ71" s="148"/>
      <c r="HA71" s="148"/>
      <c r="HB71" s="148"/>
      <c r="HC71" s="148"/>
      <c r="HD71" s="148"/>
      <c r="HE71" s="148"/>
      <c r="HF71" s="148"/>
      <c r="HG71" s="148"/>
      <c r="HH71" s="148"/>
      <c r="HI71" s="148"/>
      <c r="HJ71" s="148"/>
      <c r="HK71" s="148"/>
      <c r="HL71" s="148"/>
      <c r="HM71" s="148"/>
      <c r="HN71" s="148"/>
      <c r="HO71" s="148"/>
      <c r="HP71" s="148"/>
      <c r="HQ71" s="148"/>
      <c r="HR71" s="148"/>
      <c r="HS71" s="148"/>
      <c r="HT71" s="148"/>
      <c r="HU71" s="148"/>
      <c r="HV71" s="148"/>
      <c r="HW71" s="148"/>
      <c r="HX71" s="148"/>
      <c r="HY71" s="148"/>
      <c r="HZ71" s="148"/>
      <c r="IA71" s="148"/>
      <c r="IB71" s="148"/>
      <c r="IC71" s="148"/>
      <c r="ID71" s="148"/>
      <c r="IE71" s="148"/>
      <c r="IF71" s="148"/>
      <c r="IG71" s="148"/>
      <c r="IH71" s="148"/>
      <c r="II71" s="148"/>
      <c r="IJ71" s="148"/>
      <c r="IK71" s="148"/>
      <c r="IL71" s="148"/>
      <c r="IM71" s="148"/>
      <c r="IN71" s="148"/>
      <c r="IO71" s="148"/>
      <c r="IP71" s="148"/>
      <c r="IQ71" s="148"/>
      <c r="IR71" s="148"/>
      <c r="IS71" s="148"/>
      <c r="IT71" s="148"/>
      <c r="IU71" s="148"/>
      <c r="IV71" s="148"/>
    </row>
    <row r="72" spans="1:256" ht="12.75">
      <c r="A72" s="220" t="s">
        <v>100</v>
      </c>
      <c r="B72" s="143" t="s">
        <v>5</v>
      </c>
      <c r="C72" s="221" t="s">
        <v>156</v>
      </c>
      <c r="D72" s="143" t="s">
        <v>3</v>
      </c>
      <c r="E72" s="143" t="s">
        <v>3</v>
      </c>
      <c r="F72" s="117" t="s">
        <v>3</v>
      </c>
      <c r="G72" s="157" t="s">
        <v>157</v>
      </c>
      <c r="H72" s="222">
        <f>SUM(H73:H73)</f>
        <v>0</v>
      </c>
      <c r="I72" s="176">
        <f>SUM(I73:I73)</f>
        <v>14000</v>
      </c>
      <c r="J72" s="177">
        <f>SUM(J73:J73)</f>
        <v>0</v>
      </c>
      <c r="K72" s="222">
        <f>SUM(K73:K73)</f>
        <v>14000</v>
      </c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  <c r="EV72" s="148"/>
      <c r="EW72" s="148"/>
      <c r="EX72" s="148"/>
      <c r="EY72" s="148"/>
      <c r="EZ72" s="148"/>
      <c r="FA72" s="148"/>
      <c r="FB72" s="148"/>
      <c r="FC72" s="148"/>
      <c r="FD72" s="148"/>
      <c r="FE72" s="148"/>
      <c r="FF72" s="148"/>
      <c r="FG72" s="148"/>
      <c r="FH72" s="148"/>
      <c r="FI72" s="148"/>
      <c r="FJ72" s="148"/>
      <c r="FK72" s="148"/>
      <c r="FL72" s="148"/>
      <c r="FM72" s="148"/>
      <c r="FN72" s="148"/>
      <c r="FO72" s="148"/>
      <c r="FP72" s="148"/>
      <c r="FQ72" s="148"/>
      <c r="FR72" s="148"/>
      <c r="FS72" s="148"/>
      <c r="FT72" s="148"/>
      <c r="FU72" s="148"/>
      <c r="FV72" s="148"/>
      <c r="FW72" s="148"/>
      <c r="FX72" s="148"/>
      <c r="FY72" s="148"/>
      <c r="FZ72" s="148"/>
      <c r="GA72" s="148"/>
      <c r="GB72" s="148"/>
      <c r="GC72" s="148"/>
      <c r="GD72" s="148"/>
      <c r="GE72" s="148"/>
      <c r="GF72" s="148"/>
      <c r="GG72" s="148"/>
      <c r="GH72" s="148"/>
      <c r="GI72" s="148"/>
      <c r="GJ72" s="148"/>
      <c r="GK72" s="148"/>
      <c r="GL72" s="148"/>
      <c r="GM72" s="148"/>
      <c r="GN72" s="148"/>
      <c r="GO72" s="148"/>
      <c r="GP72" s="148"/>
      <c r="GQ72" s="148"/>
      <c r="GR72" s="148"/>
      <c r="GS72" s="148"/>
      <c r="GT72" s="148"/>
      <c r="GU72" s="148"/>
      <c r="GV72" s="148"/>
      <c r="GW72" s="148"/>
      <c r="GX72" s="148"/>
      <c r="GY72" s="148"/>
      <c r="GZ72" s="148"/>
      <c r="HA72" s="148"/>
      <c r="HB72" s="148"/>
      <c r="HC72" s="148"/>
      <c r="HD72" s="148"/>
      <c r="HE72" s="148"/>
      <c r="HF72" s="148"/>
      <c r="HG72" s="148"/>
      <c r="HH72" s="148"/>
      <c r="HI72" s="148"/>
      <c r="HJ72" s="148"/>
      <c r="HK72" s="148"/>
      <c r="HL72" s="148"/>
      <c r="HM72" s="148"/>
      <c r="HN72" s="148"/>
      <c r="HO72" s="148"/>
      <c r="HP72" s="148"/>
      <c r="HQ72" s="148"/>
      <c r="HR72" s="148"/>
      <c r="HS72" s="148"/>
      <c r="HT72" s="148"/>
      <c r="HU72" s="148"/>
      <c r="HV72" s="148"/>
      <c r="HW72" s="148"/>
      <c r="HX72" s="148"/>
      <c r="HY72" s="148"/>
      <c r="HZ72" s="148"/>
      <c r="IA72" s="148"/>
      <c r="IB72" s="148"/>
      <c r="IC72" s="148"/>
      <c r="ID72" s="148"/>
      <c r="IE72" s="148"/>
      <c r="IF72" s="148"/>
      <c r="IG72" s="148"/>
      <c r="IH72" s="148"/>
      <c r="II72" s="148"/>
      <c r="IJ72" s="148"/>
      <c r="IK72" s="148"/>
      <c r="IL72" s="148"/>
      <c r="IM72" s="148"/>
      <c r="IN72" s="148"/>
      <c r="IO72" s="148"/>
      <c r="IP72" s="148"/>
      <c r="IQ72" s="148"/>
      <c r="IR72" s="148"/>
      <c r="IS72" s="148"/>
      <c r="IT72" s="148"/>
      <c r="IU72" s="148"/>
      <c r="IV72" s="148"/>
    </row>
    <row r="73" spans="1:256" ht="13.5" thickBot="1">
      <c r="A73" s="223"/>
      <c r="B73" s="198"/>
      <c r="C73" s="199"/>
      <c r="D73" s="200"/>
      <c r="E73" s="200">
        <v>4223</v>
      </c>
      <c r="F73" s="194" t="s">
        <v>147</v>
      </c>
      <c r="G73" s="224" t="s">
        <v>148</v>
      </c>
      <c r="H73" s="130">
        <v>0</v>
      </c>
      <c r="I73" s="140">
        <v>14000</v>
      </c>
      <c r="J73" s="219"/>
      <c r="K73" s="50">
        <f>I73+J73</f>
        <v>14000</v>
      </c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/>
      <c r="EO73" s="148"/>
      <c r="EP73" s="148"/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  <c r="FC73" s="148"/>
      <c r="FD73" s="148"/>
      <c r="FE73" s="148"/>
      <c r="FF73" s="148"/>
      <c r="FG73" s="148"/>
      <c r="FH73" s="148"/>
      <c r="FI73" s="148"/>
      <c r="FJ73" s="148"/>
      <c r="FK73" s="148"/>
      <c r="FL73" s="148"/>
      <c r="FM73" s="148"/>
      <c r="FN73" s="148"/>
      <c r="FO73" s="148"/>
      <c r="FP73" s="148"/>
      <c r="FQ73" s="148"/>
      <c r="FR73" s="148"/>
      <c r="FS73" s="148"/>
      <c r="FT73" s="148"/>
      <c r="FU73" s="148"/>
      <c r="FV73" s="148"/>
      <c r="FW73" s="148"/>
      <c r="FX73" s="148"/>
      <c r="FY73" s="148"/>
      <c r="FZ73" s="148"/>
      <c r="GA73" s="148"/>
      <c r="GB73" s="148"/>
      <c r="GC73" s="148"/>
      <c r="GD73" s="148"/>
      <c r="GE73" s="148"/>
      <c r="GF73" s="148"/>
      <c r="GG73" s="148"/>
      <c r="GH73" s="148"/>
      <c r="GI73" s="148"/>
      <c r="GJ73" s="148"/>
      <c r="GK73" s="148"/>
      <c r="GL73" s="148"/>
      <c r="GM73" s="148"/>
      <c r="GN73" s="148"/>
      <c r="GO73" s="148"/>
      <c r="GP73" s="148"/>
      <c r="GQ73" s="148"/>
      <c r="GR73" s="148"/>
      <c r="GS73" s="148"/>
      <c r="GT73" s="148"/>
      <c r="GU73" s="148"/>
      <c r="GV73" s="148"/>
      <c r="GW73" s="148"/>
      <c r="GX73" s="148"/>
      <c r="GY73" s="148"/>
      <c r="GZ73" s="148"/>
      <c r="HA73" s="148"/>
      <c r="HB73" s="148"/>
      <c r="HC73" s="148"/>
      <c r="HD73" s="148"/>
      <c r="HE73" s="148"/>
      <c r="HF73" s="148"/>
      <c r="HG73" s="148"/>
      <c r="HH73" s="148"/>
      <c r="HI73" s="148"/>
      <c r="HJ73" s="148"/>
      <c r="HK73" s="148"/>
      <c r="HL73" s="148"/>
      <c r="HM73" s="148"/>
      <c r="HN73" s="148"/>
      <c r="HO73" s="148"/>
      <c r="HP73" s="148"/>
      <c r="HQ73" s="148"/>
      <c r="HR73" s="148"/>
      <c r="HS73" s="148"/>
      <c r="HT73" s="148"/>
      <c r="HU73" s="148"/>
      <c r="HV73" s="148"/>
      <c r="HW73" s="148"/>
      <c r="HX73" s="148"/>
      <c r="HY73" s="148"/>
      <c r="HZ73" s="148"/>
      <c r="IA73" s="148"/>
      <c r="IB73" s="148"/>
      <c r="IC73" s="148"/>
      <c r="ID73" s="148"/>
      <c r="IE73" s="148"/>
      <c r="IF73" s="148"/>
      <c r="IG73" s="148"/>
      <c r="IH73" s="148"/>
      <c r="II73" s="148"/>
      <c r="IJ73" s="148"/>
      <c r="IK73" s="148"/>
      <c r="IL73" s="148"/>
      <c r="IM73" s="148"/>
      <c r="IN73" s="148"/>
      <c r="IO73" s="148"/>
      <c r="IP73" s="148"/>
      <c r="IQ73" s="148"/>
      <c r="IR73" s="148"/>
      <c r="IS73" s="148"/>
      <c r="IT73" s="148"/>
      <c r="IU73" s="148"/>
      <c r="IV73" s="148"/>
    </row>
    <row r="74" spans="1:256" ht="12.75">
      <c r="A74" s="220" t="s">
        <v>100</v>
      </c>
      <c r="B74" s="143" t="s">
        <v>5</v>
      </c>
      <c r="C74" s="221" t="s">
        <v>158</v>
      </c>
      <c r="D74" s="143" t="s">
        <v>3</v>
      </c>
      <c r="E74" s="143" t="s">
        <v>3</v>
      </c>
      <c r="F74" s="117" t="s">
        <v>3</v>
      </c>
      <c r="G74" s="225" t="s">
        <v>159</v>
      </c>
      <c r="H74" s="222">
        <f>SUM(H75:H75)</f>
        <v>0</v>
      </c>
      <c r="I74" s="176">
        <f>SUM(I75:I75)</f>
        <v>2000</v>
      </c>
      <c r="J74" s="177">
        <f>SUM(J75:J75)</f>
        <v>0</v>
      </c>
      <c r="K74" s="222">
        <f>SUM(K75:K75)</f>
        <v>2000</v>
      </c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/>
      <c r="FD74" s="148"/>
      <c r="FE74" s="148"/>
      <c r="FF74" s="148"/>
      <c r="FG74" s="148"/>
      <c r="FH74" s="148"/>
      <c r="FI74" s="148"/>
      <c r="FJ74" s="148"/>
      <c r="FK74" s="148"/>
      <c r="FL74" s="148"/>
      <c r="FM74" s="148"/>
      <c r="FN74" s="148"/>
      <c r="FO74" s="148"/>
      <c r="FP74" s="148"/>
      <c r="FQ74" s="148"/>
      <c r="FR74" s="148"/>
      <c r="FS74" s="148"/>
      <c r="FT74" s="148"/>
      <c r="FU74" s="148"/>
      <c r="FV74" s="148"/>
      <c r="FW74" s="148"/>
      <c r="FX74" s="148"/>
      <c r="FY74" s="148"/>
      <c r="FZ74" s="148"/>
      <c r="GA74" s="148"/>
      <c r="GB74" s="148"/>
      <c r="GC74" s="148"/>
      <c r="GD74" s="148"/>
      <c r="GE74" s="148"/>
      <c r="GF74" s="148"/>
      <c r="GG74" s="148"/>
      <c r="GH74" s="148"/>
      <c r="GI74" s="148"/>
      <c r="GJ74" s="148"/>
      <c r="GK74" s="148"/>
      <c r="GL74" s="148"/>
      <c r="GM74" s="148"/>
      <c r="GN74" s="148"/>
      <c r="GO74" s="148"/>
      <c r="GP74" s="148"/>
      <c r="GQ74" s="148"/>
      <c r="GR74" s="148"/>
      <c r="GS74" s="148"/>
      <c r="GT74" s="148"/>
      <c r="GU74" s="148"/>
      <c r="GV74" s="148"/>
      <c r="GW74" s="148"/>
      <c r="GX74" s="148"/>
      <c r="GY74" s="148"/>
      <c r="GZ74" s="148"/>
      <c r="HA74" s="148"/>
      <c r="HB74" s="148"/>
      <c r="HC74" s="148"/>
      <c r="HD74" s="148"/>
      <c r="HE74" s="148"/>
      <c r="HF74" s="148"/>
      <c r="HG74" s="148"/>
      <c r="HH74" s="148"/>
      <c r="HI74" s="148"/>
      <c r="HJ74" s="148"/>
      <c r="HK74" s="148"/>
      <c r="HL74" s="148"/>
      <c r="HM74" s="148"/>
      <c r="HN74" s="148"/>
      <c r="HO74" s="148"/>
      <c r="HP74" s="148"/>
      <c r="HQ74" s="148"/>
      <c r="HR74" s="148"/>
      <c r="HS74" s="148"/>
      <c r="HT74" s="148"/>
      <c r="HU74" s="148"/>
      <c r="HV74" s="148"/>
      <c r="HW74" s="148"/>
      <c r="HX74" s="148"/>
      <c r="HY74" s="148"/>
      <c r="HZ74" s="148"/>
      <c r="IA74" s="148"/>
      <c r="IB74" s="148"/>
      <c r="IC74" s="148"/>
      <c r="ID74" s="148"/>
      <c r="IE74" s="148"/>
      <c r="IF74" s="148"/>
      <c r="IG74" s="148"/>
      <c r="IH74" s="148"/>
      <c r="II74" s="148"/>
      <c r="IJ74" s="148"/>
      <c r="IK74" s="148"/>
      <c r="IL74" s="148"/>
      <c r="IM74" s="148"/>
      <c r="IN74" s="148"/>
      <c r="IO74" s="148"/>
      <c r="IP74" s="148"/>
      <c r="IQ74" s="148"/>
      <c r="IR74" s="148"/>
      <c r="IS74" s="148"/>
      <c r="IT74" s="148"/>
      <c r="IU74" s="148"/>
      <c r="IV74" s="148"/>
    </row>
    <row r="75" spans="1:256" ht="13.5" thickBot="1">
      <c r="A75" s="223"/>
      <c r="B75" s="198"/>
      <c r="C75" s="199"/>
      <c r="D75" s="200"/>
      <c r="E75" s="200">
        <v>4223</v>
      </c>
      <c r="F75" s="194" t="s">
        <v>147</v>
      </c>
      <c r="G75" s="224" t="s">
        <v>148</v>
      </c>
      <c r="H75" s="130">
        <v>0</v>
      </c>
      <c r="I75" s="140">
        <v>2000</v>
      </c>
      <c r="J75" s="219"/>
      <c r="K75" s="50">
        <f>I75+J75</f>
        <v>2000</v>
      </c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/>
      <c r="FD75" s="148"/>
      <c r="FE75" s="148"/>
      <c r="FF75" s="148"/>
      <c r="FG75" s="148"/>
      <c r="FH75" s="148"/>
      <c r="FI75" s="148"/>
      <c r="FJ75" s="148"/>
      <c r="FK75" s="148"/>
      <c r="FL75" s="148"/>
      <c r="FM75" s="148"/>
      <c r="FN75" s="148"/>
      <c r="FO75" s="148"/>
      <c r="FP75" s="148"/>
      <c r="FQ75" s="148"/>
      <c r="FR75" s="148"/>
      <c r="FS75" s="148"/>
      <c r="FT75" s="148"/>
      <c r="FU75" s="148"/>
      <c r="FV75" s="148"/>
      <c r="FW75" s="148"/>
      <c r="FX75" s="148"/>
      <c r="FY75" s="148"/>
      <c r="FZ75" s="148"/>
      <c r="GA75" s="148"/>
      <c r="GB75" s="148"/>
      <c r="GC75" s="148"/>
      <c r="GD75" s="148"/>
      <c r="GE75" s="148"/>
      <c r="GF75" s="148"/>
      <c r="GG75" s="148"/>
      <c r="GH75" s="148"/>
      <c r="GI75" s="148"/>
      <c r="GJ75" s="148"/>
      <c r="GK75" s="148"/>
      <c r="GL75" s="148"/>
      <c r="GM75" s="148"/>
      <c r="GN75" s="148"/>
      <c r="GO75" s="148"/>
      <c r="GP75" s="148"/>
      <c r="GQ75" s="148"/>
      <c r="GR75" s="148"/>
      <c r="GS75" s="148"/>
      <c r="GT75" s="148"/>
      <c r="GU75" s="148"/>
      <c r="GV75" s="148"/>
      <c r="GW75" s="148"/>
      <c r="GX75" s="148"/>
      <c r="GY75" s="148"/>
      <c r="GZ75" s="148"/>
      <c r="HA75" s="148"/>
      <c r="HB75" s="148"/>
      <c r="HC75" s="148"/>
      <c r="HD75" s="148"/>
      <c r="HE75" s="148"/>
      <c r="HF75" s="148"/>
      <c r="HG75" s="148"/>
      <c r="HH75" s="148"/>
      <c r="HI75" s="148"/>
      <c r="HJ75" s="148"/>
      <c r="HK75" s="148"/>
      <c r="HL75" s="148"/>
      <c r="HM75" s="148"/>
      <c r="HN75" s="148"/>
      <c r="HO75" s="148"/>
      <c r="HP75" s="148"/>
      <c r="HQ75" s="148"/>
      <c r="HR75" s="148"/>
      <c r="HS75" s="148"/>
      <c r="HT75" s="148"/>
      <c r="HU75" s="148"/>
      <c r="HV75" s="148"/>
      <c r="HW75" s="148"/>
      <c r="HX75" s="148"/>
      <c r="HY75" s="148"/>
      <c r="HZ75" s="148"/>
      <c r="IA75" s="148"/>
      <c r="IB75" s="148"/>
      <c r="IC75" s="148"/>
      <c r="ID75" s="148"/>
      <c r="IE75" s="148"/>
      <c r="IF75" s="148"/>
      <c r="IG75" s="148"/>
      <c r="IH75" s="148"/>
      <c r="II75" s="148"/>
      <c r="IJ75" s="148"/>
      <c r="IK75" s="148"/>
      <c r="IL75" s="148"/>
      <c r="IM75" s="148"/>
      <c r="IN75" s="148"/>
      <c r="IO75" s="148"/>
      <c r="IP75" s="148"/>
      <c r="IQ75" s="148"/>
      <c r="IR75" s="148"/>
      <c r="IS75" s="148"/>
      <c r="IT75" s="148"/>
      <c r="IU75" s="148"/>
      <c r="IV75" s="148"/>
    </row>
    <row r="76" spans="1:256" ht="12.75">
      <c r="A76" s="220" t="s">
        <v>100</v>
      </c>
      <c r="B76" s="143" t="s">
        <v>5</v>
      </c>
      <c r="C76" s="221" t="s">
        <v>160</v>
      </c>
      <c r="D76" s="143" t="s">
        <v>3</v>
      </c>
      <c r="E76" s="143" t="s">
        <v>3</v>
      </c>
      <c r="F76" s="117" t="s">
        <v>3</v>
      </c>
      <c r="G76" s="225" t="s">
        <v>161</v>
      </c>
      <c r="H76" s="222">
        <f>SUM(H77:H77)</f>
        <v>0</v>
      </c>
      <c r="I76" s="176">
        <f>SUM(I77:I77)</f>
        <v>9000</v>
      </c>
      <c r="J76" s="177">
        <f>SUM(J77:J77)</f>
        <v>0</v>
      </c>
      <c r="K76" s="222">
        <f>SUM(K77:K77)</f>
        <v>9000</v>
      </c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/>
      <c r="FD76" s="148"/>
      <c r="FE76" s="148"/>
      <c r="FF76" s="148"/>
      <c r="FG76" s="148"/>
      <c r="FH76" s="148"/>
      <c r="FI76" s="148"/>
      <c r="FJ76" s="148"/>
      <c r="FK76" s="148"/>
      <c r="FL76" s="148"/>
      <c r="FM76" s="148"/>
      <c r="FN76" s="148"/>
      <c r="FO76" s="148"/>
      <c r="FP76" s="148"/>
      <c r="FQ76" s="148"/>
      <c r="FR76" s="148"/>
      <c r="FS76" s="148"/>
      <c r="FT76" s="148"/>
      <c r="FU76" s="148"/>
      <c r="FV76" s="148"/>
      <c r="FW76" s="148"/>
      <c r="FX76" s="148"/>
      <c r="FY76" s="148"/>
      <c r="FZ76" s="148"/>
      <c r="GA76" s="148"/>
      <c r="GB76" s="148"/>
      <c r="GC76" s="148"/>
      <c r="GD76" s="148"/>
      <c r="GE76" s="148"/>
      <c r="GF76" s="148"/>
      <c r="GG76" s="148"/>
      <c r="GH76" s="148"/>
      <c r="GI76" s="148"/>
      <c r="GJ76" s="148"/>
      <c r="GK76" s="148"/>
      <c r="GL76" s="148"/>
      <c r="GM76" s="148"/>
      <c r="GN76" s="148"/>
      <c r="GO76" s="148"/>
      <c r="GP76" s="148"/>
      <c r="GQ76" s="148"/>
      <c r="GR76" s="148"/>
      <c r="GS76" s="148"/>
      <c r="GT76" s="148"/>
      <c r="GU76" s="148"/>
      <c r="GV76" s="148"/>
      <c r="GW76" s="148"/>
      <c r="GX76" s="148"/>
      <c r="GY76" s="148"/>
      <c r="GZ76" s="148"/>
      <c r="HA76" s="148"/>
      <c r="HB76" s="148"/>
      <c r="HC76" s="148"/>
      <c r="HD76" s="148"/>
      <c r="HE76" s="148"/>
      <c r="HF76" s="148"/>
      <c r="HG76" s="148"/>
      <c r="HH76" s="148"/>
      <c r="HI76" s="148"/>
      <c r="HJ76" s="148"/>
      <c r="HK76" s="148"/>
      <c r="HL76" s="148"/>
      <c r="HM76" s="148"/>
      <c r="HN76" s="148"/>
      <c r="HO76" s="148"/>
      <c r="HP76" s="148"/>
      <c r="HQ76" s="148"/>
      <c r="HR76" s="148"/>
      <c r="HS76" s="148"/>
      <c r="HT76" s="148"/>
      <c r="HU76" s="148"/>
      <c r="HV76" s="148"/>
      <c r="HW76" s="148"/>
      <c r="HX76" s="148"/>
      <c r="HY76" s="148"/>
      <c r="HZ76" s="148"/>
      <c r="IA76" s="148"/>
      <c r="IB76" s="148"/>
      <c r="IC76" s="148"/>
      <c r="ID76" s="148"/>
      <c r="IE76" s="148"/>
      <c r="IF76" s="148"/>
      <c r="IG76" s="148"/>
      <c r="IH76" s="148"/>
      <c r="II76" s="148"/>
      <c r="IJ76" s="148"/>
      <c r="IK76" s="148"/>
      <c r="IL76" s="148"/>
      <c r="IM76" s="148"/>
      <c r="IN76" s="148"/>
      <c r="IO76" s="148"/>
      <c r="IP76" s="148"/>
      <c r="IQ76" s="148"/>
      <c r="IR76" s="148"/>
      <c r="IS76" s="148"/>
      <c r="IT76" s="148"/>
      <c r="IU76" s="148"/>
      <c r="IV76" s="148"/>
    </row>
    <row r="77" spans="1:256" ht="13.5" thickBot="1">
      <c r="A77" s="223"/>
      <c r="B77" s="198"/>
      <c r="C77" s="199"/>
      <c r="D77" s="200"/>
      <c r="E77" s="200">
        <v>4223</v>
      </c>
      <c r="F77" s="194" t="s">
        <v>147</v>
      </c>
      <c r="G77" s="224" t="s">
        <v>148</v>
      </c>
      <c r="H77" s="130">
        <v>0</v>
      </c>
      <c r="I77" s="140">
        <v>9000</v>
      </c>
      <c r="J77" s="219"/>
      <c r="K77" s="50">
        <f>I77+J77</f>
        <v>9000</v>
      </c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  <c r="EF77" s="148"/>
      <c r="EG77" s="148"/>
      <c r="EH77" s="148"/>
      <c r="EI77" s="148"/>
      <c r="EJ77" s="148"/>
      <c r="EK77" s="148"/>
      <c r="EL77" s="148"/>
      <c r="EM77" s="148"/>
      <c r="EN77" s="148"/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/>
      <c r="FD77" s="148"/>
      <c r="FE77" s="148"/>
      <c r="FF77" s="148"/>
      <c r="FG77" s="148"/>
      <c r="FH77" s="148"/>
      <c r="FI77" s="148"/>
      <c r="FJ77" s="148"/>
      <c r="FK77" s="148"/>
      <c r="FL77" s="148"/>
      <c r="FM77" s="148"/>
      <c r="FN77" s="148"/>
      <c r="FO77" s="148"/>
      <c r="FP77" s="148"/>
      <c r="FQ77" s="148"/>
      <c r="FR77" s="148"/>
      <c r="FS77" s="148"/>
      <c r="FT77" s="148"/>
      <c r="FU77" s="148"/>
      <c r="FV77" s="148"/>
      <c r="FW77" s="148"/>
      <c r="FX77" s="148"/>
      <c r="FY77" s="148"/>
      <c r="FZ77" s="148"/>
      <c r="GA77" s="148"/>
      <c r="GB77" s="148"/>
      <c r="GC77" s="148"/>
      <c r="GD77" s="148"/>
      <c r="GE77" s="148"/>
      <c r="GF77" s="148"/>
      <c r="GG77" s="148"/>
      <c r="GH77" s="148"/>
      <c r="GI77" s="148"/>
      <c r="GJ77" s="148"/>
      <c r="GK77" s="148"/>
      <c r="GL77" s="148"/>
      <c r="GM77" s="148"/>
      <c r="GN77" s="148"/>
      <c r="GO77" s="148"/>
      <c r="GP77" s="148"/>
      <c r="GQ77" s="148"/>
      <c r="GR77" s="148"/>
      <c r="GS77" s="148"/>
      <c r="GT77" s="148"/>
      <c r="GU77" s="148"/>
      <c r="GV77" s="148"/>
      <c r="GW77" s="148"/>
      <c r="GX77" s="148"/>
      <c r="GY77" s="148"/>
      <c r="GZ77" s="148"/>
      <c r="HA77" s="148"/>
      <c r="HB77" s="148"/>
      <c r="HC77" s="148"/>
      <c r="HD77" s="148"/>
      <c r="HE77" s="148"/>
      <c r="HF77" s="148"/>
      <c r="HG77" s="148"/>
      <c r="HH77" s="148"/>
      <c r="HI77" s="148"/>
      <c r="HJ77" s="148"/>
      <c r="HK77" s="148"/>
      <c r="HL77" s="148"/>
      <c r="HM77" s="148"/>
      <c r="HN77" s="148"/>
      <c r="HO77" s="148"/>
      <c r="HP77" s="148"/>
      <c r="HQ77" s="148"/>
      <c r="HR77" s="148"/>
      <c r="HS77" s="148"/>
      <c r="HT77" s="148"/>
      <c r="HU77" s="148"/>
      <c r="HV77" s="148"/>
      <c r="HW77" s="148"/>
      <c r="HX77" s="148"/>
      <c r="HY77" s="148"/>
      <c r="HZ77" s="148"/>
      <c r="IA77" s="148"/>
      <c r="IB77" s="148"/>
      <c r="IC77" s="148"/>
      <c r="ID77" s="148"/>
      <c r="IE77" s="148"/>
      <c r="IF77" s="148"/>
      <c r="IG77" s="148"/>
      <c r="IH77" s="148"/>
      <c r="II77" s="148"/>
      <c r="IJ77" s="148"/>
      <c r="IK77" s="148"/>
      <c r="IL77" s="148"/>
      <c r="IM77" s="148"/>
      <c r="IN77" s="148"/>
      <c r="IO77" s="148"/>
      <c r="IP77" s="148"/>
      <c r="IQ77" s="148"/>
      <c r="IR77" s="148"/>
      <c r="IS77" s="148"/>
      <c r="IT77" s="148"/>
      <c r="IU77" s="148"/>
      <c r="IV77" s="148"/>
    </row>
    <row r="78" spans="1:256" ht="12.75">
      <c r="A78" s="220" t="s">
        <v>100</v>
      </c>
      <c r="B78" s="143" t="s">
        <v>5</v>
      </c>
      <c r="C78" s="221" t="s">
        <v>162</v>
      </c>
      <c r="D78" s="143" t="s">
        <v>3</v>
      </c>
      <c r="E78" s="143" t="s">
        <v>3</v>
      </c>
      <c r="F78" s="117" t="s">
        <v>3</v>
      </c>
      <c r="G78" s="225" t="s">
        <v>163</v>
      </c>
      <c r="H78" s="222">
        <f>SUM(H79:H79)</f>
        <v>0</v>
      </c>
      <c r="I78" s="176">
        <f>SUM(I79:I79)</f>
        <v>13000</v>
      </c>
      <c r="J78" s="177">
        <f>SUM(J79:J79)</f>
        <v>0</v>
      </c>
      <c r="K78" s="222">
        <f>SUM(K79:K79)</f>
        <v>13000</v>
      </c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/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/>
      <c r="FI78" s="148"/>
      <c r="FJ78" s="148"/>
      <c r="FK78" s="148"/>
      <c r="FL78" s="148"/>
      <c r="FM78" s="148"/>
      <c r="FN78" s="148"/>
      <c r="FO78" s="148"/>
      <c r="FP78" s="148"/>
      <c r="FQ78" s="148"/>
      <c r="FR78" s="148"/>
      <c r="FS78" s="148"/>
      <c r="FT78" s="148"/>
      <c r="FU78" s="148"/>
      <c r="FV78" s="148"/>
      <c r="FW78" s="148"/>
      <c r="FX78" s="148"/>
      <c r="FY78" s="148"/>
      <c r="FZ78" s="148"/>
      <c r="GA78" s="148"/>
      <c r="GB78" s="148"/>
      <c r="GC78" s="148"/>
      <c r="GD78" s="148"/>
      <c r="GE78" s="148"/>
      <c r="GF78" s="148"/>
      <c r="GG78" s="148"/>
      <c r="GH78" s="148"/>
      <c r="GI78" s="148"/>
      <c r="GJ78" s="148"/>
      <c r="GK78" s="148"/>
      <c r="GL78" s="148"/>
      <c r="GM78" s="148"/>
      <c r="GN78" s="148"/>
      <c r="GO78" s="148"/>
      <c r="GP78" s="148"/>
      <c r="GQ78" s="148"/>
      <c r="GR78" s="148"/>
      <c r="GS78" s="148"/>
      <c r="GT78" s="148"/>
      <c r="GU78" s="148"/>
      <c r="GV78" s="148"/>
      <c r="GW78" s="148"/>
      <c r="GX78" s="148"/>
      <c r="GY78" s="148"/>
      <c r="GZ78" s="148"/>
      <c r="HA78" s="148"/>
      <c r="HB78" s="148"/>
      <c r="HC78" s="148"/>
      <c r="HD78" s="148"/>
      <c r="HE78" s="148"/>
      <c r="HF78" s="148"/>
      <c r="HG78" s="148"/>
      <c r="HH78" s="148"/>
      <c r="HI78" s="148"/>
      <c r="HJ78" s="148"/>
      <c r="HK78" s="148"/>
      <c r="HL78" s="148"/>
      <c r="HM78" s="148"/>
      <c r="HN78" s="148"/>
      <c r="HO78" s="148"/>
      <c r="HP78" s="148"/>
      <c r="HQ78" s="148"/>
      <c r="HR78" s="148"/>
      <c r="HS78" s="148"/>
      <c r="HT78" s="148"/>
      <c r="HU78" s="148"/>
      <c r="HV78" s="148"/>
      <c r="HW78" s="148"/>
      <c r="HX78" s="148"/>
      <c r="HY78" s="148"/>
      <c r="HZ78" s="148"/>
      <c r="IA78" s="148"/>
      <c r="IB78" s="148"/>
      <c r="IC78" s="148"/>
      <c r="ID78" s="148"/>
      <c r="IE78" s="148"/>
      <c r="IF78" s="148"/>
      <c r="IG78" s="148"/>
      <c r="IH78" s="148"/>
      <c r="II78" s="148"/>
      <c r="IJ78" s="148"/>
      <c r="IK78" s="148"/>
      <c r="IL78" s="148"/>
      <c r="IM78" s="148"/>
      <c r="IN78" s="148"/>
      <c r="IO78" s="148"/>
      <c r="IP78" s="148"/>
      <c r="IQ78" s="148"/>
      <c r="IR78" s="148"/>
      <c r="IS78" s="148"/>
      <c r="IT78" s="148"/>
      <c r="IU78" s="148"/>
      <c r="IV78" s="148"/>
    </row>
    <row r="79" spans="1:256" ht="13.5" thickBot="1">
      <c r="A79" s="223"/>
      <c r="B79" s="198"/>
      <c r="C79" s="199"/>
      <c r="D79" s="200"/>
      <c r="E79" s="200">
        <v>4223</v>
      </c>
      <c r="F79" s="194" t="s">
        <v>147</v>
      </c>
      <c r="G79" s="224" t="s">
        <v>148</v>
      </c>
      <c r="H79" s="130">
        <v>0</v>
      </c>
      <c r="I79" s="140">
        <v>13000</v>
      </c>
      <c r="J79" s="219"/>
      <c r="K79" s="50">
        <f>I79+J79</f>
        <v>13000</v>
      </c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8"/>
      <c r="EF79" s="148"/>
      <c r="EG79" s="148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/>
      <c r="GU79" s="148"/>
      <c r="GV79" s="148"/>
      <c r="GW79" s="148"/>
      <c r="GX79" s="148"/>
      <c r="GY79" s="148"/>
      <c r="GZ79" s="148"/>
      <c r="HA79" s="148"/>
      <c r="HB79" s="148"/>
      <c r="HC79" s="148"/>
      <c r="HD79" s="148"/>
      <c r="HE79" s="148"/>
      <c r="HF79" s="148"/>
      <c r="HG79" s="148"/>
      <c r="HH79" s="148"/>
      <c r="HI79" s="148"/>
      <c r="HJ79" s="148"/>
      <c r="HK79" s="148"/>
      <c r="HL79" s="148"/>
      <c r="HM79" s="148"/>
      <c r="HN79" s="148"/>
      <c r="HO79" s="148"/>
      <c r="HP79" s="148"/>
      <c r="HQ79" s="148"/>
      <c r="HR79" s="148"/>
      <c r="HS79" s="148"/>
      <c r="HT79" s="148"/>
      <c r="HU79" s="148"/>
      <c r="HV79" s="148"/>
      <c r="HW79" s="148"/>
      <c r="HX79" s="148"/>
      <c r="HY79" s="148"/>
      <c r="HZ79" s="148"/>
      <c r="IA79" s="148"/>
      <c r="IB79" s="148"/>
      <c r="IC79" s="148"/>
      <c r="ID79" s="148"/>
      <c r="IE79" s="148"/>
      <c r="IF79" s="148"/>
      <c r="IG79" s="148"/>
      <c r="IH79" s="148"/>
      <c r="II79" s="148"/>
      <c r="IJ79" s="148"/>
      <c r="IK79" s="148"/>
      <c r="IL79" s="148"/>
      <c r="IM79" s="148"/>
      <c r="IN79" s="148"/>
      <c r="IO79" s="148"/>
      <c r="IP79" s="148"/>
      <c r="IQ79" s="148"/>
      <c r="IR79" s="148"/>
      <c r="IS79" s="148"/>
      <c r="IT79" s="148"/>
      <c r="IU79" s="148"/>
      <c r="IV79" s="148"/>
    </row>
    <row r="80" spans="1:256" ht="12.75">
      <c r="A80" s="220" t="s">
        <v>100</v>
      </c>
      <c r="B80" s="143" t="s">
        <v>5</v>
      </c>
      <c r="C80" s="221" t="s">
        <v>164</v>
      </c>
      <c r="D80" s="143" t="s">
        <v>3</v>
      </c>
      <c r="E80" s="143" t="s">
        <v>3</v>
      </c>
      <c r="F80" s="117" t="s">
        <v>3</v>
      </c>
      <c r="G80" s="225" t="s">
        <v>165</v>
      </c>
      <c r="H80" s="222">
        <f>SUM(H81:H81)</f>
        <v>0</v>
      </c>
      <c r="I80" s="176">
        <f>SUM(I81:I81)</f>
        <v>7000</v>
      </c>
      <c r="J80" s="177">
        <f>SUM(J81:J81)</f>
        <v>0</v>
      </c>
      <c r="K80" s="222">
        <f>SUM(K81:K81)</f>
        <v>7000</v>
      </c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148"/>
      <c r="FE80" s="148"/>
      <c r="FF80" s="148"/>
      <c r="FG80" s="148"/>
      <c r="FH80" s="148"/>
      <c r="FI80" s="148"/>
      <c r="FJ80" s="148"/>
      <c r="FK80" s="148"/>
      <c r="FL80" s="148"/>
      <c r="FM80" s="148"/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/>
      <c r="HM80" s="148"/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148"/>
      <c r="IE80" s="148"/>
      <c r="IF80" s="148"/>
      <c r="IG80" s="148"/>
      <c r="IH80" s="148"/>
      <c r="II80" s="148"/>
      <c r="IJ80" s="148"/>
      <c r="IK80" s="148"/>
      <c r="IL80" s="148"/>
      <c r="IM80" s="148"/>
      <c r="IN80" s="148"/>
      <c r="IO80" s="148"/>
      <c r="IP80" s="148"/>
      <c r="IQ80" s="148"/>
      <c r="IR80" s="148"/>
      <c r="IS80" s="148"/>
      <c r="IT80" s="148"/>
      <c r="IU80" s="148"/>
      <c r="IV80" s="148"/>
    </row>
    <row r="81" spans="1:256" ht="13.5" thickBot="1">
      <c r="A81" s="223"/>
      <c r="B81" s="198"/>
      <c r="C81" s="199"/>
      <c r="D81" s="200"/>
      <c r="E81" s="200">
        <v>4223</v>
      </c>
      <c r="F81" s="194" t="s">
        <v>147</v>
      </c>
      <c r="G81" s="224" t="s">
        <v>148</v>
      </c>
      <c r="H81" s="130">
        <v>0</v>
      </c>
      <c r="I81" s="140">
        <v>7000</v>
      </c>
      <c r="J81" s="219"/>
      <c r="K81" s="50">
        <f>I81+J81</f>
        <v>7000</v>
      </c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48"/>
      <c r="FI81" s="148"/>
      <c r="FJ81" s="148"/>
      <c r="FK81" s="148"/>
      <c r="FL81" s="148"/>
      <c r="FM81" s="148"/>
      <c r="FN81" s="148"/>
      <c r="FO81" s="148"/>
      <c r="FP81" s="148"/>
      <c r="FQ81" s="148"/>
      <c r="FR81" s="148"/>
      <c r="FS81" s="148"/>
      <c r="FT81" s="148"/>
      <c r="FU81" s="148"/>
      <c r="FV81" s="148"/>
      <c r="FW81" s="148"/>
      <c r="FX81" s="148"/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8"/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/>
      <c r="HM81" s="148"/>
      <c r="HN81" s="148"/>
      <c r="HO81" s="148"/>
      <c r="HP81" s="148"/>
      <c r="HQ81" s="148"/>
      <c r="HR81" s="148"/>
      <c r="HS81" s="148"/>
      <c r="HT81" s="148"/>
      <c r="HU81" s="148"/>
      <c r="HV81" s="148"/>
      <c r="HW81" s="148"/>
      <c r="HX81" s="148"/>
      <c r="HY81" s="148"/>
      <c r="HZ81" s="148"/>
      <c r="IA81" s="148"/>
      <c r="IB81" s="148"/>
      <c r="IC81" s="148"/>
      <c r="ID81" s="148"/>
      <c r="IE81" s="148"/>
      <c r="IF81" s="148"/>
      <c r="IG81" s="148"/>
      <c r="IH81" s="148"/>
      <c r="II81" s="148"/>
      <c r="IJ81" s="148"/>
      <c r="IK81" s="148"/>
      <c r="IL81" s="148"/>
      <c r="IM81" s="148"/>
      <c r="IN81" s="148"/>
      <c r="IO81" s="148"/>
      <c r="IP81" s="148"/>
      <c r="IQ81" s="148"/>
      <c r="IR81" s="148"/>
      <c r="IS81" s="148"/>
      <c r="IT81" s="148"/>
      <c r="IU81" s="148"/>
      <c r="IV81" s="148"/>
    </row>
    <row r="82" spans="1:256" ht="12.75">
      <c r="A82" s="220" t="s">
        <v>100</v>
      </c>
      <c r="B82" s="143" t="s">
        <v>5</v>
      </c>
      <c r="C82" s="221" t="s">
        <v>166</v>
      </c>
      <c r="D82" s="143" t="s">
        <v>3</v>
      </c>
      <c r="E82" s="143" t="s">
        <v>3</v>
      </c>
      <c r="F82" s="117" t="s">
        <v>3</v>
      </c>
      <c r="G82" s="225" t="s">
        <v>167</v>
      </c>
      <c r="H82" s="222">
        <f>SUM(H83:H83)</f>
        <v>0</v>
      </c>
      <c r="I82" s="176">
        <f>SUM(I83:I83)</f>
        <v>7000</v>
      </c>
      <c r="J82" s="177">
        <f>SUM(J83:J83)</f>
        <v>0</v>
      </c>
      <c r="K82" s="222">
        <f>SUM(K83:K83)</f>
        <v>7000</v>
      </c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148"/>
      <c r="EF82" s="148"/>
      <c r="EG82" s="148"/>
      <c r="EH82" s="148"/>
      <c r="EI82" s="148"/>
      <c r="EJ82" s="148"/>
      <c r="EK82" s="148"/>
      <c r="EL82" s="148"/>
      <c r="EM82" s="148"/>
      <c r="EN82" s="148"/>
      <c r="EO82" s="148"/>
      <c r="EP82" s="148"/>
      <c r="EQ82" s="148"/>
      <c r="ER82" s="148"/>
      <c r="ES82" s="148"/>
      <c r="ET82" s="148"/>
      <c r="EU82" s="148"/>
      <c r="EV82" s="148"/>
      <c r="EW82" s="148"/>
      <c r="EX82" s="148"/>
      <c r="EY82" s="148"/>
      <c r="EZ82" s="148"/>
      <c r="FA82" s="148"/>
      <c r="FB82" s="148"/>
      <c r="FC82" s="148"/>
      <c r="FD82" s="148"/>
      <c r="FE82" s="148"/>
      <c r="FF82" s="148"/>
      <c r="FG82" s="148"/>
      <c r="FH82" s="148"/>
      <c r="FI82" s="148"/>
      <c r="FJ82" s="148"/>
      <c r="FK82" s="148"/>
      <c r="FL82" s="148"/>
      <c r="FM82" s="148"/>
      <c r="FN82" s="148"/>
      <c r="FO82" s="148"/>
      <c r="FP82" s="148"/>
      <c r="FQ82" s="148"/>
      <c r="FR82" s="148"/>
      <c r="FS82" s="148"/>
      <c r="FT82" s="148"/>
      <c r="FU82" s="148"/>
      <c r="FV82" s="148"/>
      <c r="FW82" s="148"/>
      <c r="FX82" s="148"/>
      <c r="FY82" s="148"/>
      <c r="FZ82" s="148"/>
      <c r="GA82" s="148"/>
      <c r="GB82" s="148"/>
      <c r="GC82" s="148"/>
      <c r="GD82" s="148"/>
      <c r="GE82" s="148"/>
      <c r="GF82" s="148"/>
      <c r="GG82" s="148"/>
      <c r="GH82" s="148"/>
      <c r="GI82" s="148"/>
      <c r="GJ82" s="148"/>
      <c r="GK82" s="148"/>
      <c r="GL82" s="148"/>
      <c r="GM82" s="148"/>
      <c r="GN82" s="148"/>
      <c r="GO82" s="148"/>
      <c r="GP82" s="148"/>
      <c r="GQ82" s="148"/>
      <c r="GR82" s="148"/>
      <c r="GS82" s="148"/>
      <c r="GT82" s="148"/>
      <c r="GU82" s="148"/>
      <c r="GV82" s="148"/>
      <c r="GW82" s="148"/>
      <c r="GX82" s="148"/>
      <c r="GY82" s="148"/>
      <c r="GZ82" s="148"/>
      <c r="HA82" s="148"/>
      <c r="HB82" s="148"/>
      <c r="HC82" s="148"/>
      <c r="HD82" s="148"/>
      <c r="HE82" s="148"/>
      <c r="HF82" s="148"/>
      <c r="HG82" s="148"/>
      <c r="HH82" s="148"/>
      <c r="HI82" s="148"/>
      <c r="HJ82" s="148"/>
      <c r="HK82" s="148"/>
      <c r="HL82" s="148"/>
      <c r="HM82" s="148"/>
      <c r="HN82" s="148"/>
      <c r="HO82" s="148"/>
      <c r="HP82" s="148"/>
      <c r="HQ82" s="148"/>
      <c r="HR82" s="148"/>
      <c r="HS82" s="148"/>
      <c r="HT82" s="148"/>
      <c r="HU82" s="148"/>
      <c r="HV82" s="148"/>
      <c r="HW82" s="148"/>
      <c r="HX82" s="148"/>
      <c r="HY82" s="148"/>
      <c r="HZ82" s="148"/>
      <c r="IA82" s="148"/>
      <c r="IB82" s="148"/>
      <c r="IC82" s="148"/>
      <c r="ID82" s="148"/>
      <c r="IE82" s="148"/>
      <c r="IF82" s="148"/>
      <c r="IG82" s="148"/>
      <c r="IH82" s="148"/>
      <c r="II82" s="148"/>
      <c r="IJ82" s="148"/>
      <c r="IK82" s="148"/>
      <c r="IL82" s="148"/>
      <c r="IM82" s="148"/>
      <c r="IN82" s="148"/>
      <c r="IO82" s="148"/>
      <c r="IP82" s="148"/>
      <c r="IQ82" s="148"/>
      <c r="IR82" s="148"/>
      <c r="IS82" s="148"/>
      <c r="IT82" s="148"/>
      <c r="IU82" s="148"/>
      <c r="IV82" s="148"/>
    </row>
    <row r="83" spans="1:256" ht="13.5" thickBot="1">
      <c r="A83" s="223"/>
      <c r="B83" s="198"/>
      <c r="C83" s="199"/>
      <c r="D83" s="200"/>
      <c r="E83" s="200">
        <v>4223</v>
      </c>
      <c r="F83" s="194" t="s">
        <v>147</v>
      </c>
      <c r="G83" s="224" t="s">
        <v>148</v>
      </c>
      <c r="H83" s="130">
        <v>0</v>
      </c>
      <c r="I83" s="140">
        <v>7000</v>
      </c>
      <c r="J83" s="219"/>
      <c r="K83" s="50">
        <f>I83+J83</f>
        <v>7000</v>
      </c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148"/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  <c r="ES83" s="148"/>
      <c r="ET83" s="148"/>
      <c r="EU83" s="148"/>
      <c r="EV83" s="148"/>
      <c r="EW83" s="148"/>
      <c r="EX83" s="148"/>
      <c r="EY83" s="148"/>
      <c r="EZ83" s="148"/>
      <c r="FA83" s="148"/>
      <c r="FB83" s="148"/>
      <c r="FC83" s="148"/>
      <c r="FD83" s="148"/>
      <c r="FE83" s="148"/>
      <c r="FF83" s="148"/>
      <c r="FG83" s="148"/>
      <c r="FH83" s="148"/>
      <c r="FI83" s="148"/>
      <c r="FJ83" s="148"/>
      <c r="FK83" s="148"/>
      <c r="FL83" s="148"/>
      <c r="FM83" s="148"/>
      <c r="FN83" s="148"/>
      <c r="FO83" s="148"/>
      <c r="FP83" s="148"/>
      <c r="FQ83" s="148"/>
      <c r="FR83" s="148"/>
      <c r="FS83" s="148"/>
      <c r="FT83" s="148"/>
      <c r="FU83" s="148"/>
      <c r="FV83" s="148"/>
      <c r="FW83" s="148"/>
      <c r="FX83" s="148"/>
      <c r="FY83" s="148"/>
      <c r="FZ83" s="148"/>
      <c r="GA83" s="148"/>
      <c r="GB83" s="148"/>
      <c r="GC83" s="148"/>
      <c r="GD83" s="148"/>
      <c r="GE83" s="148"/>
      <c r="GF83" s="148"/>
      <c r="GG83" s="148"/>
      <c r="GH83" s="148"/>
      <c r="GI83" s="148"/>
      <c r="GJ83" s="148"/>
      <c r="GK83" s="148"/>
      <c r="GL83" s="148"/>
      <c r="GM83" s="148"/>
      <c r="GN83" s="148"/>
      <c r="GO83" s="148"/>
      <c r="GP83" s="148"/>
      <c r="GQ83" s="148"/>
      <c r="GR83" s="148"/>
      <c r="GS83" s="148"/>
      <c r="GT83" s="148"/>
      <c r="GU83" s="148"/>
      <c r="GV83" s="148"/>
      <c r="GW83" s="148"/>
      <c r="GX83" s="148"/>
      <c r="GY83" s="148"/>
      <c r="GZ83" s="148"/>
      <c r="HA83" s="148"/>
      <c r="HB83" s="148"/>
      <c r="HC83" s="148"/>
      <c r="HD83" s="148"/>
      <c r="HE83" s="148"/>
      <c r="HF83" s="148"/>
      <c r="HG83" s="148"/>
      <c r="HH83" s="148"/>
      <c r="HI83" s="148"/>
      <c r="HJ83" s="148"/>
      <c r="HK83" s="148"/>
      <c r="HL83" s="148"/>
      <c r="HM83" s="148"/>
      <c r="HN83" s="148"/>
      <c r="HO83" s="148"/>
      <c r="HP83" s="148"/>
      <c r="HQ83" s="148"/>
      <c r="HR83" s="148"/>
      <c r="HS83" s="148"/>
      <c r="HT83" s="148"/>
      <c r="HU83" s="148"/>
      <c r="HV83" s="148"/>
      <c r="HW83" s="148"/>
      <c r="HX83" s="148"/>
      <c r="HY83" s="148"/>
      <c r="HZ83" s="148"/>
      <c r="IA83" s="148"/>
      <c r="IB83" s="148"/>
      <c r="IC83" s="148"/>
      <c r="ID83" s="148"/>
      <c r="IE83" s="148"/>
      <c r="IF83" s="148"/>
      <c r="IG83" s="148"/>
      <c r="IH83" s="148"/>
      <c r="II83" s="148"/>
      <c r="IJ83" s="148"/>
      <c r="IK83" s="148"/>
      <c r="IL83" s="148"/>
      <c r="IM83" s="148"/>
      <c r="IN83" s="148"/>
      <c r="IO83" s="148"/>
      <c r="IP83" s="148"/>
      <c r="IQ83" s="148"/>
      <c r="IR83" s="148"/>
      <c r="IS83" s="148"/>
      <c r="IT83" s="148"/>
      <c r="IU83" s="148"/>
      <c r="IV83" s="148"/>
    </row>
    <row r="84" spans="1:256" ht="12.75">
      <c r="A84" s="220" t="s">
        <v>100</v>
      </c>
      <c r="B84" s="143" t="s">
        <v>5</v>
      </c>
      <c r="C84" s="221" t="s">
        <v>168</v>
      </c>
      <c r="D84" s="143" t="s">
        <v>3</v>
      </c>
      <c r="E84" s="143" t="s">
        <v>3</v>
      </c>
      <c r="F84" s="117" t="s">
        <v>3</v>
      </c>
      <c r="G84" s="225" t="s">
        <v>169</v>
      </c>
      <c r="H84" s="222">
        <f>SUM(H85:H85)</f>
        <v>0</v>
      </c>
      <c r="I84" s="176">
        <f>SUM(I85:I85)</f>
        <v>8000</v>
      </c>
      <c r="J84" s="177">
        <f>SUM(J85:J85)</f>
        <v>0</v>
      </c>
      <c r="K84" s="222">
        <f>SUM(K85:K85)</f>
        <v>8000</v>
      </c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  <c r="FH84" s="148"/>
      <c r="FI84" s="148"/>
      <c r="FJ84" s="148"/>
      <c r="FK84" s="148"/>
      <c r="FL84" s="148"/>
      <c r="FM84" s="148"/>
      <c r="FN84" s="148"/>
      <c r="FO84" s="148"/>
      <c r="FP84" s="148"/>
      <c r="FQ84" s="148"/>
      <c r="FR84" s="148"/>
      <c r="FS84" s="148"/>
      <c r="FT84" s="148"/>
      <c r="FU84" s="148"/>
      <c r="FV84" s="148"/>
      <c r="FW84" s="148"/>
      <c r="FX84" s="148"/>
      <c r="FY84" s="148"/>
      <c r="FZ84" s="148"/>
      <c r="GA84" s="148"/>
      <c r="GB84" s="148"/>
      <c r="GC84" s="148"/>
      <c r="GD84" s="148"/>
      <c r="GE84" s="148"/>
      <c r="GF84" s="148"/>
      <c r="GG84" s="148"/>
      <c r="GH84" s="148"/>
      <c r="GI84" s="148"/>
      <c r="GJ84" s="148"/>
      <c r="GK84" s="148"/>
      <c r="GL84" s="148"/>
      <c r="GM84" s="148"/>
      <c r="GN84" s="148"/>
      <c r="GO84" s="148"/>
      <c r="GP84" s="148"/>
      <c r="GQ84" s="148"/>
      <c r="GR84" s="148"/>
      <c r="GS84" s="148"/>
      <c r="GT84" s="148"/>
      <c r="GU84" s="148"/>
      <c r="GV84" s="148"/>
      <c r="GW84" s="148"/>
      <c r="GX84" s="148"/>
      <c r="GY84" s="148"/>
      <c r="GZ84" s="148"/>
      <c r="HA84" s="148"/>
      <c r="HB84" s="148"/>
      <c r="HC84" s="148"/>
      <c r="HD84" s="148"/>
      <c r="HE84" s="148"/>
      <c r="HF84" s="148"/>
      <c r="HG84" s="148"/>
      <c r="HH84" s="148"/>
      <c r="HI84" s="148"/>
      <c r="HJ84" s="148"/>
      <c r="HK84" s="148"/>
      <c r="HL84" s="148"/>
      <c r="HM84" s="148"/>
      <c r="HN84" s="148"/>
      <c r="HO84" s="148"/>
      <c r="HP84" s="148"/>
      <c r="HQ84" s="148"/>
      <c r="HR84" s="148"/>
      <c r="HS84" s="148"/>
      <c r="HT84" s="148"/>
      <c r="HU84" s="148"/>
      <c r="HV84" s="148"/>
      <c r="HW84" s="148"/>
      <c r="HX84" s="148"/>
      <c r="HY84" s="148"/>
      <c r="HZ84" s="148"/>
      <c r="IA84" s="148"/>
      <c r="IB84" s="148"/>
      <c r="IC84" s="148"/>
      <c r="ID84" s="148"/>
      <c r="IE84" s="148"/>
      <c r="IF84" s="148"/>
      <c r="IG84" s="148"/>
      <c r="IH84" s="148"/>
      <c r="II84" s="148"/>
      <c r="IJ84" s="148"/>
      <c r="IK84" s="148"/>
      <c r="IL84" s="148"/>
      <c r="IM84" s="148"/>
      <c r="IN84" s="148"/>
      <c r="IO84" s="148"/>
      <c r="IP84" s="148"/>
      <c r="IQ84" s="148"/>
      <c r="IR84" s="148"/>
      <c r="IS84" s="148"/>
      <c r="IT84" s="148"/>
      <c r="IU84" s="148"/>
      <c r="IV84" s="148"/>
    </row>
    <row r="85" spans="1:256" ht="13.5" thickBot="1">
      <c r="A85" s="223"/>
      <c r="B85" s="198"/>
      <c r="C85" s="199"/>
      <c r="D85" s="200"/>
      <c r="E85" s="200">
        <v>4223</v>
      </c>
      <c r="F85" s="194" t="s">
        <v>147</v>
      </c>
      <c r="G85" s="224" t="s">
        <v>148</v>
      </c>
      <c r="H85" s="130">
        <v>0</v>
      </c>
      <c r="I85" s="140">
        <v>8000</v>
      </c>
      <c r="J85" s="219"/>
      <c r="K85" s="50">
        <f>I85+J85</f>
        <v>8000</v>
      </c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/>
      <c r="FD85" s="148"/>
      <c r="FE85" s="148"/>
      <c r="FF85" s="148"/>
      <c r="FG85" s="148"/>
      <c r="FH85" s="148"/>
      <c r="FI85" s="148"/>
      <c r="FJ85" s="148"/>
      <c r="FK85" s="148"/>
      <c r="FL85" s="148"/>
      <c r="FM85" s="148"/>
      <c r="FN85" s="148"/>
      <c r="FO85" s="148"/>
      <c r="FP85" s="148"/>
      <c r="FQ85" s="148"/>
      <c r="FR85" s="148"/>
      <c r="FS85" s="148"/>
      <c r="FT85" s="148"/>
      <c r="FU85" s="148"/>
      <c r="FV85" s="148"/>
      <c r="FW85" s="148"/>
      <c r="FX85" s="148"/>
      <c r="FY85" s="148"/>
      <c r="FZ85" s="148"/>
      <c r="GA85" s="148"/>
      <c r="GB85" s="148"/>
      <c r="GC85" s="148"/>
      <c r="GD85" s="148"/>
      <c r="GE85" s="148"/>
      <c r="GF85" s="148"/>
      <c r="GG85" s="148"/>
      <c r="GH85" s="148"/>
      <c r="GI85" s="148"/>
      <c r="GJ85" s="148"/>
      <c r="GK85" s="148"/>
      <c r="GL85" s="148"/>
      <c r="GM85" s="148"/>
      <c r="GN85" s="148"/>
      <c r="GO85" s="148"/>
      <c r="GP85" s="148"/>
      <c r="GQ85" s="148"/>
      <c r="GR85" s="148"/>
      <c r="GS85" s="148"/>
      <c r="GT85" s="148"/>
      <c r="GU85" s="148"/>
      <c r="GV85" s="148"/>
      <c r="GW85" s="148"/>
      <c r="GX85" s="148"/>
      <c r="GY85" s="148"/>
      <c r="GZ85" s="148"/>
      <c r="HA85" s="148"/>
      <c r="HB85" s="148"/>
      <c r="HC85" s="148"/>
      <c r="HD85" s="148"/>
      <c r="HE85" s="148"/>
      <c r="HF85" s="148"/>
      <c r="HG85" s="148"/>
      <c r="HH85" s="148"/>
      <c r="HI85" s="148"/>
      <c r="HJ85" s="148"/>
      <c r="HK85" s="148"/>
      <c r="HL85" s="148"/>
      <c r="HM85" s="148"/>
      <c r="HN85" s="148"/>
      <c r="HO85" s="148"/>
      <c r="HP85" s="148"/>
      <c r="HQ85" s="148"/>
      <c r="HR85" s="148"/>
      <c r="HS85" s="148"/>
      <c r="HT85" s="148"/>
      <c r="HU85" s="148"/>
      <c r="HV85" s="148"/>
      <c r="HW85" s="148"/>
      <c r="HX85" s="148"/>
      <c r="HY85" s="148"/>
      <c r="HZ85" s="148"/>
      <c r="IA85" s="148"/>
      <c r="IB85" s="148"/>
      <c r="IC85" s="148"/>
      <c r="ID85" s="148"/>
      <c r="IE85" s="148"/>
      <c r="IF85" s="148"/>
      <c r="IG85" s="148"/>
      <c r="IH85" s="148"/>
      <c r="II85" s="148"/>
      <c r="IJ85" s="148"/>
      <c r="IK85" s="148"/>
      <c r="IL85" s="148"/>
      <c r="IM85" s="148"/>
      <c r="IN85" s="148"/>
      <c r="IO85" s="148"/>
      <c r="IP85" s="148"/>
      <c r="IQ85" s="148"/>
      <c r="IR85" s="148"/>
      <c r="IS85" s="148"/>
      <c r="IT85" s="148"/>
      <c r="IU85" s="148"/>
      <c r="IV85" s="148"/>
    </row>
    <row r="86" spans="1:256" ht="12.75">
      <c r="A86" s="220" t="s">
        <v>100</v>
      </c>
      <c r="B86" s="143" t="s">
        <v>5</v>
      </c>
      <c r="C86" s="221" t="s">
        <v>170</v>
      </c>
      <c r="D86" s="143" t="s">
        <v>3</v>
      </c>
      <c r="E86" s="143" t="s">
        <v>3</v>
      </c>
      <c r="F86" s="117" t="s">
        <v>3</v>
      </c>
      <c r="G86" s="225" t="s">
        <v>171</v>
      </c>
      <c r="H86" s="222">
        <f>SUM(H87:H87)</f>
        <v>0</v>
      </c>
      <c r="I86" s="176">
        <f>SUM(I87:I87)</f>
        <v>13000</v>
      </c>
      <c r="J86" s="177">
        <f>SUM(J87:J87)</f>
        <v>0</v>
      </c>
      <c r="K86" s="222">
        <f>SUM(K87:K87)</f>
        <v>13000</v>
      </c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  <c r="FB86" s="148"/>
      <c r="FC86" s="148"/>
      <c r="FD86" s="148"/>
      <c r="FE86" s="148"/>
      <c r="FF86" s="148"/>
      <c r="FG86" s="148"/>
      <c r="FH86" s="148"/>
      <c r="FI86" s="148"/>
      <c r="FJ86" s="148"/>
      <c r="FK86" s="148"/>
      <c r="FL86" s="148"/>
      <c r="FM86" s="148"/>
      <c r="FN86" s="148"/>
      <c r="FO86" s="148"/>
      <c r="FP86" s="148"/>
      <c r="FQ86" s="148"/>
      <c r="FR86" s="148"/>
      <c r="FS86" s="148"/>
      <c r="FT86" s="148"/>
      <c r="FU86" s="148"/>
      <c r="FV86" s="148"/>
      <c r="FW86" s="148"/>
      <c r="FX86" s="148"/>
      <c r="FY86" s="148"/>
      <c r="FZ86" s="148"/>
      <c r="GA86" s="148"/>
      <c r="GB86" s="148"/>
      <c r="GC86" s="148"/>
      <c r="GD86" s="148"/>
      <c r="GE86" s="148"/>
      <c r="GF86" s="148"/>
      <c r="GG86" s="148"/>
      <c r="GH86" s="148"/>
      <c r="GI86" s="148"/>
      <c r="GJ86" s="148"/>
      <c r="GK86" s="148"/>
      <c r="GL86" s="148"/>
      <c r="GM86" s="148"/>
      <c r="GN86" s="148"/>
      <c r="GO86" s="148"/>
      <c r="GP86" s="148"/>
      <c r="GQ86" s="148"/>
      <c r="GR86" s="148"/>
      <c r="GS86" s="148"/>
      <c r="GT86" s="148"/>
      <c r="GU86" s="148"/>
      <c r="GV86" s="148"/>
      <c r="GW86" s="148"/>
      <c r="GX86" s="148"/>
      <c r="GY86" s="148"/>
      <c r="GZ86" s="148"/>
      <c r="HA86" s="148"/>
      <c r="HB86" s="148"/>
      <c r="HC86" s="148"/>
      <c r="HD86" s="148"/>
      <c r="HE86" s="148"/>
      <c r="HF86" s="148"/>
      <c r="HG86" s="148"/>
      <c r="HH86" s="148"/>
      <c r="HI86" s="148"/>
      <c r="HJ86" s="148"/>
      <c r="HK86" s="148"/>
      <c r="HL86" s="148"/>
      <c r="HM86" s="148"/>
      <c r="HN86" s="148"/>
      <c r="HO86" s="148"/>
      <c r="HP86" s="148"/>
      <c r="HQ86" s="148"/>
      <c r="HR86" s="148"/>
      <c r="HS86" s="148"/>
      <c r="HT86" s="148"/>
      <c r="HU86" s="148"/>
      <c r="HV86" s="148"/>
      <c r="HW86" s="148"/>
      <c r="HX86" s="148"/>
      <c r="HY86" s="148"/>
      <c r="HZ86" s="148"/>
      <c r="IA86" s="148"/>
      <c r="IB86" s="148"/>
      <c r="IC86" s="148"/>
      <c r="ID86" s="148"/>
      <c r="IE86" s="148"/>
      <c r="IF86" s="148"/>
      <c r="IG86" s="148"/>
      <c r="IH86" s="148"/>
      <c r="II86" s="148"/>
      <c r="IJ86" s="148"/>
      <c r="IK86" s="148"/>
      <c r="IL86" s="148"/>
      <c r="IM86" s="148"/>
      <c r="IN86" s="148"/>
      <c r="IO86" s="148"/>
      <c r="IP86" s="148"/>
      <c r="IQ86" s="148"/>
      <c r="IR86" s="148"/>
      <c r="IS86" s="148"/>
      <c r="IT86" s="148"/>
      <c r="IU86" s="148"/>
      <c r="IV86" s="148"/>
    </row>
    <row r="87" spans="1:256" ht="13.5" thickBot="1">
      <c r="A87" s="223"/>
      <c r="B87" s="198"/>
      <c r="C87" s="199"/>
      <c r="D87" s="200"/>
      <c r="E87" s="200">
        <v>4223</v>
      </c>
      <c r="F87" s="194" t="s">
        <v>147</v>
      </c>
      <c r="G87" s="224" t="s">
        <v>148</v>
      </c>
      <c r="H87" s="130">
        <v>0</v>
      </c>
      <c r="I87" s="140">
        <v>13000</v>
      </c>
      <c r="J87" s="219"/>
      <c r="K87" s="50">
        <f>I87+J87</f>
        <v>13000</v>
      </c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  <c r="FB87" s="148"/>
      <c r="FC87" s="148"/>
      <c r="FD87" s="148"/>
      <c r="FE87" s="148"/>
      <c r="FF87" s="148"/>
      <c r="FG87" s="148"/>
      <c r="FH87" s="148"/>
      <c r="FI87" s="148"/>
      <c r="FJ87" s="148"/>
      <c r="FK87" s="148"/>
      <c r="FL87" s="148"/>
      <c r="FM87" s="148"/>
      <c r="FN87" s="148"/>
      <c r="FO87" s="148"/>
      <c r="FP87" s="148"/>
      <c r="FQ87" s="148"/>
      <c r="FR87" s="148"/>
      <c r="FS87" s="148"/>
      <c r="FT87" s="148"/>
      <c r="FU87" s="148"/>
      <c r="FV87" s="148"/>
      <c r="FW87" s="148"/>
      <c r="FX87" s="148"/>
      <c r="FY87" s="148"/>
      <c r="FZ87" s="148"/>
      <c r="GA87" s="148"/>
      <c r="GB87" s="148"/>
      <c r="GC87" s="148"/>
      <c r="GD87" s="148"/>
      <c r="GE87" s="148"/>
      <c r="GF87" s="148"/>
      <c r="GG87" s="148"/>
      <c r="GH87" s="148"/>
      <c r="GI87" s="148"/>
      <c r="GJ87" s="148"/>
      <c r="GK87" s="148"/>
      <c r="GL87" s="148"/>
      <c r="GM87" s="148"/>
      <c r="GN87" s="148"/>
      <c r="GO87" s="148"/>
      <c r="GP87" s="148"/>
      <c r="GQ87" s="148"/>
      <c r="GR87" s="148"/>
      <c r="GS87" s="148"/>
      <c r="GT87" s="148"/>
      <c r="GU87" s="148"/>
      <c r="GV87" s="148"/>
      <c r="GW87" s="148"/>
      <c r="GX87" s="148"/>
      <c r="GY87" s="148"/>
      <c r="GZ87" s="148"/>
      <c r="HA87" s="148"/>
      <c r="HB87" s="148"/>
      <c r="HC87" s="148"/>
      <c r="HD87" s="148"/>
      <c r="HE87" s="148"/>
      <c r="HF87" s="148"/>
      <c r="HG87" s="148"/>
      <c r="HH87" s="148"/>
      <c r="HI87" s="148"/>
      <c r="HJ87" s="148"/>
      <c r="HK87" s="148"/>
      <c r="HL87" s="148"/>
      <c r="HM87" s="148"/>
      <c r="HN87" s="148"/>
      <c r="HO87" s="148"/>
      <c r="HP87" s="148"/>
      <c r="HQ87" s="148"/>
      <c r="HR87" s="148"/>
      <c r="HS87" s="148"/>
      <c r="HT87" s="148"/>
      <c r="HU87" s="148"/>
      <c r="HV87" s="148"/>
      <c r="HW87" s="148"/>
      <c r="HX87" s="148"/>
      <c r="HY87" s="148"/>
      <c r="HZ87" s="148"/>
      <c r="IA87" s="148"/>
      <c r="IB87" s="148"/>
      <c r="IC87" s="148"/>
      <c r="ID87" s="148"/>
      <c r="IE87" s="148"/>
      <c r="IF87" s="148"/>
      <c r="IG87" s="148"/>
      <c r="IH87" s="148"/>
      <c r="II87" s="148"/>
      <c r="IJ87" s="148"/>
      <c r="IK87" s="148"/>
      <c r="IL87" s="148"/>
      <c r="IM87" s="148"/>
      <c r="IN87" s="148"/>
      <c r="IO87" s="148"/>
      <c r="IP87" s="148"/>
      <c r="IQ87" s="148"/>
      <c r="IR87" s="148"/>
      <c r="IS87" s="148"/>
      <c r="IT87" s="148"/>
      <c r="IU87" s="148"/>
      <c r="IV87" s="148"/>
    </row>
    <row r="88" spans="1:256" ht="12.75">
      <c r="A88" s="220" t="s">
        <v>100</v>
      </c>
      <c r="B88" s="143" t="s">
        <v>5</v>
      </c>
      <c r="C88" s="221" t="s">
        <v>172</v>
      </c>
      <c r="D88" s="143" t="s">
        <v>3</v>
      </c>
      <c r="E88" s="143" t="s">
        <v>3</v>
      </c>
      <c r="F88" s="117" t="s">
        <v>3</v>
      </c>
      <c r="G88" s="225" t="s">
        <v>173</v>
      </c>
      <c r="H88" s="222">
        <f>SUM(H89:H89)</f>
        <v>0</v>
      </c>
      <c r="I88" s="176">
        <f>SUM(I89:I89)</f>
        <v>13000</v>
      </c>
      <c r="J88" s="177">
        <f>SUM(J89:J89)</f>
        <v>0</v>
      </c>
      <c r="K88" s="222">
        <f>SUM(K89:K89)</f>
        <v>13000</v>
      </c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  <c r="FB88" s="148"/>
      <c r="FC88" s="148"/>
      <c r="FD88" s="148"/>
      <c r="FE88" s="148"/>
      <c r="FF88" s="148"/>
      <c r="FG88" s="148"/>
      <c r="FH88" s="148"/>
      <c r="FI88" s="148"/>
      <c r="FJ88" s="148"/>
      <c r="FK88" s="148"/>
      <c r="FL88" s="148"/>
      <c r="FM88" s="148"/>
      <c r="FN88" s="148"/>
      <c r="FO88" s="148"/>
      <c r="FP88" s="148"/>
      <c r="FQ88" s="148"/>
      <c r="FR88" s="148"/>
      <c r="FS88" s="148"/>
      <c r="FT88" s="148"/>
      <c r="FU88" s="148"/>
      <c r="FV88" s="148"/>
      <c r="FW88" s="148"/>
      <c r="FX88" s="148"/>
      <c r="FY88" s="148"/>
      <c r="FZ88" s="148"/>
      <c r="GA88" s="148"/>
      <c r="GB88" s="148"/>
      <c r="GC88" s="148"/>
      <c r="GD88" s="148"/>
      <c r="GE88" s="148"/>
      <c r="GF88" s="148"/>
      <c r="GG88" s="148"/>
      <c r="GH88" s="148"/>
      <c r="GI88" s="148"/>
      <c r="GJ88" s="148"/>
      <c r="GK88" s="148"/>
      <c r="GL88" s="148"/>
      <c r="GM88" s="148"/>
      <c r="GN88" s="148"/>
      <c r="GO88" s="148"/>
      <c r="GP88" s="148"/>
      <c r="GQ88" s="148"/>
      <c r="GR88" s="148"/>
      <c r="GS88" s="148"/>
      <c r="GT88" s="148"/>
      <c r="GU88" s="148"/>
      <c r="GV88" s="148"/>
      <c r="GW88" s="148"/>
      <c r="GX88" s="148"/>
      <c r="GY88" s="148"/>
      <c r="GZ88" s="148"/>
      <c r="HA88" s="148"/>
      <c r="HB88" s="148"/>
      <c r="HC88" s="148"/>
      <c r="HD88" s="148"/>
      <c r="HE88" s="148"/>
      <c r="HF88" s="148"/>
      <c r="HG88" s="148"/>
      <c r="HH88" s="148"/>
      <c r="HI88" s="148"/>
      <c r="HJ88" s="148"/>
      <c r="HK88" s="148"/>
      <c r="HL88" s="148"/>
      <c r="HM88" s="148"/>
      <c r="HN88" s="148"/>
      <c r="HO88" s="148"/>
      <c r="HP88" s="148"/>
      <c r="HQ88" s="148"/>
      <c r="HR88" s="148"/>
      <c r="HS88" s="148"/>
      <c r="HT88" s="148"/>
      <c r="HU88" s="148"/>
      <c r="HV88" s="148"/>
      <c r="HW88" s="148"/>
      <c r="HX88" s="148"/>
      <c r="HY88" s="148"/>
      <c r="HZ88" s="148"/>
      <c r="IA88" s="148"/>
      <c r="IB88" s="148"/>
      <c r="IC88" s="148"/>
      <c r="ID88" s="148"/>
      <c r="IE88" s="148"/>
      <c r="IF88" s="148"/>
      <c r="IG88" s="148"/>
      <c r="IH88" s="148"/>
      <c r="II88" s="148"/>
      <c r="IJ88" s="148"/>
      <c r="IK88" s="148"/>
      <c r="IL88" s="148"/>
      <c r="IM88" s="148"/>
      <c r="IN88" s="148"/>
      <c r="IO88" s="148"/>
      <c r="IP88" s="148"/>
      <c r="IQ88" s="148"/>
      <c r="IR88" s="148"/>
      <c r="IS88" s="148"/>
      <c r="IT88" s="148"/>
      <c r="IU88" s="148"/>
      <c r="IV88" s="148"/>
    </row>
    <row r="89" spans="1:256" ht="13.5" thickBot="1">
      <c r="A89" s="223"/>
      <c r="B89" s="198"/>
      <c r="C89" s="199"/>
      <c r="D89" s="200"/>
      <c r="E89" s="200">
        <v>4223</v>
      </c>
      <c r="F89" s="194" t="s">
        <v>147</v>
      </c>
      <c r="G89" s="224" t="s">
        <v>148</v>
      </c>
      <c r="H89" s="130">
        <v>0</v>
      </c>
      <c r="I89" s="140">
        <v>13000</v>
      </c>
      <c r="J89" s="219"/>
      <c r="K89" s="50">
        <f>I89+J89</f>
        <v>13000</v>
      </c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/>
      <c r="FD89" s="148"/>
      <c r="FE89" s="148"/>
      <c r="FF89" s="148"/>
      <c r="FG89" s="148"/>
      <c r="FH89" s="148"/>
      <c r="FI89" s="148"/>
      <c r="FJ89" s="148"/>
      <c r="FK89" s="148"/>
      <c r="FL89" s="148"/>
      <c r="FM89" s="148"/>
      <c r="FN89" s="148"/>
      <c r="FO89" s="148"/>
      <c r="FP89" s="148"/>
      <c r="FQ89" s="148"/>
      <c r="FR89" s="148"/>
      <c r="FS89" s="148"/>
      <c r="FT89" s="148"/>
      <c r="FU89" s="148"/>
      <c r="FV89" s="148"/>
      <c r="FW89" s="148"/>
      <c r="FX89" s="148"/>
      <c r="FY89" s="148"/>
      <c r="FZ89" s="148"/>
      <c r="GA89" s="148"/>
      <c r="GB89" s="148"/>
      <c r="GC89" s="148"/>
      <c r="GD89" s="148"/>
      <c r="GE89" s="148"/>
      <c r="GF89" s="148"/>
      <c r="GG89" s="148"/>
      <c r="GH89" s="148"/>
      <c r="GI89" s="148"/>
      <c r="GJ89" s="148"/>
      <c r="GK89" s="148"/>
      <c r="GL89" s="148"/>
      <c r="GM89" s="148"/>
      <c r="GN89" s="148"/>
      <c r="GO89" s="148"/>
      <c r="GP89" s="148"/>
      <c r="GQ89" s="148"/>
      <c r="GR89" s="148"/>
      <c r="GS89" s="148"/>
      <c r="GT89" s="148"/>
      <c r="GU89" s="148"/>
      <c r="GV89" s="148"/>
      <c r="GW89" s="148"/>
      <c r="GX89" s="148"/>
      <c r="GY89" s="148"/>
      <c r="GZ89" s="148"/>
      <c r="HA89" s="148"/>
      <c r="HB89" s="148"/>
      <c r="HC89" s="148"/>
      <c r="HD89" s="148"/>
      <c r="HE89" s="148"/>
      <c r="HF89" s="148"/>
      <c r="HG89" s="148"/>
      <c r="HH89" s="148"/>
      <c r="HI89" s="148"/>
      <c r="HJ89" s="148"/>
      <c r="HK89" s="148"/>
      <c r="HL89" s="148"/>
      <c r="HM89" s="148"/>
      <c r="HN89" s="148"/>
      <c r="HO89" s="148"/>
      <c r="HP89" s="148"/>
      <c r="HQ89" s="148"/>
      <c r="HR89" s="148"/>
      <c r="HS89" s="148"/>
      <c r="HT89" s="148"/>
      <c r="HU89" s="148"/>
      <c r="HV89" s="148"/>
      <c r="HW89" s="148"/>
      <c r="HX89" s="148"/>
      <c r="HY89" s="148"/>
      <c r="HZ89" s="148"/>
      <c r="IA89" s="148"/>
      <c r="IB89" s="148"/>
      <c r="IC89" s="148"/>
      <c r="ID89" s="148"/>
      <c r="IE89" s="148"/>
      <c r="IF89" s="148"/>
      <c r="IG89" s="148"/>
      <c r="IH89" s="148"/>
      <c r="II89" s="148"/>
      <c r="IJ89" s="148"/>
      <c r="IK89" s="148"/>
      <c r="IL89" s="148"/>
      <c r="IM89" s="148"/>
      <c r="IN89" s="148"/>
      <c r="IO89" s="148"/>
      <c r="IP89" s="148"/>
      <c r="IQ89" s="148"/>
      <c r="IR89" s="148"/>
      <c r="IS89" s="148"/>
      <c r="IT89" s="148"/>
      <c r="IU89" s="148"/>
      <c r="IV89" s="148"/>
    </row>
  </sheetData>
  <sheetProtection/>
  <mergeCells count="12">
    <mergeCell ref="G5:G6"/>
    <mergeCell ref="H5:H6"/>
    <mergeCell ref="I5:I6"/>
    <mergeCell ref="J5:K5"/>
    <mergeCell ref="A1:K1"/>
    <mergeCell ref="A3:K3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7874015748031497" bottom="0.7874015748031497" header="0.31496062992125984" footer="0.31496062992125984"/>
  <pageSetup fitToHeight="2" horizontalDpi="600" verticalDpi="600" orientation="portrait" paperSize="9" scale="89" r:id="rId1"/>
  <headerFooter>
    <oddHeader>&amp;R&amp;F</oddHeader>
    <oddFooter>&amp;C&amp;A</oddFoot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1"/>
  <sheetViews>
    <sheetView zoomScalePageLayoutView="0" workbookViewId="0" topLeftCell="A1">
      <pane xSplit="1" ySplit="9" topLeftCell="B4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8" sqref="J8"/>
    </sheetView>
  </sheetViews>
  <sheetFormatPr defaultColWidth="9.140625" defaultRowHeight="12.75"/>
  <cols>
    <col min="1" max="1" width="3.57421875" style="228" customWidth="1"/>
    <col min="2" max="2" width="3.00390625" style="228" customWidth="1"/>
    <col min="3" max="3" width="9.140625" style="228" customWidth="1"/>
    <col min="4" max="4" width="4.28125" style="228" customWidth="1"/>
    <col min="5" max="5" width="5.28125" style="228" customWidth="1"/>
    <col min="6" max="6" width="7.8515625" style="228" bestFit="1" customWidth="1"/>
    <col min="7" max="7" width="42.140625" style="228" customWidth="1"/>
    <col min="8" max="11" width="8.7109375" style="228" customWidth="1"/>
    <col min="12" max="16384" width="9.140625" style="228" customWidth="1"/>
  </cols>
  <sheetData>
    <row r="1" spans="1:11" s="227" customFormat="1" ht="17.25">
      <c r="A1" s="393" t="s">
        <v>222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1" s="229" customFormat="1" ht="12.7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s="229" customFormat="1" ht="15.75" customHeight="1">
      <c r="A3" s="394" t="s">
        <v>176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</row>
    <row r="4" spans="1:11" ht="12.75">
      <c r="A4" s="230"/>
      <c r="B4" s="231"/>
      <c r="C4" s="232"/>
      <c r="D4" s="231"/>
      <c r="E4" s="231"/>
      <c r="F4" s="233"/>
      <c r="G4" s="234"/>
      <c r="H4" s="235"/>
      <c r="I4" s="235"/>
      <c r="J4" s="235"/>
      <c r="K4" s="236"/>
    </row>
    <row r="5" spans="1:11" ht="12.75" customHeight="1">
      <c r="A5" s="395" t="s">
        <v>177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</row>
    <row r="6" spans="1:11" ht="12.75" customHeight="1" thickBot="1">
      <c r="A6" s="237"/>
      <c r="B6" s="237"/>
      <c r="C6" s="237"/>
      <c r="D6" s="237"/>
      <c r="E6" s="237"/>
      <c r="F6" s="237"/>
      <c r="G6" s="237"/>
      <c r="H6" s="237"/>
      <c r="I6" s="238"/>
      <c r="K6" s="238" t="s">
        <v>79</v>
      </c>
    </row>
    <row r="7" spans="1:11" s="229" customFormat="1" ht="12.75" customHeight="1" thickBot="1">
      <c r="A7" s="396" t="s">
        <v>64</v>
      </c>
      <c r="B7" s="398" t="s">
        <v>4</v>
      </c>
      <c r="C7" s="382" t="s">
        <v>6</v>
      </c>
      <c r="D7" s="382" t="s">
        <v>7</v>
      </c>
      <c r="E7" s="382" t="s">
        <v>8</v>
      </c>
      <c r="F7" s="384" t="s">
        <v>81</v>
      </c>
      <c r="G7" s="386" t="s">
        <v>178</v>
      </c>
      <c r="H7" s="388" t="s">
        <v>70</v>
      </c>
      <c r="I7" s="386" t="s">
        <v>71</v>
      </c>
      <c r="J7" s="369" t="s">
        <v>223</v>
      </c>
      <c r="K7" s="370"/>
    </row>
    <row r="8" spans="1:11" ht="12.75" customHeight="1" thickBot="1">
      <c r="A8" s="397"/>
      <c r="B8" s="399"/>
      <c r="C8" s="383"/>
      <c r="D8" s="383"/>
      <c r="E8" s="383"/>
      <c r="F8" s="385"/>
      <c r="G8" s="387"/>
      <c r="H8" s="389"/>
      <c r="I8" s="387"/>
      <c r="J8" s="239" t="s">
        <v>26</v>
      </c>
      <c r="K8" s="240" t="s">
        <v>72</v>
      </c>
    </row>
    <row r="9" spans="1:11" s="246" customFormat="1" ht="12" customHeight="1" thickBot="1">
      <c r="A9" s="390" t="s">
        <v>58</v>
      </c>
      <c r="B9" s="241" t="s">
        <v>5</v>
      </c>
      <c r="C9" s="242" t="s">
        <v>6</v>
      </c>
      <c r="D9" s="242" t="s">
        <v>7</v>
      </c>
      <c r="E9" s="242" t="s">
        <v>8</v>
      </c>
      <c r="F9" s="243"/>
      <c r="G9" s="244" t="s">
        <v>179</v>
      </c>
      <c r="H9" s="64">
        <f>H10</f>
        <v>10000</v>
      </c>
      <c r="I9" s="64">
        <f>I10</f>
        <v>376226.87293</v>
      </c>
      <c r="J9" s="245">
        <f>J10</f>
        <v>300</v>
      </c>
      <c r="K9" s="64">
        <f>K10</f>
        <v>376526.87293</v>
      </c>
    </row>
    <row r="10" spans="1:11" s="246" customFormat="1" ht="12" customHeight="1" thickBot="1">
      <c r="A10" s="391"/>
      <c r="B10" s="247" t="s">
        <v>5</v>
      </c>
      <c r="C10" s="248" t="s">
        <v>3</v>
      </c>
      <c r="D10" s="249" t="s">
        <v>3</v>
      </c>
      <c r="E10" s="250" t="s">
        <v>3</v>
      </c>
      <c r="F10" s="251"/>
      <c r="G10" s="252" t="s">
        <v>180</v>
      </c>
      <c r="H10" s="253">
        <f>H11+H13+H15+H19+H23+H28+H33+H38+H42+H47+H52+H54+H56+H58+H61+H64+H67+H70+H73+H76+H79+H82+H85+H88+H91+H93+H95+H97+H99</f>
        <v>10000</v>
      </c>
      <c r="I10" s="253">
        <f>I11+I13+I15+I19+I23+I28+I33+I38+I42+I47+I52+I54+I56+I58+I61+I64+I67+I70+I73+I76+I79+I82+I85+I88+I91+I93+I95+I97+I99</f>
        <v>376226.87293</v>
      </c>
      <c r="J10" s="253">
        <f>J11+J13+J15+J19+J23+J28+J33+J38+J42+J47+J52+J54+J56+J58+J61+J64+J67+J70+J73+J76+J79+J82+J85+J88+J91+J93+J95+J97+J99</f>
        <v>300</v>
      </c>
      <c r="K10" s="254">
        <f>K11+K13+K15+K19+K23+K28+K33+K38+K42+K47+K52+K54+K56+K58+K61+K64+K67+K70+K73+K76+K79+K82+K85+K88+K91+K93+K95+K97+K99</f>
        <v>376526.87293</v>
      </c>
    </row>
    <row r="11" spans="1:11" s="246" customFormat="1" ht="12" customHeight="1">
      <c r="A11" s="391"/>
      <c r="B11" s="255" t="s">
        <v>5</v>
      </c>
      <c r="C11" s="256" t="s">
        <v>181</v>
      </c>
      <c r="D11" s="257"/>
      <c r="E11" s="258" t="s">
        <v>3</v>
      </c>
      <c r="F11" s="259"/>
      <c r="G11" s="260" t="s">
        <v>182</v>
      </c>
      <c r="H11" s="261">
        <f>SUM(H12:H12)</f>
        <v>0</v>
      </c>
      <c r="I11" s="261">
        <f>SUM(I12:I12)</f>
        <v>88.2</v>
      </c>
      <c r="J11" s="261">
        <f>SUM(J12:J12)</f>
        <v>0</v>
      </c>
      <c r="K11" s="261">
        <f>SUM(K12:K12)</f>
        <v>88.2</v>
      </c>
    </row>
    <row r="12" spans="1:11" s="246" customFormat="1" ht="12" customHeight="1" thickBot="1">
      <c r="A12" s="391"/>
      <c r="B12" s="262"/>
      <c r="C12" s="263"/>
      <c r="D12" s="264">
        <v>2212</v>
      </c>
      <c r="E12" s="265">
        <v>6129</v>
      </c>
      <c r="F12" s="266" t="s">
        <v>183</v>
      </c>
      <c r="G12" s="267" t="s">
        <v>184</v>
      </c>
      <c r="H12" s="2">
        <v>0</v>
      </c>
      <c r="I12" s="2">
        <v>88.2</v>
      </c>
      <c r="J12" s="2"/>
      <c r="K12" s="50">
        <f>I12+J12</f>
        <v>88.2</v>
      </c>
    </row>
    <row r="13" spans="1:11" s="246" customFormat="1" ht="12" customHeight="1">
      <c r="A13" s="391"/>
      <c r="B13" s="255" t="s">
        <v>5</v>
      </c>
      <c r="C13" s="256" t="s">
        <v>185</v>
      </c>
      <c r="D13" s="257"/>
      <c r="E13" s="258" t="s">
        <v>3</v>
      </c>
      <c r="F13" s="259"/>
      <c r="G13" s="268" t="s">
        <v>186</v>
      </c>
      <c r="H13" s="261">
        <f>SUM(H14:H14)</f>
        <v>0</v>
      </c>
      <c r="I13" s="261">
        <f>SUM(I14:I14)</f>
        <v>4684.865</v>
      </c>
      <c r="J13" s="261">
        <f>SUM(J14:J14)</f>
        <v>0</v>
      </c>
      <c r="K13" s="261">
        <f>SUM(K14:K14)</f>
        <v>4684.865</v>
      </c>
    </row>
    <row r="14" spans="1:11" s="246" customFormat="1" ht="12" customHeight="1" thickBot="1">
      <c r="A14" s="391"/>
      <c r="B14" s="262"/>
      <c r="C14" s="263"/>
      <c r="D14" s="264">
        <v>6402</v>
      </c>
      <c r="E14" s="265">
        <v>5368</v>
      </c>
      <c r="F14" s="269"/>
      <c r="G14" s="270" t="s">
        <v>187</v>
      </c>
      <c r="H14" s="2">
        <v>0</v>
      </c>
      <c r="I14" s="271">
        <f>4629+55.865</f>
        <v>4684.865</v>
      </c>
      <c r="J14" s="2"/>
      <c r="K14" s="50">
        <f>I14+J14</f>
        <v>4684.865</v>
      </c>
    </row>
    <row r="15" spans="1:11" s="246" customFormat="1" ht="12" customHeight="1">
      <c r="A15" s="391"/>
      <c r="B15" s="255" t="s">
        <v>5</v>
      </c>
      <c r="C15" s="256" t="s">
        <v>188</v>
      </c>
      <c r="D15" s="257"/>
      <c r="E15" s="258" t="s">
        <v>3</v>
      </c>
      <c r="F15" s="259"/>
      <c r="G15" s="268" t="s">
        <v>189</v>
      </c>
      <c r="H15" s="272">
        <f>SUM(H16:H18)</f>
        <v>0</v>
      </c>
      <c r="I15" s="261">
        <f>SUM(I16:I18)</f>
        <v>5070</v>
      </c>
      <c r="J15" s="272">
        <f>SUM(J16:J18)</f>
        <v>0</v>
      </c>
      <c r="K15" s="261">
        <f>SUM(K16:K18)</f>
        <v>5070</v>
      </c>
    </row>
    <row r="16" spans="1:11" s="246" customFormat="1" ht="12" customHeight="1">
      <c r="A16" s="391"/>
      <c r="B16" s="273"/>
      <c r="C16" s="263"/>
      <c r="D16" s="274">
        <v>2212</v>
      </c>
      <c r="E16" s="275">
        <v>6121</v>
      </c>
      <c r="F16" s="276" t="s">
        <v>183</v>
      </c>
      <c r="G16" s="270" t="s">
        <v>190</v>
      </c>
      <c r="H16" s="277">
        <v>0</v>
      </c>
      <c r="I16" s="278">
        <f>2964-78</f>
        <v>2886</v>
      </c>
      <c r="J16" s="277"/>
      <c r="K16" s="49">
        <f>I16+J16</f>
        <v>2886</v>
      </c>
    </row>
    <row r="17" spans="1:11" s="246" customFormat="1" ht="12" customHeight="1">
      <c r="A17" s="391"/>
      <c r="B17" s="279"/>
      <c r="C17" s="280" t="s">
        <v>191</v>
      </c>
      <c r="D17" s="193">
        <v>2212</v>
      </c>
      <c r="E17" s="281">
        <v>6351</v>
      </c>
      <c r="F17" s="282" t="s">
        <v>183</v>
      </c>
      <c r="G17" s="283" t="s">
        <v>192</v>
      </c>
      <c r="H17" s="197">
        <v>0</v>
      </c>
      <c r="I17" s="49">
        <v>119</v>
      </c>
      <c r="J17" s="197"/>
      <c r="K17" s="49">
        <f>I17+J17</f>
        <v>119</v>
      </c>
    </row>
    <row r="18" spans="1:11" s="246" customFormat="1" ht="12" customHeight="1" thickBot="1">
      <c r="A18" s="391"/>
      <c r="B18" s="284"/>
      <c r="C18" s="263"/>
      <c r="D18" s="264">
        <v>6402</v>
      </c>
      <c r="E18" s="265">
        <v>5368</v>
      </c>
      <c r="F18" s="269"/>
      <c r="G18" s="270" t="s">
        <v>187</v>
      </c>
      <c r="H18" s="285">
        <v>0</v>
      </c>
      <c r="I18" s="271">
        <v>2065</v>
      </c>
      <c r="J18" s="271"/>
      <c r="K18" s="50">
        <f>I18+J18</f>
        <v>2065</v>
      </c>
    </row>
    <row r="19" spans="1:11" ht="12.75">
      <c r="A19" s="391"/>
      <c r="B19" s="255" t="s">
        <v>5</v>
      </c>
      <c r="C19" s="256" t="s">
        <v>193</v>
      </c>
      <c r="D19" s="257"/>
      <c r="E19" s="258" t="s">
        <v>3</v>
      </c>
      <c r="F19" s="259"/>
      <c r="G19" s="268" t="s">
        <v>194</v>
      </c>
      <c r="H19" s="272">
        <f>SUM(H20:H22)</f>
        <v>0</v>
      </c>
      <c r="I19" s="261">
        <f>SUM(I20:I22)</f>
        <v>7831</v>
      </c>
      <c r="J19" s="272">
        <f>SUM(J20:J22)</f>
        <v>0</v>
      </c>
      <c r="K19" s="261">
        <f>SUM(K20:K22)</f>
        <v>7831</v>
      </c>
    </row>
    <row r="20" spans="1:11" ht="12.75">
      <c r="A20" s="391"/>
      <c r="B20" s="273"/>
      <c r="C20" s="263"/>
      <c r="D20" s="274">
        <v>2212</v>
      </c>
      <c r="E20" s="275">
        <v>6121</v>
      </c>
      <c r="F20" s="286">
        <v>38100000</v>
      </c>
      <c r="G20" s="270" t="s">
        <v>190</v>
      </c>
      <c r="H20" s="277">
        <v>0</v>
      </c>
      <c r="I20" s="49">
        <v>1163</v>
      </c>
      <c r="J20" s="277"/>
      <c r="K20" s="49">
        <f>I20+J20</f>
        <v>1163</v>
      </c>
    </row>
    <row r="21" spans="1:11" ht="12.75">
      <c r="A21" s="391"/>
      <c r="B21" s="284"/>
      <c r="C21" s="263"/>
      <c r="D21" s="264">
        <v>2212</v>
      </c>
      <c r="E21" s="287">
        <v>6121</v>
      </c>
      <c r="F21" s="288" t="s">
        <v>147</v>
      </c>
      <c r="G21" s="270" t="s">
        <v>190</v>
      </c>
      <c r="H21" s="289">
        <v>0</v>
      </c>
      <c r="I21" s="49">
        <v>6586</v>
      </c>
      <c r="J21" s="289"/>
      <c r="K21" s="49">
        <f>I21+J21</f>
        <v>6586</v>
      </c>
    </row>
    <row r="22" spans="1:11" ht="13.5" thickBot="1">
      <c r="A22" s="391"/>
      <c r="B22" s="290"/>
      <c r="C22" s="291" t="s">
        <v>195</v>
      </c>
      <c r="D22" s="198">
        <v>2212</v>
      </c>
      <c r="E22" s="292">
        <v>6351</v>
      </c>
      <c r="F22" s="266" t="s">
        <v>183</v>
      </c>
      <c r="G22" s="293" t="s">
        <v>192</v>
      </c>
      <c r="H22" s="294">
        <v>0</v>
      </c>
      <c r="I22" s="130">
        <v>82</v>
      </c>
      <c r="J22" s="294"/>
      <c r="K22" s="50">
        <f>I22+J22</f>
        <v>82</v>
      </c>
    </row>
    <row r="23" spans="1:11" ht="12.75">
      <c r="A23" s="391"/>
      <c r="B23" s="295" t="s">
        <v>5</v>
      </c>
      <c r="C23" s="221" t="s">
        <v>145</v>
      </c>
      <c r="D23" s="143"/>
      <c r="E23" s="296" t="s">
        <v>3</v>
      </c>
      <c r="F23" s="297"/>
      <c r="G23" s="268" t="s">
        <v>146</v>
      </c>
      <c r="H23" s="298">
        <f>SUM(H24:H27)</f>
        <v>0</v>
      </c>
      <c r="I23" s="298">
        <f>SUM(I24:I27)</f>
        <v>32641</v>
      </c>
      <c r="J23" s="298">
        <f>SUM(J24:J27)</f>
        <v>0</v>
      </c>
      <c r="K23" s="222">
        <f>SUM(K24:K27)</f>
        <v>32641</v>
      </c>
    </row>
    <row r="24" spans="1:11" ht="12.75">
      <c r="A24" s="391"/>
      <c r="B24" s="299"/>
      <c r="C24" s="300"/>
      <c r="D24" s="264">
        <v>2212</v>
      </c>
      <c r="E24" s="287">
        <v>5139</v>
      </c>
      <c r="F24" s="301" t="s">
        <v>196</v>
      </c>
      <c r="G24" s="302" t="s">
        <v>66</v>
      </c>
      <c r="H24" s="49">
        <v>0</v>
      </c>
      <c r="I24" s="303">
        <v>37</v>
      </c>
      <c r="J24" s="49"/>
      <c r="K24" s="304">
        <f>I24+J24</f>
        <v>37</v>
      </c>
    </row>
    <row r="25" spans="1:11" ht="12.75">
      <c r="A25" s="391"/>
      <c r="B25" s="305"/>
      <c r="C25" s="263"/>
      <c r="D25" s="193">
        <v>2212</v>
      </c>
      <c r="E25" s="281">
        <v>5169</v>
      </c>
      <c r="F25" s="301" t="s">
        <v>196</v>
      </c>
      <c r="G25" s="306" t="s">
        <v>65</v>
      </c>
      <c r="H25" s="49">
        <v>0</v>
      </c>
      <c r="I25" s="303">
        <v>60</v>
      </c>
      <c r="J25" s="49"/>
      <c r="K25" s="304">
        <f>I25+J25</f>
        <v>60</v>
      </c>
    </row>
    <row r="26" spans="1:11" ht="12.75">
      <c r="A26" s="391"/>
      <c r="B26" s="305"/>
      <c r="C26" s="263"/>
      <c r="D26" s="193">
        <v>2212</v>
      </c>
      <c r="E26" s="281">
        <v>6121</v>
      </c>
      <c r="F26" s="276" t="s">
        <v>183</v>
      </c>
      <c r="G26" s="307" t="s">
        <v>197</v>
      </c>
      <c r="H26" s="49">
        <v>0</v>
      </c>
      <c r="I26" s="303">
        <v>63</v>
      </c>
      <c r="J26" s="49"/>
      <c r="K26" s="304">
        <f>I26+J26</f>
        <v>63</v>
      </c>
    </row>
    <row r="27" spans="1:11" ht="13.5" thickBot="1">
      <c r="A27" s="391"/>
      <c r="B27" s="305"/>
      <c r="C27" s="263"/>
      <c r="D27" s="200">
        <v>2212</v>
      </c>
      <c r="E27" s="308">
        <v>6121</v>
      </c>
      <c r="F27" s="194" t="s">
        <v>147</v>
      </c>
      <c r="G27" s="267" t="s">
        <v>190</v>
      </c>
      <c r="H27" s="50">
        <v>0</v>
      </c>
      <c r="I27" s="309">
        <f>32481-5606+5606</f>
        <v>32481</v>
      </c>
      <c r="J27" s="50"/>
      <c r="K27" s="310">
        <f>I27+J27</f>
        <v>32481</v>
      </c>
    </row>
    <row r="28" spans="1:11" ht="12.75">
      <c r="A28" s="391"/>
      <c r="B28" s="295" t="s">
        <v>5</v>
      </c>
      <c r="C28" s="221" t="s">
        <v>149</v>
      </c>
      <c r="D28" s="143"/>
      <c r="E28" s="296" t="s">
        <v>3</v>
      </c>
      <c r="F28" s="297"/>
      <c r="G28" s="268" t="s">
        <v>150</v>
      </c>
      <c r="H28" s="298">
        <f>SUM(H29:H32)</f>
        <v>0</v>
      </c>
      <c r="I28" s="298">
        <f>SUM(I29:I32)</f>
        <v>4788</v>
      </c>
      <c r="J28" s="298">
        <f>SUM(J29:J32)</f>
        <v>0</v>
      </c>
      <c r="K28" s="222">
        <f>SUM(K29:K32)</f>
        <v>4788</v>
      </c>
    </row>
    <row r="29" spans="1:11" ht="12.75">
      <c r="A29" s="391"/>
      <c r="B29" s="299"/>
      <c r="C29" s="300"/>
      <c r="D29" s="264">
        <v>2212</v>
      </c>
      <c r="E29" s="287">
        <v>5139</v>
      </c>
      <c r="F29" s="301" t="s">
        <v>196</v>
      </c>
      <c r="G29" s="302" t="s">
        <v>66</v>
      </c>
      <c r="H29" s="49">
        <v>0</v>
      </c>
      <c r="I29" s="303">
        <v>13</v>
      </c>
      <c r="J29" s="49"/>
      <c r="K29" s="304">
        <f>I29+J29</f>
        <v>13</v>
      </c>
    </row>
    <row r="30" spans="1:11" ht="12.75">
      <c r="A30" s="391"/>
      <c r="B30" s="305"/>
      <c r="C30" s="263"/>
      <c r="D30" s="193">
        <v>2212</v>
      </c>
      <c r="E30" s="281">
        <v>5169</v>
      </c>
      <c r="F30" s="301" t="s">
        <v>196</v>
      </c>
      <c r="G30" s="306" t="s">
        <v>65</v>
      </c>
      <c r="H30" s="49">
        <v>0</v>
      </c>
      <c r="I30" s="303">
        <v>109</v>
      </c>
      <c r="J30" s="49"/>
      <c r="K30" s="304">
        <f>I30+J30</f>
        <v>109</v>
      </c>
    </row>
    <row r="31" spans="1:11" ht="12.75">
      <c r="A31" s="391"/>
      <c r="B31" s="305"/>
      <c r="C31" s="263"/>
      <c r="D31" s="193">
        <v>2212</v>
      </c>
      <c r="E31" s="281">
        <v>6121</v>
      </c>
      <c r="F31" s="276" t="s">
        <v>183</v>
      </c>
      <c r="G31" s="307" t="s">
        <v>197</v>
      </c>
      <c r="H31" s="49">
        <v>0</v>
      </c>
      <c r="I31" s="303">
        <v>354</v>
      </c>
      <c r="J31" s="49"/>
      <c r="K31" s="304">
        <f>I31+J31</f>
        <v>354</v>
      </c>
    </row>
    <row r="32" spans="1:11" ht="13.5" thickBot="1">
      <c r="A32" s="391"/>
      <c r="B32" s="290"/>
      <c r="C32" s="263"/>
      <c r="D32" s="200">
        <v>2212</v>
      </c>
      <c r="E32" s="308">
        <v>6121</v>
      </c>
      <c r="F32" s="194" t="s">
        <v>147</v>
      </c>
      <c r="G32" s="267" t="s">
        <v>190</v>
      </c>
      <c r="H32" s="50">
        <v>0</v>
      </c>
      <c r="I32" s="309">
        <v>4312</v>
      </c>
      <c r="J32" s="50"/>
      <c r="K32" s="310">
        <f>I32+J32</f>
        <v>4312</v>
      </c>
    </row>
    <row r="33" spans="1:11" ht="12.75">
      <c r="A33" s="391"/>
      <c r="B33" s="295" t="s">
        <v>5</v>
      </c>
      <c r="C33" s="221" t="s">
        <v>151</v>
      </c>
      <c r="D33" s="143"/>
      <c r="E33" s="296" t="s">
        <v>3</v>
      </c>
      <c r="F33" s="297"/>
      <c r="G33" s="268" t="s">
        <v>152</v>
      </c>
      <c r="H33" s="298">
        <f>SUM(H34:H37)</f>
        <v>0</v>
      </c>
      <c r="I33" s="298">
        <f>SUM(I34:I37)</f>
        <v>30096</v>
      </c>
      <c r="J33" s="298">
        <f>SUM(J34:J37)</f>
        <v>0</v>
      </c>
      <c r="K33" s="222">
        <f>SUM(K34:K37)</f>
        <v>30096</v>
      </c>
    </row>
    <row r="34" spans="1:11" ht="12.75">
      <c r="A34" s="391"/>
      <c r="B34" s="299"/>
      <c r="C34" s="300"/>
      <c r="D34" s="264">
        <v>2212</v>
      </c>
      <c r="E34" s="287">
        <v>5139</v>
      </c>
      <c r="F34" s="301" t="s">
        <v>196</v>
      </c>
      <c r="G34" s="302" t="s">
        <v>66</v>
      </c>
      <c r="H34" s="49">
        <v>0</v>
      </c>
      <c r="I34" s="303">
        <v>43</v>
      </c>
      <c r="J34" s="49"/>
      <c r="K34" s="304">
        <f aca="true" t="shared" si="0" ref="K34:K41">I34+J34</f>
        <v>43</v>
      </c>
    </row>
    <row r="35" spans="1:11" ht="12.75">
      <c r="A35" s="391"/>
      <c r="B35" s="305"/>
      <c r="C35" s="263"/>
      <c r="D35" s="193">
        <v>2212</v>
      </c>
      <c r="E35" s="281">
        <v>5169</v>
      </c>
      <c r="F35" s="301" t="s">
        <v>196</v>
      </c>
      <c r="G35" s="306" t="s">
        <v>65</v>
      </c>
      <c r="H35" s="49">
        <v>0</v>
      </c>
      <c r="I35" s="303">
        <v>55</v>
      </c>
      <c r="J35" s="49"/>
      <c r="K35" s="304">
        <f t="shared" si="0"/>
        <v>55</v>
      </c>
    </row>
    <row r="36" spans="1:11" ht="12.75">
      <c r="A36" s="391"/>
      <c r="B36" s="311"/>
      <c r="C36" s="263"/>
      <c r="D36" s="193">
        <v>2212</v>
      </c>
      <c r="E36" s="281">
        <v>6121</v>
      </c>
      <c r="F36" s="276" t="s">
        <v>183</v>
      </c>
      <c r="G36" s="307" t="s">
        <v>197</v>
      </c>
      <c r="H36" s="49">
        <v>0</v>
      </c>
      <c r="I36" s="303">
        <v>2250</v>
      </c>
      <c r="J36" s="49"/>
      <c r="K36" s="304">
        <f t="shared" si="0"/>
        <v>2250</v>
      </c>
    </row>
    <row r="37" spans="1:11" ht="13.5" thickBot="1">
      <c r="A37" s="391"/>
      <c r="B37" s="290"/>
      <c r="C37" s="263"/>
      <c r="D37" s="200">
        <v>2212</v>
      </c>
      <c r="E37" s="308">
        <v>6121</v>
      </c>
      <c r="F37" s="194" t="s">
        <v>147</v>
      </c>
      <c r="G37" s="267" t="s">
        <v>190</v>
      </c>
      <c r="H37" s="50">
        <v>0</v>
      </c>
      <c r="I37" s="309">
        <f>27748-5605-2797+8402</f>
        <v>27748</v>
      </c>
      <c r="J37" s="50"/>
      <c r="K37" s="310">
        <f t="shared" si="0"/>
        <v>27748</v>
      </c>
    </row>
    <row r="38" spans="1:11" ht="12.75">
      <c r="A38" s="391"/>
      <c r="B38" s="295" t="s">
        <v>5</v>
      </c>
      <c r="C38" s="221" t="s">
        <v>153</v>
      </c>
      <c r="D38" s="143"/>
      <c r="E38" s="296" t="s">
        <v>3</v>
      </c>
      <c r="F38" s="297"/>
      <c r="G38" s="268" t="s">
        <v>101</v>
      </c>
      <c r="H38" s="272">
        <f>SUM(H39:H41)</f>
        <v>0</v>
      </c>
      <c r="I38" s="272">
        <f>SUM(I39:I41)</f>
        <v>6494.80793</v>
      </c>
      <c r="J38" s="272">
        <f>SUM(J39:J41)</f>
        <v>0</v>
      </c>
      <c r="K38" s="261">
        <f>SUM(K39:K41)</f>
        <v>6494.80793</v>
      </c>
    </row>
    <row r="39" spans="1:11" ht="12.75">
      <c r="A39" s="391"/>
      <c r="B39" s="299"/>
      <c r="C39" s="300"/>
      <c r="D39" s="264">
        <v>2212</v>
      </c>
      <c r="E39" s="287">
        <v>5139</v>
      </c>
      <c r="F39" s="301" t="s">
        <v>196</v>
      </c>
      <c r="G39" s="302" t="s">
        <v>66</v>
      </c>
      <c r="H39" s="49">
        <v>0</v>
      </c>
      <c r="I39" s="303">
        <v>37</v>
      </c>
      <c r="J39" s="49"/>
      <c r="K39" s="49">
        <f t="shared" si="0"/>
        <v>37</v>
      </c>
    </row>
    <row r="40" spans="1:11" ht="12.75">
      <c r="A40" s="391"/>
      <c r="B40" s="305"/>
      <c r="C40" s="263"/>
      <c r="D40" s="193">
        <v>2212</v>
      </c>
      <c r="E40" s="281">
        <v>5169</v>
      </c>
      <c r="F40" s="301" t="s">
        <v>196</v>
      </c>
      <c r="G40" s="312" t="s">
        <v>65</v>
      </c>
      <c r="H40" s="49">
        <v>0</v>
      </c>
      <c r="I40" s="303">
        <v>19</v>
      </c>
      <c r="J40" s="49"/>
      <c r="K40" s="49">
        <f t="shared" si="0"/>
        <v>19</v>
      </c>
    </row>
    <row r="41" spans="1:11" ht="13.5" thickBot="1">
      <c r="A41" s="391"/>
      <c r="B41" s="305"/>
      <c r="C41" s="263"/>
      <c r="D41" s="193">
        <v>2212</v>
      </c>
      <c r="E41" s="281">
        <v>6121</v>
      </c>
      <c r="F41" s="301" t="s">
        <v>147</v>
      </c>
      <c r="G41" s="313" t="s">
        <v>197</v>
      </c>
      <c r="H41" s="50">
        <v>0</v>
      </c>
      <c r="I41" s="1">
        <f>3236.80793+3202</f>
        <v>6438.80793</v>
      </c>
      <c r="J41" s="50"/>
      <c r="K41" s="50">
        <f t="shared" si="0"/>
        <v>6438.80793</v>
      </c>
    </row>
    <row r="42" spans="1:11" ht="12.75">
      <c r="A42" s="391"/>
      <c r="B42" s="295" t="s">
        <v>5</v>
      </c>
      <c r="C42" s="221" t="s">
        <v>154</v>
      </c>
      <c r="D42" s="143"/>
      <c r="E42" s="296" t="s">
        <v>3</v>
      </c>
      <c r="F42" s="297"/>
      <c r="G42" s="268" t="s">
        <v>155</v>
      </c>
      <c r="H42" s="222">
        <f>SUM(H43:H46)</f>
        <v>0</v>
      </c>
      <c r="I42" s="222">
        <f>SUM(I43:I46)</f>
        <v>13332</v>
      </c>
      <c r="J42" s="222">
        <f>SUM(J43:J46)</f>
        <v>0</v>
      </c>
      <c r="K42" s="222">
        <f>SUM(K43:K46)</f>
        <v>13332</v>
      </c>
    </row>
    <row r="43" spans="1:11" ht="12.75">
      <c r="A43" s="391"/>
      <c r="B43" s="299"/>
      <c r="C43" s="300"/>
      <c r="D43" s="264">
        <v>2212</v>
      </c>
      <c r="E43" s="287">
        <v>5139</v>
      </c>
      <c r="F43" s="301" t="s">
        <v>196</v>
      </c>
      <c r="G43" s="314" t="s">
        <v>66</v>
      </c>
      <c r="H43" s="49">
        <v>0</v>
      </c>
      <c r="I43" s="303">
        <v>37</v>
      </c>
      <c r="J43" s="49"/>
      <c r="K43" s="304">
        <f>I43+J43</f>
        <v>37</v>
      </c>
    </row>
    <row r="44" spans="1:11" ht="12.75">
      <c r="A44" s="391"/>
      <c r="B44" s="305"/>
      <c r="C44" s="263"/>
      <c r="D44" s="193">
        <v>2212</v>
      </c>
      <c r="E44" s="281">
        <v>5169</v>
      </c>
      <c r="F44" s="301" t="s">
        <v>196</v>
      </c>
      <c r="G44" s="312" t="s">
        <v>65</v>
      </c>
      <c r="H44" s="49">
        <v>0</v>
      </c>
      <c r="I44" s="303">
        <v>55</v>
      </c>
      <c r="J44" s="49"/>
      <c r="K44" s="304">
        <f>I44+J44</f>
        <v>55</v>
      </c>
    </row>
    <row r="45" spans="1:11" ht="12.75">
      <c r="A45" s="391"/>
      <c r="B45" s="305"/>
      <c r="C45" s="263"/>
      <c r="D45" s="193">
        <v>2212</v>
      </c>
      <c r="E45" s="281">
        <v>6121</v>
      </c>
      <c r="F45" s="276" t="s">
        <v>183</v>
      </c>
      <c r="G45" s="307" t="s">
        <v>197</v>
      </c>
      <c r="H45" s="49">
        <v>0</v>
      </c>
      <c r="I45" s="303">
        <v>927</v>
      </c>
      <c r="J45" s="49"/>
      <c r="K45" s="304">
        <f>I45+J45</f>
        <v>927</v>
      </c>
    </row>
    <row r="46" spans="1:11" ht="13.5" thickBot="1">
      <c r="A46" s="391"/>
      <c r="B46" s="305"/>
      <c r="C46" s="263"/>
      <c r="D46" s="193">
        <v>2212</v>
      </c>
      <c r="E46" s="281">
        <v>6121</v>
      </c>
      <c r="F46" s="301" t="s">
        <v>147</v>
      </c>
      <c r="G46" s="307" t="s">
        <v>197</v>
      </c>
      <c r="H46" s="50">
        <v>0</v>
      </c>
      <c r="I46" s="309">
        <v>12313</v>
      </c>
      <c r="J46" s="50"/>
      <c r="K46" s="310">
        <f>I46+J46</f>
        <v>12313</v>
      </c>
    </row>
    <row r="47" spans="1:11" ht="12.75">
      <c r="A47" s="391"/>
      <c r="B47" s="315" t="s">
        <v>5</v>
      </c>
      <c r="C47" s="221" t="s">
        <v>156</v>
      </c>
      <c r="D47" s="143"/>
      <c r="E47" s="296" t="s">
        <v>3</v>
      </c>
      <c r="F47" s="297"/>
      <c r="G47" s="268" t="s">
        <v>157</v>
      </c>
      <c r="H47" s="222">
        <f>SUM(H48:H51)</f>
        <v>0</v>
      </c>
      <c r="I47" s="222">
        <f>SUM(I48:I51)</f>
        <v>2440</v>
      </c>
      <c r="J47" s="222">
        <f>SUM(J48:J51)</f>
        <v>0</v>
      </c>
      <c r="K47" s="222">
        <f>SUM(K48:K51)</f>
        <v>2440</v>
      </c>
    </row>
    <row r="48" spans="1:11" ht="12.75">
      <c r="A48" s="391"/>
      <c r="B48" s="316"/>
      <c r="C48" s="300"/>
      <c r="D48" s="264">
        <v>2212</v>
      </c>
      <c r="E48" s="287">
        <v>5139</v>
      </c>
      <c r="F48" s="301" t="s">
        <v>196</v>
      </c>
      <c r="G48" s="314" t="s">
        <v>66</v>
      </c>
      <c r="H48" s="49">
        <v>0</v>
      </c>
      <c r="I48" s="303">
        <v>37</v>
      </c>
      <c r="J48" s="49"/>
      <c r="K48" s="304">
        <f>I48+J48</f>
        <v>37</v>
      </c>
    </row>
    <row r="49" spans="1:11" ht="12.75">
      <c r="A49" s="391"/>
      <c r="B49" s="279"/>
      <c r="C49" s="263"/>
      <c r="D49" s="193">
        <v>2212</v>
      </c>
      <c r="E49" s="281">
        <v>5169</v>
      </c>
      <c r="F49" s="301" t="s">
        <v>196</v>
      </c>
      <c r="G49" s="312" t="s">
        <v>65</v>
      </c>
      <c r="H49" s="49">
        <v>0</v>
      </c>
      <c r="I49" s="303">
        <v>55</v>
      </c>
      <c r="J49" s="49"/>
      <c r="K49" s="304">
        <f>I49+J49</f>
        <v>55</v>
      </c>
    </row>
    <row r="50" spans="1:11" ht="12.75">
      <c r="A50" s="391"/>
      <c r="B50" s="279"/>
      <c r="C50" s="263"/>
      <c r="D50" s="193">
        <v>2212</v>
      </c>
      <c r="E50" s="281">
        <v>6121</v>
      </c>
      <c r="F50" s="276" t="s">
        <v>183</v>
      </c>
      <c r="G50" s="307" t="s">
        <v>197</v>
      </c>
      <c r="H50" s="49">
        <v>0</v>
      </c>
      <c r="I50" s="303">
        <v>222</v>
      </c>
      <c r="J50" s="49"/>
      <c r="K50" s="304">
        <f>I50+J50</f>
        <v>222</v>
      </c>
    </row>
    <row r="51" spans="1:11" ht="13.5" thickBot="1">
      <c r="A51" s="391"/>
      <c r="B51" s="317"/>
      <c r="C51" s="318"/>
      <c r="D51" s="200">
        <v>2212</v>
      </c>
      <c r="E51" s="308">
        <v>6121</v>
      </c>
      <c r="F51" s="194" t="s">
        <v>147</v>
      </c>
      <c r="G51" s="319" t="s">
        <v>197</v>
      </c>
      <c r="H51" s="50">
        <v>0</v>
      </c>
      <c r="I51" s="309">
        <v>2126</v>
      </c>
      <c r="J51" s="50"/>
      <c r="K51" s="310">
        <f>I51+J51</f>
        <v>2126</v>
      </c>
    </row>
    <row r="52" spans="1:11" ht="12.75">
      <c r="A52" s="391"/>
      <c r="B52" s="320" t="s">
        <v>5</v>
      </c>
      <c r="C52" s="300" t="s">
        <v>198</v>
      </c>
      <c r="D52" s="321"/>
      <c r="E52" s="322" t="s">
        <v>3</v>
      </c>
      <c r="F52" s="323"/>
      <c r="G52" s="324" t="s">
        <v>199</v>
      </c>
      <c r="H52" s="298">
        <f>SUM(H53:H53)</f>
        <v>0</v>
      </c>
      <c r="I52" s="298">
        <f>SUM(I53:I53)</f>
        <v>780</v>
      </c>
      <c r="J52" s="325">
        <f>SUM(J53:J53)</f>
        <v>0</v>
      </c>
      <c r="K52" s="326">
        <f>SUM(K53:K53)</f>
        <v>780</v>
      </c>
    </row>
    <row r="53" spans="1:11" ht="13.5" thickBot="1">
      <c r="A53" s="391"/>
      <c r="B53" s="327"/>
      <c r="C53" s="328"/>
      <c r="D53" s="200">
        <v>2212</v>
      </c>
      <c r="E53" s="308">
        <v>6121</v>
      </c>
      <c r="F53" s="329" t="s">
        <v>183</v>
      </c>
      <c r="G53" s="330" t="s">
        <v>65</v>
      </c>
      <c r="H53" s="50">
        <v>0</v>
      </c>
      <c r="I53" s="50">
        <v>780</v>
      </c>
      <c r="J53" s="140"/>
      <c r="K53" s="331">
        <f>I53+J53</f>
        <v>780</v>
      </c>
    </row>
    <row r="54" spans="1:11" ht="12.75">
      <c r="A54" s="391"/>
      <c r="B54" s="332" t="s">
        <v>5</v>
      </c>
      <c r="C54" s="221" t="s">
        <v>200</v>
      </c>
      <c r="D54" s="143"/>
      <c r="E54" s="296" t="s">
        <v>3</v>
      </c>
      <c r="F54" s="297"/>
      <c r="G54" s="333" t="s">
        <v>201</v>
      </c>
      <c r="H54" s="222">
        <f>SUM(H55:H55)</f>
        <v>0</v>
      </c>
      <c r="I54" s="222">
        <f>SUM(I55:I55)</f>
        <v>800</v>
      </c>
      <c r="J54" s="325">
        <f>SUM(J55:J55)</f>
        <v>0</v>
      </c>
      <c r="K54" s="326">
        <f>SUM(K55:K55)</f>
        <v>800</v>
      </c>
    </row>
    <row r="55" spans="1:11" ht="13.5" thickBot="1">
      <c r="A55" s="391"/>
      <c r="B55" s="334"/>
      <c r="C55" s="335"/>
      <c r="D55" s="200">
        <v>2212</v>
      </c>
      <c r="E55" s="308">
        <v>6121</v>
      </c>
      <c r="F55" s="329" t="s">
        <v>183</v>
      </c>
      <c r="G55" s="330" t="s">
        <v>65</v>
      </c>
      <c r="H55" s="50">
        <v>0</v>
      </c>
      <c r="I55" s="50">
        <v>800</v>
      </c>
      <c r="J55" s="336"/>
      <c r="K55" s="331">
        <f>I55+J55</f>
        <v>800</v>
      </c>
    </row>
    <row r="56" spans="1:11" ht="12.75">
      <c r="A56" s="391"/>
      <c r="B56" s="332" t="s">
        <v>5</v>
      </c>
      <c r="C56" s="221" t="s">
        <v>202</v>
      </c>
      <c r="D56" s="143"/>
      <c r="E56" s="296" t="s">
        <v>3</v>
      </c>
      <c r="F56" s="297"/>
      <c r="G56" s="333" t="s">
        <v>203</v>
      </c>
      <c r="H56" s="222">
        <f>SUM(H57:H57)</f>
        <v>0</v>
      </c>
      <c r="I56" s="222">
        <f>SUM(I57:I57)</f>
        <v>297</v>
      </c>
      <c r="J56" s="325">
        <f>SUM(J57:J57)</f>
        <v>0</v>
      </c>
      <c r="K56" s="326">
        <f>SUM(K57:K57)</f>
        <v>297</v>
      </c>
    </row>
    <row r="57" spans="1:11" ht="13.5" thickBot="1">
      <c r="A57" s="391"/>
      <c r="B57" s="327"/>
      <c r="C57" s="328"/>
      <c r="D57" s="200">
        <v>2212</v>
      </c>
      <c r="E57" s="308">
        <v>6121</v>
      </c>
      <c r="F57" s="329" t="s">
        <v>183</v>
      </c>
      <c r="G57" s="337" t="s">
        <v>197</v>
      </c>
      <c r="H57" s="50">
        <v>0</v>
      </c>
      <c r="I57" s="50">
        <v>297</v>
      </c>
      <c r="J57" s="336"/>
      <c r="K57" s="331">
        <f>I57+J57</f>
        <v>297</v>
      </c>
    </row>
    <row r="58" spans="1:11" ht="12.75">
      <c r="A58" s="391"/>
      <c r="B58" s="332" t="s">
        <v>5</v>
      </c>
      <c r="C58" s="221" t="s">
        <v>204</v>
      </c>
      <c r="D58" s="143"/>
      <c r="E58" s="296" t="s">
        <v>3</v>
      </c>
      <c r="F58" s="297"/>
      <c r="G58" s="333" t="s">
        <v>205</v>
      </c>
      <c r="H58" s="338">
        <f>SUM(H59:H60)</f>
        <v>0</v>
      </c>
      <c r="I58" s="338">
        <f>SUM(I59:I60)</f>
        <v>25908</v>
      </c>
      <c r="J58" s="338">
        <f>SUM(J59:J60)</f>
        <v>0</v>
      </c>
      <c r="K58" s="222">
        <f>SUM(K59:K60)</f>
        <v>25908</v>
      </c>
    </row>
    <row r="59" spans="1:11" ht="12.75">
      <c r="A59" s="391"/>
      <c r="B59" s="339"/>
      <c r="C59" s="340"/>
      <c r="D59" s="193">
        <v>2212</v>
      </c>
      <c r="E59" s="281">
        <v>6121</v>
      </c>
      <c r="F59" s="276" t="s">
        <v>183</v>
      </c>
      <c r="G59" s="341" t="s">
        <v>197</v>
      </c>
      <c r="H59" s="49">
        <v>0</v>
      </c>
      <c r="I59" s="49">
        <v>750</v>
      </c>
      <c r="J59" s="277"/>
      <c r="K59" s="2">
        <f>I59+J59</f>
        <v>750</v>
      </c>
    </row>
    <row r="60" spans="1:11" ht="13.5" thickBot="1">
      <c r="A60" s="391"/>
      <c r="B60" s="342"/>
      <c r="C60" s="343"/>
      <c r="D60" s="198">
        <v>2212</v>
      </c>
      <c r="E60" s="292">
        <v>6121</v>
      </c>
      <c r="F60" s="194" t="s">
        <v>147</v>
      </c>
      <c r="G60" s="344" t="s">
        <v>197</v>
      </c>
      <c r="H60" s="130">
        <v>0</v>
      </c>
      <c r="I60" s="345">
        <v>25158</v>
      </c>
      <c r="J60" s="345"/>
      <c r="K60" s="331">
        <f>I60+J60</f>
        <v>25158</v>
      </c>
    </row>
    <row r="61" spans="1:11" ht="12.75">
      <c r="A61" s="391"/>
      <c r="B61" s="332" t="s">
        <v>5</v>
      </c>
      <c r="C61" s="221" t="s">
        <v>158</v>
      </c>
      <c r="D61" s="143"/>
      <c r="E61" s="296" t="s">
        <v>3</v>
      </c>
      <c r="F61" s="297"/>
      <c r="G61" s="333" t="s">
        <v>159</v>
      </c>
      <c r="H61" s="338">
        <f>SUM(H62:H63)</f>
        <v>0</v>
      </c>
      <c r="I61" s="338">
        <f>SUM(I62:I63)</f>
        <v>31005</v>
      </c>
      <c r="J61" s="338">
        <f>SUM(J62:J63)</f>
        <v>0</v>
      </c>
      <c r="K61" s="222">
        <f>SUM(K62:K63)</f>
        <v>31005</v>
      </c>
    </row>
    <row r="62" spans="1:11" ht="12.75">
      <c r="A62" s="391"/>
      <c r="B62" s="339"/>
      <c r="C62" s="340"/>
      <c r="D62" s="193">
        <v>2212</v>
      </c>
      <c r="E62" s="281">
        <v>6121</v>
      </c>
      <c r="F62" s="276" t="s">
        <v>183</v>
      </c>
      <c r="G62" s="341" t="s">
        <v>197</v>
      </c>
      <c r="H62" s="49">
        <v>0</v>
      </c>
      <c r="I62" s="49">
        <v>1500</v>
      </c>
      <c r="J62" s="197"/>
      <c r="K62" s="2">
        <f>I62+J62</f>
        <v>1500</v>
      </c>
    </row>
    <row r="63" spans="1:11" ht="13.5" thickBot="1">
      <c r="A63" s="391"/>
      <c r="B63" s="342"/>
      <c r="C63" s="343"/>
      <c r="D63" s="198">
        <v>2212</v>
      </c>
      <c r="E63" s="292">
        <v>6121</v>
      </c>
      <c r="F63" s="346" t="s">
        <v>147</v>
      </c>
      <c r="G63" s="344" t="s">
        <v>197</v>
      </c>
      <c r="H63" s="130">
        <v>0</v>
      </c>
      <c r="I63" s="294">
        <v>29505</v>
      </c>
      <c r="J63" s="294"/>
      <c r="K63" s="331">
        <f>I63+J63</f>
        <v>29505</v>
      </c>
    </row>
    <row r="64" spans="1:11" ht="12.75">
      <c r="A64" s="391"/>
      <c r="B64" s="332" t="s">
        <v>5</v>
      </c>
      <c r="C64" s="221" t="s">
        <v>160</v>
      </c>
      <c r="D64" s="143"/>
      <c r="E64" s="296" t="s">
        <v>3</v>
      </c>
      <c r="F64" s="297"/>
      <c r="G64" s="333" t="s">
        <v>161</v>
      </c>
      <c r="H64" s="338">
        <f>SUM(H65:H66)</f>
        <v>0</v>
      </c>
      <c r="I64" s="338">
        <f>SUM(I65:I66)</f>
        <v>16510</v>
      </c>
      <c r="J64" s="338">
        <f>SUM(J65:J66)</f>
        <v>0</v>
      </c>
      <c r="K64" s="222">
        <f>SUM(K65:K66)</f>
        <v>16510</v>
      </c>
    </row>
    <row r="65" spans="1:11" ht="12.75">
      <c r="A65" s="391"/>
      <c r="B65" s="339"/>
      <c r="C65" s="340"/>
      <c r="D65" s="193">
        <v>2212</v>
      </c>
      <c r="E65" s="281">
        <v>6121</v>
      </c>
      <c r="F65" s="276" t="s">
        <v>183</v>
      </c>
      <c r="G65" s="341" t="s">
        <v>197</v>
      </c>
      <c r="H65" s="49">
        <v>0</v>
      </c>
      <c r="I65" s="49">
        <v>750</v>
      </c>
      <c r="J65" s="277"/>
      <c r="K65" s="2">
        <f>I65+J65</f>
        <v>750</v>
      </c>
    </row>
    <row r="66" spans="1:11" ht="13.5" thickBot="1">
      <c r="A66" s="391"/>
      <c r="B66" s="347"/>
      <c r="C66" s="335"/>
      <c r="D66" s="200">
        <v>2212</v>
      </c>
      <c r="E66" s="308">
        <v>6121</v>
      </c>
      <c r="F66" s="194" t="s">
        <v>147</v>
      </c>
      <c r="G66" s="337" t="s">
        <v>197</v>
      </c>
      <c r="H66" s="50">
        <v>0</v>
      </c>
      <c r="I66" s="140">
        <v>15760</v>
      </c>
      <c r="J66" s="140"/>
      <c r="K66" s="1">
        <f>I66+J66</f>
        <v>15760</v>
      </c>
    </row>
    <row r="67" spans="1:11" ht="12.75">
      <c r="A67" s="391"/>
      <c r="B67" s="332" t="s">
        <v>5</v>
      </c>
      <c r="C67" s="221" t="s">
        <v>162</v>
      </c>
      <c r="D67" s="143"/>
      <c r="E67" s="296" t="s">
        <v>3</v>
      </c>
      <c r="F67" s="297"/>
      <c r="G67" s="333" t="s">
        <v>163</v>
      </c>
      <c r="H67" s="338">
        <f>SUM(H68:H69)</f>
        <v>0</v>
      </c>
      <c r="I67" s="338">
        <f>SUM(I68:I69)</f>
        <v>20240</v>
      </c>
      <c r="J67" s="338">
        <f>SUM(J68:J69)</f>
        <v>0</v>
      </c>
      <c r="K67" s="222">
        <f>SUM(K68:K69)</f>
        <v>20240</v>
      </c>
    </row>
    <row r="68" spans="1:11" ht="12.75">
      <c r="A68" s="391"/>
      <c r="B68" s="339"/>
      <c r="C68" s="340"/>
      <c r="D68" s="193">
        <v>2212</v>
      </c>
      <c r="E68" s="281">
        <v>6121</v>
      </c>
      <c r="F68" s="276" t="s">
        <v>183</v>
      </c>
      <c r="G68" s="341" t="s">
        <v>197</v>
      </c>
      <c r="H68" s="49">
        <v>0</v>
      </c>
      <c r="I68" s="49">
        <v>800</v>
      </c>
      <c r="J68" s="277"/>
      <c r="K68" s="2">
        <f>I68+J68</f>
        <v>800</v>
      </c>
    </row>
    <row r="69" spans="1:11" ht="13.5" thickBot="1">
      <c r="A69" s="391"/>
      <c r="B69" s="348"/>
      <c r="C69" s="328"/>
      <c r="D69" s="198">
        <v>2212</v>
      </c>
      <c r="E69" s="292">
        <v>6121</v>
      </c>
      <c r="F69" s="346" t="s">
        <v>147</v>
      </c>
      <c r="G69" s="344" t="s">
        <v>197</v>
      </c>
      <c r="H69" s="130">
        <v>0</v>
      </c>
      <c r="I69" s="345">
        <v>19440</v>
      </c>
      <c r="J69" s="345"/>
      <c r="K69" s="331">
        <f>I69+J69</f>
        <v>19440</v>
      </c>
    </row>
    <row r="70" spans="1:11" ht="12.75">
      <c r="A70" s="391"/>
      <c r="B70" s="332" t="s">
        <v>5</v>
      </c>
      <c r="C70" s="221" t="s">
        <v>164</v>
      </c>
      <c r="D70" s="143"/>
      <c r="E70" s="296" t="s">
        <v>3</v>
      </c>
      <c r="F70" s="297"/>
      <c r="G70" s="333" t="s">
        <v>165</v>
      </c>
      <c r="H70" s="338">
        <f>SUM(H71:H72)</f>
        <v>0</v>
      </c>
      <c r="I70" s="338">
        <f>SUM(I71:I72)</f>
        <v>5684</v>
      </c>
      <c r="J70" s="338">
        <f>SUM(J71:J72)</f>
        <v>0</v>
      </c>
      <c r="K70" s="222">
        <f>SUM(K71:K72)</f>
        <v>5684</v>
      </c>
    </row>
    <row r="71" spans="1:11" ht="12.75">
      <c r="A71" s="391"/>
      <c r="B71" s="339"/>
      <c r="C71" s="340"/>
      <c r="D71" s="193">
        <v>2212</v>
      </c>
      <c r="E71" s="281">
        <v>6121</v>
      </c>
      <c r="F71" s="276" t="s">
        <v>183</v>
      </c>
      <c r="G71" s="341" t="s">
        <v>197</v>
      </c>
      <c r="H71" s="49">
        <v>0</v>
      </c>
      <c r="I71" s="49">
        <v>500</v>
      </c>
      <c r="J71" s="277"/>
      <c r="K71" s="2">
        <f>I71+J71</f>
        <v>500</v>
      </c>
    </row>
    <row r="72" spans="1:11" ht="13.5" thickBot="1">
      <c r="A72" s="391"/>
      <c r="B72" s="348"/>
      <c r="C72" s="328"/>
      <c r="D72" s="198">
        <v>2212</v>
      </c>
      <c r="E72" s="292">
        <v>6121</v>
      </c>
      <c r="F72" s="346" t="s">
        <v>147</v>
      </c>
      <c r="G72" s="344" t="s">
        <v>197</v>
      </c>
      <c r="H72" s="130">
        <v>0</v>
      </c>
      <c r="I72" s="345">
        <v>5184</v>
      </c>
      <c r="J72" s="345"/>
      <c r="K72" s="331">
        <f>I72+J72</f>
        <v>5184</v>
      </c>
    </row>
    <row r="73" spans="1:11" ht="12.75">
      <c r="A73" s="391"/>
      <c r="B73" s="332" t="s">
        <v>5</v>
      </c>
      <c r="C73" s="221" t="s">
        <v>166</v>
      </c>
      <c r="D73" s="143"/>
      <c r="E73" s="296" t="s">
        <v>3</v>
      </c>
      <c r="F73" s="297"/>
      <c r="G73" s="333" t="s">
        <v>167</v>
      </c>
      <c r="H73" s="338">
        <f>SUM(H74:H75)</f>
        <v>0</v>
      </c>
      <c r="I73" s="338">
        <f>SUM(I74:I75)</f>
        <v>31779</v>
      </c>
      <c r="J73" s="338">
        <f>SUM(J74:J75)</f>
        <v>0</v>
      </c>
      <c r="K73" s="222">
        <f>SUM(K74:K75)</f>
        <v>31779</v>
      </c>
    </row>
    <row r="74" spans="1:11" ht="12.75">
      <c r="A74" s="391"/>
      <c r="B74" s="339"/>
      <c r="C74" s="340"/>
      <c r="D74" s="193">
        <v>2212</v>
      </c>
      <c r="E74" s="281">
        <v>6121</v>
      </c>
      <c r="F74" s="276" t="s">
        <v>183</v>
      </c>
      <c r="G74" s="341" t="s">
        <v>197</v>
      </c>
      <c r="H74" s="49">
        <v>0</v>
      </c>
      <c r="I74" s="49">
        <v>1500</v>
      </c>
      <c r="J74" s="197"/>
      <c r="K74" s="2">
        <f>I74+J74</f>
        <v>1500</v>
      </c>
    </row>
    <row r="75" spans="1:11" ht="13.5" thickBot="1">
      <c r="A75" s="391"/>
      <c r="B75" s="348"/>
      <c r="C75" s="328"/>
      <c r="D75" s="198">
        <v>2212</v>
      </c>
      <c r="E75" s="292">
        <v>6121</v>
      </c>
      <c r="F75" s="346" t="s">
        <v>147</v>
      </c>
      <c r="G75" s="344" t="s">
        <v>197</v>
      </c>
      <c r="H75" s="130">
        <v>0</v>
      </c>
      <c r="I75" s="294">
        <v>30279</v>
      </c>
      <c r="J75" s="294"/>
      <c r="K75" s="331">
        <f>I75+J75</f>
        <v>30279</v>
      </c>
    </row>
    <row r="76" spans="1:11" ht="12.75">
      <c r="A76" s="391"/>
      <c r="B76" s="349" t="s">
        <v>5</v>
      </c>
      <c r="C76" s="221" t="s">
        <v>206</v>
      </c>
      <c r="D76" s="143"/>
      <c r="E76" s="296" t="s">
        <v>3</v>
      </c>
      <c r="F76" s="297"/>
      <c r="G76" s="333" t="s">
        <v>207</v>
      </c>
      <c r="H76" s="338">
        <f>SUM(H77:H78)</f>
        <v>0</v>
      </c>
      <c r="I76" s="338">
        <f>SUM(I77:I78)</f>
        <v>15817</v>
      </c>
      <c r="J76" s="338">
        <f>SUM(J77:J78)</f>
        <v>0</v>
      </c>
      <c r="K76" s="222">
        <f>SUM(K77:K78)</f>
        <v>15817</v>
      </c>
    </row>
    <row r="77" spans="1:11" ht="12.75">
      <c r="A77" s="391"/>
      <c r="B77" s="339"/>
      <c r="C77" s="340"/>
      <c r="D77" s="193">
        <v>2212</v>
      </c>
      <c r="E77" s="281">
        <v>6121</v>
      </c>
      <c r="F77" s="276" t="s">
        <v>183</v>
      </c>
      <c r="G77" s="341" t="s">
        <v>197</v>
      </c>
      <c r="H77" s="49">
        <v>0</v>
      </c>
      <c r="I77" s="49">
        <v>0</v>
      </c>
      <c r="J77" s="277"/>
      <c r="K77" s="2">
        <f>I77+J77</f>
        <v>0</v>
      </c>
    </row>
    <row r="78" spans="1:11" ht="13.5" thickBot="1">
      <c r="A78" s="391"/>
      <c r="B78" s="348"/>
      <c r="C78" s="328"/>
      <c r="D78" s="198">
        <v>2212</v>
      </c>
      <c r="E78" s="292">
        <v>6121</v>
      </c>
      <c r="F78" s="346" t="s">
        <v>147</v>
      </c>
      <c r="G78" s="344" t="s">
        <v>197</v>
      </c>
      <c r="H78" s="130">
        <v>0</v>
      </c>
      <c r="I78" s="345">
        <v>15817</v>
      </c>
      <c r="J78" s="345"/>
      <c r="K78" s="331">
        <f>I78+J78</f>
        <v>15817</v>
      </c>
    </row>
    <row r="79" spans="1:11" ht="12.75">
      <c r="A79" s="391"/>
      <c r="B79" s="349" t="s">
        <v>5</v>
      </c>
      <c r="C79" s="221" t="s">
        <v>168</v>
      </c>
      <c r="D79" s="143"/>
      <c r="E79" s="296" t="s">
        <v>3</v>
      </c>
      <c r="F79" s="297"/>
      <c r="G79" s="333" t="s">
        <v>169</v>
      </c>
      <c r="H79" s="338">
        <f>SUM(H80:H81)</f>
        <v>0</v>
      </c>
      <c r="I79" s="338">
        <f>SUM(I80:I81)</f>
        <v>32406</v>
      </c>
      <c r="J79" s="338">
        <f>SUM(J80:J81)</f>
        <v>0</v>
      </c>
      <c r="K79" s="222">
        <f>SUM(K80:K81)</f>
        <v>32406</v>
      </c>
    </row>
    <row r="80" spans="1:11" ht="12.75">
      <c r="A80" s="391"/>
      <c r="B80" s="339"/>
      <c r="C80" s="340"/>
      <c r="D80" s="193">
        <v>2212</v>
      </c>
      <c r="E80" s="281">
        <v>6121</v>
      </c>
      <c r="F80" s="276" t="s">
        <v>183</v>
      </c>
      <c r="G80" s="341" t="s">
        <v>197</v>
      </c>
      <c r="H80" s="49">
        <v>0</v>
      </c>
      <c r="I80" s="49">
        <v>1500</v>
      </c>
      <c r="J80" s="277"/>
      <c r="K80" s="2">
        <f>I80+J80</f>
        <v>1500</v>
      </c>
    </row>
    <row r="81" spans="1:11" ht="13.5" thickBot="1">
      <c r="A81" s="391"/>
      <c r="B81" s="348"/>
      <c r="C81" s="328"/>
      <c r="D81" s="198">
        <v>2212</v>
      </c>
      <c r="E81" s="292">
        <v>6121</v>
      </c>
      <c r="F81" s="346" t="s">
        <v>147</v>
      </c>
      <c r="G81" s="344" t="s">
        <v>197</v>
      </c>
      <c r="H81" s="130">
        <v>0</v>
      </c>
      <c r="I81" s="345">
        <v>30906</v>
      </c>
      <c r="J81" s="345"/>
      <c r="K81" s="331">
        <f>I81+J81</f>
        <v>30906</v>
      </c>
    </row>
    <row r="82" spans="1:11" ht="12.75">
      <c r="A82" s="391"/>
      <c r="B82" s="332" t="s">
        <v>5</v>
      </c>
      <c r="C82" s="221" t="s">
        <v>170</v>
      </c>
      <c r="D82" s="143"/>
      <c r="E82" s="296" t="s">
        <v>3</v>
      </c>
      <c r="F82" s="297"/>
      <c r="G82" s="333" t="s">
        <v>171</v>
      </c>
      <c r="H82" s="338">
        <f>SUM(H83:H84)</f>
        <v>0</v>
      </c>
      <c r="I82" s="338">
        <f>SUM(I83:I84)</f>
        <v>22962</v>
      </c>
      <c r="J82" s="338">
        <f>SUM(J83:J84)</f>
        <v>0</v>
      </c>
      <c r="K82" s="222">
        <f>SUM(K83:K84)</f>
        <v>22962</v>
      </c>
    </row>
    <row r="83" spans="1:11" ht="12.75">
      <c r="A83" s="391"/>
      <c r="B83" s="339"/>
      <c r="C83" s="340"/>
      <c r="D83" s="193">
        <v>2212</v>
      </c>
      <c r="E83" s="281">
        <v>6121</v>
      </c>
      <c r="F83" s="276" t="s">
        <v>183</v>
      </c>
      <c r="G83" s="341" t="s">
        <v>197</v>
      </c>
      <c r="H83" s="49">
        <v>0</v>
      </c>
      <c r="I83" s="49">
        <v>1000</v>
      </c>
      <c r="J83" s="277"/>
      <c r="K83" s="2">
        <f>I83+J83</f>
        <v>1000</v>
      </c>
    </row>
    <row r="84" spans="1:11" ht="13.5" thickBot="1">
      <c r="A84" s="391"/>
      <c r="B84" s="348"/>
      <c r="C84" s="328"/>
      <c r="D84" s="198">
        <v>2212</v>
      </c>
      <c r="E84" s="292">
        <v>6121</v>
      </c>
      <c r="F84" s="346" t="s">
        <v>147</v>
      </c>
      <c r="G84" s="344" t="s">
        <v>197</v>
      </c>
      <c r="H84" s="130">
        <v>0</v>
      </c>
      <c r="I84" s="345">
        <v>21962</v>
      </c>
      <c r="J84" s="345"/>
      <c r="K84" s="331">
        <f>I84+J84</f>
        <v>21962</v>
      </c>
    </row>
    <row r="85" spans="1:11" ht="12.75">
      <c r="A85" s="391"/>
      <c r="B85" s="349" t="s">
        <v>5</v>
      </c>
      <c r="C85" s="221" t="s">
        <v>208</v>
      </c>
      <c r="D85" s="143"/>
      <c r="E85" s="296" t="s">
        <v>3</v>
      </c>
      <c r="F85" s="297"/>
      <c r="G85" s="333" t="s">
        <v>209</v>
      </c>
      <c r="H85" s="338">
        <f>SUM(H86:H87)</f>
        <v>0</v>
      </c>
      <c r="I85" s="338">
        <f>SUM(I86:I87)</f>
        <v>36027</v>
      </c>
      <c r="J85" s="338">
        <f>SUM(J86:J87)</f>
        <v>0</v>
      </c>
      <c r="K85" s="222">
        <f>SUM(K86:K87)</f>
        <v>36027</v>
      </c>
    </row>
    <row r="86" spans="1:11" ht="12.75">
      <c r="A86" s="391"/>
      <c r="B86" s="339"/>
      <c r="C86" s="340"/>
      <c r="D86" s="193">
        <v>2212</v>
      </c>
      <c r="E86" s="281">
        <v>6121</v>
      </c>
      <c r="F86" s="276" t="s">
        <v>183</v>
      </c>
      <c r="G86" s="341" t="s">
        <v>197</v>
      </c>
      <c r="H86" s="49">
        <v>0</v>
      </c>
      <c r="I86" s="49">
        <v>0</v>
      </c>
      <c r="J86" s="277"/>
      <c r="K86" s="2">
        <f>I86+J86</f>
        <v>0</v>
      </c>
    </row>
    <row r="87" spans="1:11" ht="13.5" thickBot="1">
      <c r="A87" s="391"/>
      <c r="B87" s="348"/>
      <c r="C87" s="328"/>
      <c r="D87" s="198">
        <v>2212</v>
      </c>
      <c r="E87" s="292">
        <v>6121</v>
      </c>
      <c r="F87" s="346" t="s">
        <v>147</v>
      </c>
      <c r="G87" s="344" t="s">
        <v>197</v>
      </c>
      <c r="H87" s="130">
        <v>0</v>
      </c>
      <c r="I87" s="345">
        <v>36027</v>
      </c>
      <c r="J87" s="345"/>
      <c r="K87" s="331">
        <f>I87+J87</f>
        <v>36027</v>
      </c>
    </row>
    <row r="88" spans="1:11" ht="12.75">
      <c r="A88" s="391"/>
      <c r="B88" s="332" t="s">
        <v>5</v>
      </c>
      <c r="C88" s="221" t="s">
        <v>172</v>
      </c>
      <c r="D88" s="143"/>
      <c r="E88" s="296" t="s">
        <v>3</v>
      </c>
      <c r="F88" s="297"/>
      <c r="G88" s="333" t="s">
        <v>173</v>
      </c>
      <c r="H88" s="338">
        <f>SUM(H89:H90)</f>
        <v>0</v>
      </c>
      <c r="I88" s="338">
        <f>SUM(I89:I90)</f>
        <v>18446</v>
      </c>
      <c r="J88" s="338">
        <f>SUM(J89:J90)</f>
        <v>0</v>
      </c>
      <c r="K88" s="222">
        <f>SUM(K89:K90)</f>
        <v>18446</v>
      </c>
    </row>
    <row r="89" spans="1:11" ht="12.75">
      <c r="A89" s="391"/>
      <c r="B89" s="339"/>
      <c r="C89" s="340"/>
      <c r="D89" s="193">
        <v>2212</v>
      </c>
      <c r="E89" s="281">
        <v>6121</v>
      </c>
      <c r="F89" s="276" t="s">
        <v>183</v>
      </c>
      <c r="G89" s="350" t="s">
        <v>190</v>
      </c>
      <c r="H89" s="49">
        <v>0</v>
      </c>
      <c r="I89" s="49">
        <v>1000</v>
      </c>
      <c r="J89" s="277"/>
      <c r="K89" s="2">
        <f>I89+J89</f>
        <v>1000</v>
      </c>
    </row>
    <row r="90" spans="1:11" ht="13.5" thickBot="1">
      <c r="A90" s="391"/>
      <c r="B90" s="348"/>
      <c r="C90" s="328"/>
      <c r="D90" s="198">
        <v>2212</v>
      </c>
      <c r="E90" s="292">
        <v>6121</v>
      </c>
      <c r="F90" s="346" t="s">
        <v>147</v>
      </c>
      <c r="G90" s="344" t="s">
        <v>197</v>
      </c>
      <c r="H90" s="130">
        <v>0</v>
      </c>
      <c r="I90" s="345">
        <v>17446</v>
      </c>
      <c r="J90" s="345"/>
      <c r="K90" s="331">
        <f>I90+J90</f>
        <v>17446</v>
      </c>
    </row>
    <row r="91" spans="1:11" ht="12.75">
      <c r="A91" s="391"/>
      <c r="B91" s="351" t="s">
        <v>5</v>
      </c>
      <c r="C91" s="352" t="s">
        <v>210</v>
      </c>
      <c r="D91" s="353" t="s">
        <v>3</v>
      </c>
      <c r="E91" s="354" t="s">
        <v>3</v>
      </c>
      <c r="F91" s="354" t="s">
        <v>3</v>
      </c>
      <c r="G91" s="355" t="s">
        <v>211</v>
      </c>
      <c r="H91" s="298">
        <f>H92</f>
        <v>4400</v>
      </c>
      <c r="I91" s="298">
        <f>I92</f>
        <v>4400</v>
      </c>
      <c r="J91" s="325">
        <f>SUM(J92:J92)</f>
        <v>0</v>
      </c>
      <c r="K91" s="326">
        <f>SUM(K92:K92)</f>
        <v>4400</v>
      </c>
    </row>
    <row r="92" spans="1:11" ht="13.5" thickBot="1">
      <c r="A92" s="391"/>
      <c r="B92" s="356"/>
      <c r="C92" s="357"/>
      <c r="D92" s="358">
        <v>2212</v>
      </c>
      <c r="E92" s="359">
        <v>6121</v>
      </c>
      <c r="F92" s="359" t="s">
        <v>183</v>
      </c>
      <c r="G92" s="267" t="s">
        <v>190</v>
      </c>
      <c r="H92" s="50">
        <v>4400</v>
      </c>
      <c r="I92" s="50">
        <v>4400</v>
      </c>
      <c r="J92" s="140"/>
      <c r="K92" s="331">
        <f>I92+J92</f>
        <v>4400</v>
      </c>
    </row>
    <row r="93" spans="1:11" ht="12.75">
      <c r="A93" s="391"/>
      <c r="B93" s="351" t="s">
        <v>5</v>
      </c>
      <c r="C93" s="352" t="s">
        <v>212</v>
      </c>
      <c r="D93" s="353" t="s">
        <v>3</v>
      </c>
      <c r="E93" s="354" t="s">
        <v>3</v>
      </c>
      <c r="F93" s="354" t="s">
        <v>3</v>
      </c>
      <c r="G93" s="268" t="s">
        <v>213</v>
      </c>
      <c r="H93" s="298">
        <f>H94</f>
        <v>2300</v>
      </c>
      <c r="I93" s="298">
        <f>I94</f>
        <v>2300</v>
      </c>
      <c r="J93" s="325">
        <f>SUM(J94:J94)</f>
        <v>0</v>
      </c>
      <c r="K93" s="326">
        <f>SUM(K94:K94)</f>
        <v>2300</v>
      </c>
    </row>
    <row r="94" spans="1:11" ht="13.5" thickBot="1">
      <c r="A94" s="391"/>
      <c r="B94" s="356"/>
      <c r="C94" s="357"/>
      <c r="D94" s="358">
        <v>2212</v>
      </c>
      <c r="E94" s="359">
        <v>6121</v>
      </c>
      <c r="F94" s="359" t="s">
        <v>183</v>
      </c>
      <c r="G94" s="267" t="s">
        <v>190</v>
      </c>
      <c r="H94" s="50">
        <v>2300</v>
      </c>
      <c r="I94" s="50">
        <v>2300</v>
      </c>
      <c r="J94" s="336"/>
      <c r="K94" s="331">
        <f>I94+J94</f>
        <v>2300</v>
      </c>
    </row>
    <row r="95" spans="1:11" ht="12.75">
      <c r="A95" s="391"/>
      <c r="B95" s="351" t="s">
        <v>5</v>
      </c>
      <c r="C95" s="352" t="s">
        <v>214</v>
      </c>
      <c r="D95" s="353" t="s">
        <v>3</v>
      </c>
      <c r="E95" s="354" t="s">
        <v>3</v>
      </c>
      <c r="F95" s="354" t="s">
        <v>3</v>
      </c>
      <c r="G95" s="268" t="s">
        <v>215</v>
      </c>
      <c r="H95" s="298">
        <f>H96</f>
        <v>3300</v>
      </c>
      <c r="I95" s="298">
        <f>I96</f>
        <v>3300</v>
      </c>
      <c r="J95" s="325">
        <f>SUM(J96:J96)</f>
        <v>0</v>
      </c>
      <c r="K95" s="326">
        <f>SUM(K96:K96)</f>
        <v>3300</v>
      </c>
    </row>
    <row r="96" spans="1:11" ht="13.5" thickBot="1">
      <c r="A96" s="391"/>
      <c r="B96" s="356"/>
      <c r="C96" s="357"/>
      <c r="D96" s="358">
        <v>2212</v>
      </c>
      <c r="E96" s="359">
        <v>6121</v>
      </c>
      <c r="F96" s="359" t="s">
        <v>183</v>
      </c>
      <c r="G96" s="267" t="s">
        <v>190</v>
      </c>
      <c r="H96" s="50">
        <v>3300</v>
      </c>
      <c r="I96" s="50">
        <v>3300</v>
      </c>
      <c r="J96" s="336"/>
      <c r="K96" s="331">
        <f>I96+J96</f>
        <v>3300</v>
      </c>
    </row>
    <row r="97" spans="1:11" ht="20.25">
      <c r="A97" s="391"/>
      <c r="B97" s="351" t="s">
        <v>5</v>
      </c>
      <c r="C97" s="352" t="s">
        <v>219</v>
      </c>
      <c r="D97" s="353" t="s">
        <v>3</v>
      </c>
      <c r="E97" s="354" t="s">
        <v>3</v>
      </c>
      <c r="F97" s="354" t="s">
        <v>3</v>
      </c>
      <c r="G97" s="364" t="s">
        <v>220</v>
      </c>
      <c r="H97" s="298">
        <f>H98</f>
        <v>0</v>
      </c>
      <c r="I97" s="298">
        <f>I98</f>
        <v>0</v>
      </c>
      <c r="J97" s="325">
        <f>SUM(J98:J98)</f>
        <v>300</v>
      </c>
      <c r="K97" s="326">
        <f>SUM(K98:K98)</f>
        <v>300</v>
      </c>
    </row>
    <row r="98" spans="1:11" ht="13.5" thickBot="1">
      <c r="A98" s="391"/>
      <c r="B98" s="356"/>
      <c r="C98" s="357"/>
      <c r="D98" s="358">
        <v>2212</v>
      </c>
      <c r="E98" s="359">
        <v>6121</v>
      </c>
      <c r="F98" s="359" t="s">
        <v>183</v>
      </c>
      <c r="G98" s="267" t="s">
        <v>190</v>
      </c>
      <c r="H98" s="50">
        <v>0</v>
      </c>
      <c r="I98" s="50">
        <v>0</v>
      </c>
      <c r="J98" s="336">
        <v>300</v>
      </c>
      <c r="K98" s="331">
        <f>I98+J98</f>
        <v>300</v>
      </c>
    </row>
    <row r="99" spans="1:11" ht="12.75">
      <c r="A99" s="391"/>
      <c r="B99" s="351" t="s">
        <v>5</v>
      </c>
      <c r="C99" s="352" t="s">
        <v>216</v>
      </c>
      <c r="D99" s="353" t="s">
        <v>3</v>
      </c>
      <c r="E99" s="354" t="s">
        <v>3</v>
      </c>
      <c r="F99" s="360"/>
      <c r="G99" s="355" t="s">
        <v>217</v>
      </c>
      <c r="H99" s="326">
        <f>SUM(H100:H100)</f>
        <v>0</v>
      </c>
      <c r="I99" s="326">
        <f>SUM(I100:I100)</f>
        <v>100</v>
      </c>
      <c r="J99" s="325">
        <f>SUM(J100:J100)</f>
        <v>0</v>
      </c>
      <c r="K99" s="326">
        <f>SUM(K100:K100)</f>
        <v>100</v>
      </c>
    </row>
    <row r="100" spans="1:11" ht="13.5" thickBot="1">
      <c r="A100" s="392"/>
      <c r="B100" s="356"/>
      <c r="C100" s="357"/>
      <c r="D100" s="358">
        <v>6310</v>
      </c>
      <c r="E100" s="359">
        <v>5909</v>
      </c>
      <c r="F100" s="361"/>
      <c r="G100" s="362" t="s">
        <v>218</v>
      </c>
      <c r="H100" s="1">
        <v>0</v>
      </c>
      <c r="I100" s="1">
        <v>100</v>
      </c>
      <c r="J100" s="336"/>
      <c r="K100" s="331">
        <f>I100+J100</f>
        <v>100</v>
      </c>
    </row>
    <row r="101" ht="12.75">
      <c r="I101" s="363"/>
    </row>
  </sheetData>
  <sheetProtection/>
  <mergeCells count="14">
    <mergeCell ref="J7:K7"/>
    <mergeCell ref="A9:A100"/>
    <mergeCell ref="A1:K1"/>
    <mergeCell ref="A3:K3"/>
    <mergeCell ref="A5:K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31496062992125984" right="0.31496062992125984" top="0.7874015748031497" bottom="0.5118110236220472" header="0.31496062992125984" footer="0.2362204724409449"/>
  <pageSetup fitToHeight="2" horizontalDpi="600" verticalDpi="600" orientation="portrait" paperSize="9" scale="89" r:id="rId1"/>
  <headerFooter>
    <oddHeader>&amp;R&amp;F</oddHeader>
    <oddFooter>&amp;C&amp;A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2015-05-18T10:32:16Z</cp:lastPrinted>
  <dcterms:created xsi:type="dcterms:W3CDTF">2006-09-25T08:49:57Z</dcterms:created>
  <dcterms:modified xsi:type="dcterms:W3CDTF">2015-05-21T11:18:55Z</dcterms:modified>
  <cp:category/>
  <cp:version/>
  <cp:contentType/>
  <cp:contentStatus/>
</cp:coreProperties>
</file>