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Objects="placeholders" codeName="ThisWorkbook" defaultThemeVersion="124226"/>
  <bookViews>
    <workbookView xWindow="-1125" yWindow="960" windowWidth="15480" windowHeight="9855"/>
  </bookViews>
  <sheets>
    <sheet name="Příjmy" sheetId="2" r:id="rId1"/>
    <sheet name="Výdaje" sheetId="3" r:id="rId2"/>
    <sheet name="Přehled rozp.opatření" sheetId="6" r:id="rId3"/>
  </sheets>
  <definedNames>
    <definedName name="_xlnm.Print_Titles" localSheetId="2">'Přehled rozp.opatření'!$3:$5</definedName>
  </definedNames>
  <calcPr calcId="145621"/>
</workbook>
</file>

<file path=xl/calcChain.xml><?xml version="1.0" encoding="utf-8"?>
<calcChain xmlns="http://schemas.openxmlformats.org/spreadsheetml/2006/main">
  <c r="D104" i="3" l="1"/>
  <c r="F28" i="2"/>
  <c r="E28" i="2"/>
  <c r="D28" i="2"/>
  <c r="G32" i="2"/>
  <c r="G10" i="2"/>
  <c r="E26" i="3"/>
  <c r="F135" i="6"/>
  <c r="G26" i="2"/>
  <c r="E37" i="2"/>
  <c r="G24" i="2"/>
  <c r="F116" i="3"/>
  <c r="F112" i="3"/>
  <c r="F93" i="3"/>
  <c r="F86" i="3"/>
  <c r="F83" i="3"/>
  <c r="F82" i="3"/>
  <c r="F80" i="3"/>
  <c r="D88" i="3"/>
  <c r="D84" i="3"/>
  <c r="F84" i="3" s="1"/>
  <c r="D115" i="3"/>
  <c r="D113" i="3"/>
  <c r="F113" i="3" s="1"/>
  <c r="D111" i="3"/>
  <c r="D110" i="3"/>
  <c r="F110" i="3" s="1"/>
  <c r="D108" i="3"/>
  <c r="D126" i="3"/>
  <c r="D123" i="3"/>
  <c r="D120" i="3"/>
  <c r="F120" i="3" s="1"/>
  <c r="F67" i="3"/>
  <c r="F129" i="3"/>
  <c r="F59" i="3"/>
  <c r="E94" i="3"/>
  <c r="G12" i="2"/>
  <c r="F17" i="3"/>
  <c r="G34" i="2"/>
  <c r="F8" i="2"/>
  <c r="E77" i="3"/>
  <c r="C77" i="3"/>
  <c r="F76" i="3"/>
  <c r="F58" i="3"/>
  <c r="F56" i="3"/>
  <c r="F54" i="3"/>
  <c r="E38" i="3"/>
  <c r="D38" i="3"/>
  <c r="C38" i="3"/>
  <c r="F37" i="3"/>
  <c r="F20" i="3"/>
  <c r="E61" i="3"/>
  <c r="C61" i="3"/>
  <c r="D61" i="3"/>
  <c r="F60" i="3"/>
  <c r="F57" i="3"/>
  <c r="F55" i="3"/>
  <c r="F53" i="3"/>
  <c r="D94" i="3"/>
  <c r="F114" i="3"/>
  <c r="F75" i="3"/>
  <c r="F70" i="3"/>
  <c r="F64" i="3"/>
  <c r="D21" i="3"/>
  <c r="D117" i="3"/>
  <c r="E9" i="3"/>
  <c r="E21" i="3"/>
  <c r="F21" i="3" s="1"/>
  <c r="E117" i="3"/>
  <c r="C117" i="3"/>
  <c r="F107" i="3"/>
  <c r="F108" i="3"/>
  <c r="E33" i="2"/>
  <c r="F33" i="2"/>
  <c r="E25" i="2"/>
  <c r="F25" i="2"/>
  <c r="G25" i="2" s="1"/>
  <c r="F111" i="3"/>
  <c r="F115" i="3"/>
  <c r="F72" i="3"/>
  <c r="F7" i="3"/>
  <c r="F8" i="3"/>
  <c r="C9" i="3"/>
  <c r="D9" i="3"/>
  <c r="F12" i="3"/>
  <c r="F15" i="3"/>
  <c r="F16" i="3"/>
  <c r="F18" i="3"/>
  <c r="F19" i="3"/>
  <c r="C21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41" i="3"/>
  <c r="F66" i="3"/>
  <c r="F68" i="3"/>
  <c r="F71" i="3"/>
  <c r="F73" i="3"/>
  <c r="F74" i="3"/>
  <c r="F81" i="3"/>
  <c r="F85" i="3"/>
  <c r="F87" i="3"/>
  <c r="F88" i="3"/>
  <c r="F91" i="3"/>
  <c r="C94" i="3"/>
  <c r="F101" i="3"/>
  <c r="F104" i="3"/>
  <c r="F123" i="3"/>
  <c r="F126" i="3"/>
  <c r="D8" i="2"/>
  <c r="D25" i="2"/>
  <c r="D7" i="2" s="1"/>
  <c r="E8" i="2"/>
  <c r="E7" i="2" s="1"/>
  <c r="G9" i="2"/>
  <c r="G11" i="2"/>
  <c r="G13" i="2"/>
  <c r="G14" i="2"/>
  <c r="G16" i="2"/>
  <c r="G17" i="2"/>
  <c r="G19" i="2"/>
  <c r="G20" i="2"/>
  <c r="G21" i="2"/>
  <c r="G23" i="2"/>
  <c r="D33" i="2"/>
  <c r="G29" i="2"/>
  <c r="G30" i="2"/>
  <c r="G31" i="2"/>
  <c r="D36" i="2"/>
  <c r="E36" i="2"/>
  <c r="G36" i="2" s="1"/>
  <c r="F36" i="2"/>
  <c r="D27" i="2"/>
  <c r="D77" i="3"/>
  <c r="F77" i="3" s="1"/>
  <c r="G22" i="2"/>
  <c r="F27" i="2"/>
  <c r="D39" i="2" l="1"/>
  <c r="F117" i="3"/>
  <c r="F9" i="3"/>
  <c r="D35" i="2"/>
  <c r="G33" i="2"/>
  <c r="E27" i="2"/>
  <c r="G27" i="2" s="1"/>
  <c r="G28" i="2"/>
  <c r="F7" i="2"/>
  <c r="E39" i="2"/>
  <c r="G8" i="2"/>
  <c r="F94" i="3"/>
  <c r="F61" i="3"/>
  <c r="F38" i="3"/>
  <c r="F39" i="2"/>
  <c r="G7" i="2"/>
  <c r="F35" i="2"/>
  <c r="E35" i="2" l="1"/>
  <c r="G39" i="2"/>
  <c r="G35" i="2"/>
</calcChain>
</file>

<file path=xl/sharedStrings.xml><?xml version="1.0" encoding="utf-8"?>
<sst xmlns="http://schemas.openxmlformats.org/spreadsheetml/2006/main" count="890" uniqueCount="308">
  <si>
    <t xml:space="preserve">Příloha č. 3 </t>
  </si>
  <si>
    <t>č.RO</t>
  </si>
  <si>
    <t>předmět úpravy</t>
  </si>
  <si>
    <t>schváleno dne</t>
  </si>
  <si>
    <t>číslo usnesení</t>
  </si>
  <si>
    <t>vliv na objem rozpočtu v tis. Kč</t>
  </si>
  <si>
    <t>správce rozpočt. prostředků</t>
  </si>
  <si>
    <t>04-školství</t>
  </si>
  <si>
    <t>02-reg.rozvoj</t>
  </si>
  <si>
    <t>dotace z MF, zapojení do kap. 91115</t>
  </si>
  <si>
    <t>15-OKŘ</t>
  </si>
  <si>
    <t>07-kultura</t>
  </si>
  <si>
    <t>05-soc.věci</t>
  </si>
  <si>
    <t>dotace z MŠMT-přímé náklady, zapojení do kap. 91604</t>
  </si>
  <si>
    <t>dotace z MŠMT, zapojení do kap. 92302</t>
  </si>
  <si>
    <t>dotace z MŠMT, zapojení do kap. 91604</t>
  </si>
  <si>
    <t>06-doprava</t>
  </si>
  <si>
    <t>14-investice</t>
  </si>
  <si>
    <t>09-zdravotnictví</t>
  </si>
  <si>
    <t>12-informatika</t>
  </si>
  <si>
    <t>03-ekonomika</t>
  </si>
  <si>
    <t>dotace z MŠMT, zapojení do kap. 92304</t>
  </si>
  <si>
    <t>01-OKH</t>
  </si>
  <si>
    <t>dotace z MMR, zapojení do kap. 92308</t>
  </si>
  <si>
    <t>tis. Kč</t>
  </si>
  <si>
    <t>u k a z a t e l</t>
  </si>
  <si>
    <t>% plnění</t>
  </si>
  <si>
    <t>Vlastní příjmy kraje</t>
  </si>
  <si>
    <r>
      <t xml:space="preserve">běžné (neinvestiční)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</si>
  <si>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SU</t>
  </si>
  <si>
    <t>daňové-podíl kraje na sdílených daních</t>
  </si>
  <si>
    <t>daňové-správní poplatky</t>
  </si>
  <si>
    <t>daňové-příjmy ostatní</t>
  </si>
  <si>
    <t>--</t>
  </si>
  <si>
    <t>nedaňové-odvody PO, resort školství</t>
  </si>
  <si>
    <t>nedaňové-odvody PO, resort sociálních věcí</t>
  </si>
  <si>
    <t>nedaňové-odvody PO, resort dopravy</t>
  </si>
  <si>
    <t>nedaňové-odvody PO, resort kultury</t>
  </si>
  <si>
    <t>nedaňové-odvody PO, resort život. prostředí</t>
  </si>
  <si>
    <t>nedaňové-odvody PO, resort zdravotnictví</t>
  </si>
  <si>
    <t>nedaňové-odvody PO na investice OISNM</t>
  </si>
  <si>
    <t>nedaňové-příjmy z úroků</t>
  </si>
  <si>
    <t>nedaňové-poplatky za odběr podzemních vod</t>
  </si>
  <si>
    <t>nedaňové-přijaté splátky půjčených prostředků</t>
  </si>
  <si>
    <t xml:space="preserve">nedaňové-příjmy ostatní </t>
  </si>
  <si>
    <r>
      <t xml:space="preserve">kapitálové (investiční) </t>
    </r>
    <r>
      <rPr>
        <sz val="11"/>
        <rFont val="Times New Roman"/>
        <family val="1"/>
        <charset val="238"/>
      </rPr>
      <t xml:space="preserve">příjmy </t>
    </r>
    <r>
      <rPr>
        <b/>
        <i/>
        <sz val="11"/>
        <rFont val="Times New Roman"/>
        <family val="1"/>
        <charset val="238"/>
      </rPr>
      <t>(ZU)</t>
    </r>
  </si>
  <si>
    <t>příjmy z prodeje dlouhodobého majetku</t>
  </si>
  <si>
    <t>Dotace a příspěvky do rozpočtu kraje</t>
  </si>
  <si>
    <r>
      <t>běžné (</t>
    </r>
    <r>
      <rPr>
        <b/>
        <sz val="11"/>
        <rFont val="Times New Roman"/>
        <family val="1"/>
        <charset val="238"/>
      </rPr>
      <t>neinvestiční)</t>
    </r>
    <r>
      <rPr>
        <sz val="11"/>
        <rFont val="Times New Roman"/>
        <family val="1"/>
        <charset val="238"/>
      </rPr>
      <t xml:space="preserve"> dotace a příspěvky </t>
    </r>
    <r>
      <rPr>
        <b/>
        <i/>
        <sz val="11"/>
        <rFont val="Times New Roman"/>
        <family val="1"/>
        <charset val="238"/>
      </rPr>
      <t>(ZU)</t>
    </r>
  </si>
  <si>
    <t>příspěvek stát.rozpočtu na výkon státní správy</t>
  </si>
  <si>
    <t>ostatní neinvestiční dotace a příspěvky</t>
  </si>
  <si>
    <t>příspěvky obcí na dopravní obslužnost</t>
  </si>
  <si>
    <r>
      <t>kapitálové</t>
    </r>
    <r>
      <rPr>
        <b/>
        <sz val="11"/>
        <rFont val="Times New Roman"/>
        <family val="1"/>
        <charset val="238"/>
      </rPr>
      <t xml:space="preserve"> (investiční) </t>
    </r>
    <r>
      <rPr>
        <sz val="11"/>
        <rFont val="Times New Roman"/>
        <family val="1"/>
        <charset val="238"/>
      </rPr>
      <t>dotace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a příspěvky </t>
    </r>
    <r>
      <rPr>
        <b/>
        <i/>
        <sz val="11"/>
        <rFont val="Times New Roman"/>
        <family val="1"/>
        <charset val="238"/>
      </rPr>
      <t>(ZU)</t>
    </r>
  </si>
  <si>
    <t>ostatní investiční dotace a příspěvky</t>
  </si>
  <si>
    <t>PŘÍJMY CELKEM</t>
  </si>
  <si>
    <r>
      <t xml:space="preserve">Financování </t>
    </r>
    <r>
      <rPr>
        <b/>
        <i/>
        <sz val="11"/>
        <rFont val="Times New Roman"/>
        <family val="1"/>
        <charset val="238"/>
      </rPr>
      <t>(ZU)</t>
    </r>
  </si>
  <si>
    <t xml:space="preserve"> </t>
  </si>
  <si>
    <t>ZDROJE CELKEM</t>
  </si>
  <si>
    <t>Kapitola 910 - Zastupitelstvo (ZU)</t>
  </si>
  <si>
    <t>resort (SU)</t>
  </si>
  <si>
    <t>% sk./UR</t>
  </si>
  <si>
    <t>celkem</t>
  </si>
  <si>
    <t>Kapitola 911 - Krajský úřad (ZU)</t>
  </si>
  <si>
    <t>Kapitola 913 - příspěvkové organizace (ZU)</t>
  </si>
  <si>
    <t>04-OŠMTS</t>
  </si>
  <si>
    <t>05-OSV</t>
  </si>
  <si>
    <t>06-OD</t>
  </si>
  <si>
    <t>07-OK</t>
  </si>
  <si>
    <t>08-OŽP</t>
  </si>
  <si>
    <t>09-OZ</t>
  </si>
  <si>
    <t>Kapitola 914 - Působnosti (ZU)</t>
  </si>
  <si>
    <t>02-ORREP</t>
  </si>
  <si>
    <t>03-EO</t>
  </si>
  <si>
    <t>10-PO</t>
  </si>
  <si>
    <t>11-OÚPSŘ</t>
  </si>
  <si>
    <t>12-OI</t>
  </si>
  <si>
    <t>14-OISNM</t>
  </si>
  <si>
    <t>18-OSŘ</t>
  </si>
  <si>
    <t>Kapitola 916 - Účelové neinvestiční dotace na školství (ZU)</t>
  </si>
  <si>
    <t>Kapitola 920 - Kapitálové výdaje (ZU)</t>
  </si>
  <si>
    <t>Kapitola 923 - Spolufinancování EU (ZU)</t>
  </si>
  <si>
    <t>Kapitola 924 - Úvěry (ZU)</t>
  </si>
  <si>
    <t>Kapitola 925 - Sociální fond kraje (ZU)</t>
  </si>
  <si>
    <t>Kapitola 931 - Krizový fond kraje (ZU)</t>
  </si>
  <si>
    <t>Kapitola 932 - Fond ochrany vod (ZU)</t>
  </si>
  <si>
    <t>Kapitola 934 - Lesnický fond (ZU)</t>
  </si>
  <si>
    <t>Financování (ZU)</t>
  </si>
  <si>
    <t>Příloha č. 1/str.1</t>
  </si>
  <si>
    <t>Příloha č. 2/str.1</t>
  </si>
  <si>
    <t>Příloha č. 2/str.2</t>
  </si>
  <si>
    <t>Příloha č. 2/str.3</t>
  </si>
  <si>
    <t>daň z příjmů PO za kraj</t>
  </si>
  <si>
    <t>Kapitola 926 - Dotační fond kraje (ZU)</t>
  </si>
  <si>
    <t>dotace z MPSV, zapojení do kap. 92305</t>
  </si>
  <si>
    <t>dotace ze zahraničí, zapojení do kap. 92301</t>
  </si>
  <si>
    <t>Kapitola 917 - Transfery (ZU)</t>
  </si>
  <si>
    <t>dotace z MPSV, zapojení do kap. 91705</t>
  </si>
  <si>
    <t>Kapitola 919 - Pokladní správa (ZU)</t>
  </si>
  <si>
    <t>dotace z MF, zapojení do kap. 91409 a 91709</t>
  </si>
  <si>
    <t>dotace z MV, zapojení do kap. 91701</t>
  </si>
  <si>
    <t>poskytnutí dotací z DF, kap. 92607</t>
  </si>
  <si>
    <t>poskytnutí dotací z DF, kap. 92602</t>
  </si>
  <si>
    <t>přesun z kap. 92006 do kap.92306</t>
  </si>
  <si>
    <t>dotace z MZdr, zapojení do kap. 91709</t>
  </si>
  <si>
    <t>poskytnutí dotací z KF, kap. 93101</t>
  </si>
  <si>
    <t>poskytnutí dotací z DF, kap. 92609</t>
  </si>
  <si>
    <t>18-odd.SŘ</t>
  </si>
  <si>
    <t>poskytnutí dotací z DF, kap. 92601</t>
  </si>
  <si>
    <t>poskytnutí dotací z DF, kap. 92604</t>
  </si>
  <si>
    <t>poskytnutí dotací z kap. 91704</t>
  </si>
  <si>
    <t>dotace ze zahraničí, zapojení do kap. 92307</t>
  </si>
  <si>
    <t>15</t>
  </si>
  <si>
    <t>/</t>
  </si>
  <si>
    <t>08-ŽP a zeměď.</t>
  </si>
  <si>
    <t>40/15/ZK</t>
  </si>
  <si>
    <t>41/15/ZK</t>
  </si>
  <si>
    <t>24/15/ZK</t>
  </si>
  <si>
    <t>75/15/RK</t>
  </si>
  <si>
    <t>27/15/ZK</t>
  </si>
  <si>
    <t>76/15/RK</t>
  </si>
  <si>
    <t>77/15/RK</t>
  </si>
  <si>
    <t>30/15/ZK</t>
  </si>
  <si>
    <t>33/15/ZK</t>
  </si>
  <si>
    <t>35/15/ZK</t>
  </si>
  <si>
    <t>36/15/ZK</t>
  </si>
  <si>
    <t>13/15/ZK</t>
  </si>
  <si>
    <t>23/15/ZK</t>
  </si>
  <si>
    <t>20/15/ZK</t>
  </si>
  <si>
    <t>21/15/ZK</t>
  </si>
  <si>
    <t>22/15/ZK</t>
  </si>
  <si>
    <t>43/15/ZK</t>
  </si>
  <si>
    <t>25/15/ZK</t>
  </si>
  <si>
    <t>10/15/ZK</t>
  </si>
  <si>
    <t>34/15/ZK</t>
  </si>
  <si>
    <t>9/15/RK</t>
  </si>
  <si>
    <t>73/15/ZK</t>
  </si>
  <si>
    <t>74/15/ZK</t>
  </si>
  <si>
    <t>75/15/ZK</t>
  </si>
  <si>
    <t>76/15/ZK</t>
  </si>
  <si>
    <t>117/15/mRK</t>
  </si>
  <si>
    <t>118/15/mRK</t>
  </si>
  <si>
    <t>137/15/RK</t>
  </si>
  <si>
    <t>138/15/RK</t>
  </si>
  <si>
    <t>59/15/ZK</t>
  </si>
  <si>
    <t>69/15/ZK</t>
  </si>
  <si>
    <t>68/15/ZK</t>
  </si>
  <si>
    <t>145/15/RK</t>
  </si>
  <si>
    <t>128/15/RK</t>
  </si>
  <si>
    <t>72/15/ZK</t>
  </si>
  <si>
    <t>159/15/RK</t>
  </si>
  <si>
    <t>77/15/ZK</t>
  </si>
  <si>
    <t>71/15/ZK</t>
  </si>
  <si>
    <t>83/15/ZK</t>
  </si>
  <si>
    <t>84/15/ZK</t>
  </si>
  <si>
    <t>85/15/ZK</t>
  </si>
  <si>
    <t>poskytnutí dotací z kap. 91704-soutěže</t>
  </si>
  <si>
    <t>poskytnutí dotací z kap. 91704-stipendijní program</t>
  </si>
  <si>
    <t>navýšení příjmů 2015 a poskytnutí zápůjčky NsP Č.Lípa</t>
  </si>
  <si>
    <t>navýšení příjmů 2015 a výdajů v kap. 91604</t>
  </si>
  <si>
    <t>poskytnutí dotací z kap. 91707</t>
  </si>
  <si>
    <t>navýšení příjmů 2015 a výdajů v kap. 91115</t>
  </si>
  <si>
    <t>navýšení příjmů 2015 a výdajů v kap. 92014</t>
  </si>
  <si>
    <t>poskytnutí dotací z kap. 91704-sport</t>
  </si>
  <si>
    <t>poskytnutí dotací z kap. 91705</t>
  </si>
  <si>
    <t>poskytnutí záštit z kap. 91701</t>
  </si>
  <si>
    <t>poskytnutí darů z kap. 91701</t>
  </si>
  <si>
    <t>zapojení prostř. z roku 2014 na výdaje 2015, kap. 92004</t>
  </si>
  <si>
    <t>zapojení prostř. z roku 2014 na výdaje 2015, kap. 91418</t>
  </si>
  <si>
    <t>zapojení prostř. pen.fondů z roku 2014 na výdaje 2015, kap. 93208 a poskytnutí dotace z FOV</t>
  </si>
  <si>
    <t>zapojení prostř. pen.fondů z roku 2014 na výdaje 2015, kap. 92602 a poskytnutí dotací z DF</t>
  </si>
  <si>
    <t>zapojení prostř. z roku 2014 na výdaje 2015, kap. 91405</t>
  </si>
  <si>
    <t>přesun z kap. 91903 do kap. 926-stanovení limitů jednotl.podprogramů DF</t>
  </si>
  <si>
    <t>zapojení prostř. z roku 2014 na výdaje 2015, kap. 91305</t>
  </si>
  <si>
    <t>zapojení prostř. z roku 2014 na výdaje 2015, kap. 92014</t>
  </si>
  <si>
    <t>zapojení prostř. z roku 2014 na výdaje 2015, kap. 91402 a 91702</t>
  </si>
  <si>
    <t>poskytnutí dotace z kap. 91704</t>
  </si>
  <si>
    <t>navýšení příjmů 2015 a výdajů v kap. 92004</t>
  </si>
  <si>
    <t>zapojení prostř. z roku 2014 na výdaje 2015, kap. 91412 a 92012</t>
  </si>
  <si>
    <t>poskytnutí dotací z kap. 91701</t>
  </si>
  <si>
    <t>zapojení prostř. pen.fondů z roku 2014 na výdaje 2015, kap. 92608 a poskytnutí dotací z DF</t>
  </si>
  <si>
    <t>přesun z kap. 91701 do kap.91707 a poskytnutí dotace</t>
  </si>
  <si>
    <t>zapojení prostř. z roku 2014 na výdaje 2015, kap. 91406</t>
  </si>
  <si>
    <t>zapojení prostř. z roku 2014 na výdaje 2015, kap. 92006 a 91706</t>
  </si>
  <si>
    <t>dotace z Fondu solidarity a navýšení příjmů 2015, zapojeno do kap.91706 a 92006 a poskytnutí dotací</t>
  </si>
  <si>
    <t>SR 2015</t>
  </si>
  <si>
    <t>UR 2015</t>
  </si>
  <si>
    <r>
      <t xml:space="preserve">zapojení zůstatků </t>
    </r>
    <r>
      <rPr>
        <b/>
        <sz val="11"/>
        <rFont val="Times New Roman"/>
        <family val="1"/>
        <charset val="238"/>
      </rPr>
      <t>peněžních fondů</t>
    </r>
    <r>
      <rPr>
        <sz val="11"/>
        <rFont val="Times New Roman"/>
        <family val="1"/>
        <charset val="238"/>
      </rPr>
      <t xml:space="preserve"> z r. 2014</t>
    </r>
  </si>
  <si>
    <r>
      <t>zapojení</t>
    </r>
    <r>
      <rPr>
        <b/>
        <sz val="11"/>
        <rFont val="Times New Roman"/>
        <family val="1"/>
        <charset val="238"/>
      </rPr>
      <t xml:space="preserve"> klad.rozpočtového salda </t>
    </r>
    <r>
      <rPr>
        <sz val="11"/>
        <rFont val="Times New Roman"/>
        <family val="1"/>
        <charset val="238"/>
      </rPr>
      <t>z r. 2014</t>
    </r>
  </si>
  <si>
    <t>finanční vypořádání minul. let s obc. a RRRS</t>
  </si>
  <si>
    <t>přesun z kap. 91408 do kap.91708 a poskytnutí dotace</t>
  </si>
  <si>
    <t xml:space="preserve">Celkem výdajová část rozpočtu 2015 upravena o </t>
  </si>
  <si>
    <t>354/15/RK</t>
  </si>
  <si>
    <t>436/15/RK</t>
  </si>
  <si>
    <t>103/15/ZK</t>
  </si>
  <si>
    <t>273/15/RK</t>
  </si>
  <si>
    <t>105/15/ZK</t>
  </si>
  <si>
    <t>142/15/ZK</t>
  </si>
  <si>
    <t>107/15/ZK</t>
  </si>
  <si>
    <t>98/15/ZK</t>
  </si>
  <si>
    <t>99/15/ZK</t>
  </si>
  <si>
    <t>118/15/ZK</t>
  </si>
  <si>
    <t>328/15/RK</t>
  </si>
  <si>
    <t>329/15/RK</t>
  </si>
  <si>
    <t>143/15/ZK</t>
  </si>
  <si>
    <t>144/15/ZK</t>
  </si>
  <si>
    <t>145/15/ZK</t>
  </si>
  <si>
    <t>146/15/ZK</t>
  </si>
  <si>
    <t>147/15/ZK</t>
  </si>
  <si>
    <t>317/15/RK</t>
  </si>
  <si>
    <t>119/15/ZK</t>
  </si>
  <si>
    <t>125/15/ZK</t>
  </si>
  <si>
    <t>104/15/ZK</t>
  </si>
  <si>
    <t>136/15/ZK</t>
  </si>
  <si>
    <t>392/15/RK</t>
  </si>
  <si>
    <t>128/15/ZK</t>
  </si>
  <si>
    <t>117/15/ZK</t>
  </si>
  <si>
    <t>477/15/RK</t>
  </si>
  <si>
    <t>122/15/ZK</t>
  </si>
  <si>
    <t>100/15/ZK</t>
  </si>
  <si>
    <t>389/15/RK</t>
  </si>
  <si>
    <t>468/15/RK</t>
  </si>
  <si>
    <t>150/15/ZK</t>
  </si>
  <si>
    <t>zapojení prostř. z roku 2014 na výdaje 2015, kap. 91115 a 92015</t>
  </si>
  <si>
    <t>navýšení zdrojů a příjmů 2015 a výdajů v kap. 911,914,916 a 917</t>
  </si>
  <si>
    <t>zapojení prostř. z roku 2014 na výdaje 2015, kap. 925, 926, 931, 932 a 934</t>
  </si>
  <si>
    <t>navýšení příjmů 2015 a výdajů v kap. 92006</t>
  </si>
  <si>
    <t>navýšení zdrojů a příjmů 2015 a výdajů v kap. 923</t>
  </si>
  <si>
    <t xml:space="preserve">přesun z kap. 91709 do kap.91409 </t>
  </si>
  <si>
    <t>navýšení příjmů 2015 a výdajů v kap. 92306</t>
  </si>
  <si>
    <t>navýšení příjmů 2015 a výdajů v kap. 91306</t>
  </si>
  <si>
    <t>úprava ukazatelů kap. 92006</t>
  </si>
  <si>
    <t>zapojení prostř. z roku 2014 na výdaje 2015, kap. 92602</t>
  </si>
  <si>
    <t>zapojení prostř. z roku 2014 na výdaje 2015, kap. 91115</t>
  </si>
  <si>
    <t>navýšení příjmů 2015 a výdajů v kap. 92004, 92014 a 91403</t>
  </si>
  <si>
    <t>zapojení prostř. z roku 2014 na výdaje 2015, kap. 92005 a 92014</t>
  </si>
  <si>
    <t>navýšení příjmů 2015 a výdajů v kap. 91701</t>
  </si>
  <si>
    <t>navýšení zdrojů a příjmů 2015 a výdajů v kap. 92006</t>
  </si>
  <si>
    <t>k 30.04.2015 neprojednáno</t>
  </si>
  <si>
    <t>571/15/RK</t>
  </si>
  <si>
    <t>538/15/RK</t>
  </si>
  <si>
    <t>527/15/RK</t>
  </si>
  <si>
    <t>539/15/RK</t>
  </si>
  <si>
    <t>540/15/RK</t>
  </si>
  <si>
    <t>559/15/RK</t>
  </si>
  <si>
    <t>767/15/mRK</t>
  </si>
  <si>
    <t>766/15/mRK</t>
  </si>
  <si>
    <t>734/15/RK</t>
  </si>
  <si>
    <t>735/15/RK</t>
  </si>
  <si>
    <t>744/15/RK</t>
  </si>
  <si>
    <t>úprava ukazatelů v kap. 92302</t>
  </si>
  <si>
    <t>navýšení příjmů 2015 a výdajů v kap. 91405</t>
  </si>
  <si>
    <t>úprava ukazatelů v kap. 92607</t>
  </si>
  <si>
    <t xml:space="preserve">přesun z kap. 91702 do kap.91402 </t>
  </si>
  <si>
    <t>navýšení příjmů 2015 a výdajů v kap. 91704</t>
  </si>
  <si>
    <t>přesun z kap. 92014 a 92303 do kap.92314</t>
  </si>
  <si>
    <t xml:space="preserve">přesun z kap. 91305 do kap.92005 </t>
  </si>
  <si>
    <t xml:space="preserve">přesun z kap. 92005 do kap.92014 </t>
  </si>
  <si>
    <t>dotace ze SFDI a navýš.příjmů 2015, zapojeno do výdajů kap. 92006</t>
  </si>
  <si>
    <t>dotace ze SFDI a zapojení prostř. z roku 2014 na výdaje kap. 92006</t>
  </si>
  <si>
    <t>navýšení příjmů 2015 a zapojení prostř. z roku 2014 na výdaje 2015,kap.91406 a 92306</t>
  </si>
  <si>
    <t>navýšení příjmů 2015 a výdajů v kap. 92304</t>
  </si>
  <si>
    <t>zapojení prostř. z roku 2014 na výdaje 2015, kap. 91408</t>
  </si>
  <si>
    <t>zapojení prostř. z roku 2014 na výdaje 2015, kap. 91707</t>
  </si>
  <si>
    <t>179/15/ZK</t>
  </si>
  <si>
    <t>184/15/ZK</t>
  </si>
  <si>
    <t>157/15/ZK</t>
  </si>
  <si>
    <t>180/15/ZK</t>
  </si>
  <si>
    <t>175/15/ZK</t>
  </si>
  <si>
    <t>170/15/ZK</t>
  </si>
  <si>
    <t>181/15/ZK</t>
  </si>
  <si>
    <t>176/15/ZK</t>
  </si>
  <si>
    <t>152/15/ZK</t>
  </si>
  <si>
    <t>167/15/ZK</t>
  </si>
  <si>
    <t>168/15/ZK</t>
  </si>
  <si>
    <t>169/15/ZK</t>
  </si>
  <si>
    <t>188/15/ZK</t>
  </si>
  <si>
    <t>189/15/ZK</t>
  </si>
  <si>
    <t>190/15/ZK</t>
  </si>
  <si>
    <t>191/15/ZK</t>
  </si>
  <si>
    <t>183/15/ZK</t>
  </si>
  <si>
    <t>174/15/ZK</t>
  </si>
  <si>
    <t>173/15/ZK</t>
  </si>
  <si>
    <t>193/15/ZK</t>
  </si>
  <si>
    <t>Plnění závazných a specifických ukazatelů příjmové části rozpočtu kraje za období 01 - 05/2015</t>
  </si>
  <si>
    <t>skut.01-05/2015</t>
  </si>
  <si>
    <t>Čerpání ze závazných a specifických ukazatelů výdajové části rozpočtu kraje za období 01 - 05/2015</t>
  </si>
  <si>
    <t>k 31.5.2015 neprojednáno</t>
  </si>
  <si>
    <t>825/15/RK</t>
  </si>
  <si>
    <t>802/15/RK</t>
  </si>
  <si>
    <t>826/15/RK</t>
  </si>
  <si>
    <t>827/15/RK</t>
  </si>
  <si>
    <t>838/15/RK</t>
  </si>
  <si>
    <t>839/15/RK</t>
  </si>
  <si>
    <t>905/15/RK</t>
  </si>
  <si>
    <t>872/15/RK</t>
  </si>
  <si>
    <t>907/15/RK</t>
  </si>
  <si>
    <t>úprava kap.91604</t>
  </si>
  <si>
    <t>dotace z MF, zapojení do kap. 91708</t>
  </si>
  <si>
    <t>dotace z MK, zapojení do  kap. 91707</t>
  </si>
  <si>
    <t>navýšení příjmů 2015 a výdajů v kap. 91304</t>
  </si>
  <si>
    <t>poskytnutí dotací z FOV, kap. 93208</t>
  </si>
  <si>
    <t>zapojení prostř. z roku 2014 na výdaje 2015, kap. 91701</t>
  </si>
  <si>
    <t>navýšení příjmů 2015 a výdajů v kap. 91403</t>
  </si>
  <si>
    <t>navýšení příjmů 2015 a zapojení prostř. z roku 2014 na výdaje 2015,kap.912006 a 92306</t>
  </si>
  <si>
    <t>přesun z kap. 92601 do kap.91701</t>
  </si>
  <si>
    <t>zapojení prostř. z roku 2014 na výdaje 2015, kap. 91407</t>
  </si>
  <si>
    <t>příjem (převod) z depizitního účtu kraje</t>
  </si>
  <si>
    <t xml:space="preserve">    Přehled změn rozpočtu a rozpočtových opatření přijatých  v období od 1. ledna do 31. května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</si>
</sst>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9" x14ac:knownFonts="1">
    <font>
      <sz val="10"/>
      <name val="Arial"/>
      <charset val="238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2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7" fillId="16" borderId="2" applyNumberFormat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5" fillId="0" borderId="0"/>
    <xf numFmtId="0" fontId="2" fillId="18" borderId="6" applyNumberFormat="0" applyFont="0" applyAlignment="0" applyProtection="0"/>
    <xf numFmtId="0" fontId="13" fillId="0" borderId="7" applyNumberFormat="0" applyFill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6" fillId="7" borderId="8" applyNumberFormat="0" applyAlignment="0" applyProtection="0"/>
    <xf numFmtId="0" fontId="17" fillId="19" borderId="8" applyNumberFormat="0" applyAlignment="0" applyProtection="0"/>
    <xf numFmtId="0" fontId="18" fillId="19" borderId="9" applyNumberFormat="0" applyAlignment="0" applyProtection="0"/>
    <xf numFmtId="0" fontId="19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</cellStyleXfs>
  <cellXfs count="177">
    <xf numFmtId="0" fontId="0" fillId="0" borderId="0" xfId="0"/>
    <xf numFmtId="0" fontId="21" fillId="0" borderId="0" xfId="0" applyFont="1"/>
    <xf numFmtId="0" fontId="21" fillId="0" borderId="11" xfId="0" applyFont="1" applyFill="1" applyBorder="1" applyAlignment="1">
      <alignment horizontal="left" vertical="center" wrapText="1"/>
    </xf>
    <xf numFmtId="14" fontId="21" fillId="0" borderId="11" xfId="0" applyNumberFormat="1" applyFont="1" applyFill="1" applyBorder="1" applyAlignment="1">
      <alignment horizontal="right" vertical="center" wrapText="1"/>
    </xf>
    <xf numFmtId="0" fontId="21" fillId="0" borderId="11" xfId="0" applyFont="1" applyFill="1" applyBorder="1" applyAlignment="1">
      <alignment horizontal="right" vertical="center" wrapText="1"/>
    </xf>
    <xf numFmtId="4" fontId="21" fillId="0" borderId="11" xfId="0" applyNumberFormat="1" applyFont="1" applyFill="1" applyBorder="1" applyAlignment="1">
      <alignment horizontal="right" vertical="center" wrapText="1"/>
    </xf>
    <xf numFmtId="0" fontId="21" fillId="0" borderId="12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vertical="center"/>
    </xf>
    <xf numFmtId="4" fontId="21" fillId="0" borderId="11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right" vertical="center"/>
    </xf>
    <xf numFmtId="49" fontId="21" fillId="0" borderId="0" xfId="0" applyNumberFormat="1" applyFont="1" applyAlignment="1">
      <alignment horizontal="center"/>
    </xf>
    <xf numFmtId="4" fontId="21" fillId="0" borderId="0" xfId="0" applyNumberFormat="1" applyFont="1"/>
    <xf numFmtId="0" fontId="23" fillId="0" borderId="0" xfId="0" applyFont="1"/>
    <xf numFmtId="4" fontId="22" fillId="24" borderId="13" xfId="0" applyNumberFormat="1" applyFont="1" applyFill="1" applyBorder="1" applyAlignment="1">
      <alignment horizontal="right"/>
    </xf>
    <xf numFmtId="2" fontId="22" fillId="24" borderId="14" xfId="0" applyNumberFormat="1" applyFont="1" applyFill="1" applyBorder="1" applyAlignment="1">
      <alignment horizontal="right"/>
    </xf>
    <xf numFmtId="4" fontId="21" fillId="0" borderId="15" xfId="0" applyNumberFormat="1" applyFont="1" applyFill="1" applyBorder="1" applyAlignment="1">
      <alignment horizontal="right"/>
    </xf>
    <xf numFmtId="2" fontId="21" fillId="0" borderId="16" xfId="0" applyNumberFormat="1" applyFont="1" applyFill="1" applyBorder="1" applyAlignment="1">
      <alignment horizontal="right"/>
    </xf>
    <xf numFmtId="0" fontId="23" fillId="0" borderId="0" xfId="0" applyFont="1" applyFill="1"/>
    <xf numFmtId="4" fontId="21" fillId="0" borderId="17" xfId="0" applyNumberFormat="1" applyFont="1" applyFill="1" applyBorder="1" applyAlignment="1">
      <alignment horizontal="right"/>
    </xf>
    <xf numFmtId="2" fontId="21" fillId="0" borderId="18" xfId="0" applyNumberFormat="1" applyFont="1" applyFill="1" applyBorder="1" applyAlignment="1">
      <alignment horizontal="right"/>
    </xf>
    <xf numFmtId="4" fontId="21" fillId="0" borderId="11" xfId="0" applyNumberFormat="1" applyFont="1" applyFill="1" applyBorder="1" applyAlignment="1">
      <alignment horizontal="right"/>
    </xf>
    <xf numFmtId="2" fontId="21" fillId="0" borderId="12" xfId="0" applyNumberFormat="1" applyFont="1" applyFill="1" applyBorder="1" applyAlignment="1">
      <alignment horizontal="right"/>
    </xf>
    <xf numFmtId="2" fontId="21" fillId="0" borderId="12" xfId="0" quotePrefix="1" applyNumberFormat="1" applyFont="1" applyFill="1" applyBorder="1" applyAlignment="1">
      <alignment horizontal="right"/>
    </xf>
    <xf numFmtId="4" fontId="21" fillId="0" borderId="19" xfId="0" applyNumberFormat="1" applyFont="1" applyFill="1" applyBorder="1" applyAlignment="1">
      <alignment horizontal="right"/>
    </xf>
    <xf numFmtId="2" fontId="21" fillId="0" borderId="20" xfId="0" applyNumberFormat="1" applyFont="1" applyFill="1" applyBorder="1" applyAlignment="1">
      <alignment horizontal="right"/>
    </xf>
    <xf numFmtId="4" fontId="22" fillId="24" borderId="15" xfId="0" applyNumberFormat="1" applyFont="1" applyFill="1" applyBorder="1" applyAlignment="1">
      <alignment horizontal="right"/>
    </xf>
    <xf numFmtId="2" fontId="22" fillId="24" borderId="16" xfId="0" applyNumberFormat="1" applyFont="1" applyFill="1" applyBorder="1" applyAlignment="1">
      <alignment horizontal="right"/>
    </xf>
    <xf numFmtId="4" fontId="22" fillId="25" borderId="15" xfId="0" applyNumberFormat="1" applyFont="1" applyFill="1" applyBorder="1" applyAlignment="1">
      <alignment horizontal="right"/>
    </xf>
    <xf numFmtId="2" fontId="22" fillId="25" borderId="16" xfId="0" applyNumberFormat="1" applyFont="1" applyFill="1" applyBorder="1" applyAlignment="1">
      <alignment horizontal="right"/>
    </xf>
    <xf numFmtId="4" fontId="21" fillId="0" borderId="17" xfId="0" applyNumberFormat="1" applyFont="1" applyBorder="1" applyAlignment="1">
      <alignment horizontal="right"/>
    </xf>
    <xf numFmtId="4" fontId="21" fillId="0" borderId="18" xfId="0" applyNumberFormat="1" applyFont="1" applyBorder="1" applyAlignment="1">
      <alignment horizontal="right"/>
    </xf>
    <xf numFmtId="4" fontId="21" fillId="0" borderId="11" xfId="0" applyNumberFormat="1" applyFont="1" applyBorder="1" applyAlignment="1">
      <alignment horizontal="right"/>
    </xf>
    <xf numFmtId="4" fontId="21" fillId="0" borderId="12" xfId="0" applyNumberFormat="1" applyFont="1" applyBorder="1" applyAlignment="1">
      <alignment horizontal="right"/>
    </xf>
    <xf numFmtId="4" fontId="23" fillId="0" borderId="0" xfId="0" applyNumberFormat="1" applyFont="1"/>
    <xf numFmtId="4" fontId="27" fillId="0" borderId="0" xfId="0" applyNumberFormat="1" applyFont="1" applyFill="1" applyBorder="1" applyAlignment="1">
      <alignment horizontal="right"/>
    </xf>
    <xf numFmtId="0" fontId="28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5" fillId="0" borderId="21" xfId="0" applyFont="1" applyBorder="1"/>
    <xf numFmtId="0" fontId="25" fillId="0" borderId="17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0" fontId="21" fillId="0" borderId="10" xfId="0" applyFont="1" applyBorder="1"/>
    <xf numFmtId="4" fontId="21" fillId="0" borderId="11" xfId="0" applyNumberFormat="1" applyFont="1" applyBorder="1"/>
    <xf numFmtId="2" fontId="21" fillId="25" borderId="12" xfId="0" applyNumberFormat="1" applyFont="1" applyFill="1" applyBorder="1"/>
    <xf numFmtId="0" fontId="21" fillId="0" borderId="22" xfId="0" applyFont="1" applyBorder="1"/>
    <xf numFmtId="4" fontId="21" fillId="0" borderId="19" xfId="0" applyNumberFormat="1" applyFont="1" applyBorder="1"/>
    <xf numFmtId="2" fontId="21" fillId="25" borderId="20" xfId="0" applyNumberFormat="1" applyFont="1" applyFill="1" applyBorder="1"/>
    <xf numFmtId="0" fontId="21" fillId="0" borderId="23" xfId="0" applyFont="1" applyBorder="1"/>
    <xf numFmtId="4" fontId="21" fillId="0" borderId="13" xfId="0" applyNumberFormat="1" applyFont="1" applyBorder="1"/>
    <xf numFmtId="2" fontId="21" fillId="25" borderId="14" xfId="0" applyNumberFormat="1" applyFont="1" applyFill="1" applyBorder="1"/>
    <xf numFmtId="0" fontId="21" fillId="0" borderId="24" xfId="0" applyFont="1" applyBorder="1"/>
    <xf numFmtId="4" fontId="21" fillId="0" borderId="15" xfId="0" applyNumberFormat="1" applyFont="1" applyBorder="1"/>
    <xf numFmtId="2" fontId="21" fillId="25" borderId="16" xfId="0" applyNumberFormat="1" applyFont="1" applyFill="1" applyBorder="1"/>
    <xf numFmtId="4" fontId="21" fillId="0" borderId="11" xfId="0" applyNumberFormat="1" applyFont="1" applyFill="1" applyBorder="1"/>
    <xf numFmtId="2" fontId="21" fillId="25" borderId="25" xfId="0" applyNumberFormat="1" applyFont="1" applyFill="1" applyBorder="1"/>
    <xf numFmtId="0" fontId="21" fillId="0" borderId="26" xfId="0" applyFont="1" applyBorder="1"/>
    <xf numFmtId="4" fontId="21" fillId="0" borderId="27" xfId="0" applyNumberFormat="1" applyFont="1" applyBorder="1"/>
    <xf numFmtId="2" fontId="21" fillId="25" borderId="28" xfId="0" applyNumberFormat="1" applyFont="1" applyFill="1" applyBorder="1"/>
    <xf numFmtId="0" fontId="25" fillId="0" borderId="18" xfId="0" applyFont="1" applyBorder="1"/>
    <xf numFmtId="0" fontId="23" fillId="0" borderId="0" xfId="0" applyFont="1" applyBorder="1"/>
    <xf numFmtId="4" fontId="23" fillId="0" borderId="0" xfId="0" applyNumberFormat="1" applyFont="1" applyBorder="1"/>
    <xf numFmtId="2" fontId="23" fillId="0" borderId="0" xfId="0" applyNumberFormat="1" applyFont="1" applyFill="1" applyBorder="1"/>
    <xf numFmtId="0" fontId="25" fillId="0" borderId="29" xfId="0" applyFont="1" applyBorder="1" applyAlignment="1">
      <alignment horizontal="center"/>
    </xf>
    <xf numFmtId="0" fontId="21" fillId="0" borderId="21" xfId="0" applyFont="1" applyBorder="1"/>
    <xf numFmtId="2" fontId="21" fillId="25" borderId="12" xfId="0" quotePrefix="1" applyNumberFormat="1" applyFont="1" applyFill="1" applyBorder="1" applyAlignment="1">
      <alignment horizontal="right"/>
    </xf>
    <xf numFmtId="0" fontId="23" fillId="0" borderId="0" xfId="0" applyFont="1" applyAlignment="1">
      <alignment horizontal="right"/>
    </xf>
    <xf numFmtId="0" fontId="21" fillId="0" borderId="30" xfId="0" applyFont="1" applyBorder="1"/>
    <xf numFmtId="0" fontId="21" fillId="0" borderId="31" xfId="0" applyFont="1" applyBorder="1"/>
    <xf numFmtId="0" fontId="23" fillId="0" borderId="0" xfId="0" applyFont="1" applyFill="1" applyBorder="1"/>
    <xf numFmtId="0" fontId="21" fillId="0" borderId="0" xfId="0" applyFont="1" applyFill="1" applyBorder="1"/>
    <xf numFmtId="4" fontId="21" fillId="0" borderId="0" xfId="0" applyNumberFormat="1" applyFont="1" applyFill="1" applyBorder="1"/>
    <xf numFmtId="2" fontId="21" fillId="0" borderId="0" xfId="0" applyNumberFormat="1" applyFont="1" applyFill="1" applyBorder="1"/>
    <xf numFmtId="0" fontId="25" fillId="0" borderId="21" xfId="0" applyFont="1" applyFill="1" applyBorder="1" applyAlignment="1">
      <alignment vertical="center"/>
    </xf>
    <xf numFmtId="0" fontId="25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22" xfId="0" applyFont="1" applyFill="1" applyBorder="1" applyAlignment="1">
      <alignment vertical="center" textRotation="90"/>
    </xf>
    <xf numFmtId="0" fontId="21" fillId="0" borderId="21" xfId="0" applyFont="1" applyBorder="1" applyAlignment="1"/>
    <xf numFmtId="0" fontId="21" fillId="0" borderId="10" xfId="0" applyFont="1" applyBorder="1" applyAlignment="1"/>
    <xf numFmtId="4" fontId="23" fillId="0" borderId="0" xfId="0" applyNumberFormat="1" applyFont="1" applyFill="1"/>
    <xf numFmtId="4" fontId="21" fillId="0" borderId="27" xfId="0" applyNumberFormat="1" applyFont="1" applyFill="1" applyBorder="1"/>
    <xf numFmtId="0" fontId="21" fillId="0" borderId="0" xfId="0" applyFont="1" applyBorder="1"/>
    <xf numFmtId="4" fontId="21" fillId="0" borderId="0" xfId="0" applyNumberFormat="1" applyFont="1" applyBorder="1"/>
    <xf numFmtId="0" fontId="21" fillId="26" borderId="11" xfId="0" applyFont="1" applyFill="1" applyBorder="1" applyAlignment="1">
      <alignment vertical="center"/>
    </xf>
    <xf numFmtId="14" fontId="21" fillId="26" borderId="11" xfId="0" applyNumberFormat="1" applyFont="1" applyFill="1" applyBorder="1" applyAlignment="1">
      <alignment horizontal="right" vertical="center" wrapText="1"/>
    </xf>
    <xf numFmtId="0" fontId="21" fillId="26" borderId="11" xfId="0" applyFont="1" applyFill="1" applyBorder="1" applyAlignment="1">
      <alignment horizontal="right" vertical="center"/>
    </xf>
    <xf numFmtId="4" fontId="21" fillId="26" borderId="11" xfId="0" applyNumberFormat="1" applyFont="1" applyFill="1" applyBorder="1" applyAlignment="1">
      <alignment horizontal="right" vertical="center"/>
    </xf>
    <xf numFmtId="0" fontId="21" fillId="26" borderId="12" xfId="0" applyFont="1" applyFill="1" applyBorder="1" applyAlignment="1">
      <alignment horizontal="center" vertical="center"/>
    </xf>
    <xf numFmtId="0" fontId="22" fillId="0" borderId="32" xfId="0" applyFont="1" applyBorder="1" applyAlignment="1">
      <alignment horizontal="center" vertical="center"/>
    </xf>
    <xf numFmtId="49" fontId="21" fillId="0" borderId="34" xfId="0" applyNumberFormat="1" applyFont="1" applyFill="1" applyBorder="1" applyAlignment="1">
      <alignment horizontal="center" vertical="center" wrapText="1"/>
    </xf>
    <xf numFmtId="49" fontId="21" fillId="0" borderId="35" xfId="0" applyNumberFormat="1" applyFont="1" applyFill="1" applyBorder="1" applyAlignment="1">
      <alignment vertical="center"/>
    </xf>
    <xf numFmtId="49" fontId="21" fillId="0" borderId="36" xfId="0" applyNumberFormat="1" applyFont="1" applyFill="1" applyBorder="1" applyAlignment="1">
      <alignment vertical="center"/>
    </xf>
    <xf numFmtId="49" fontId="21" fillId="0" borderId="37" xfId="0" applyNumberFormat="1" applyFont="1" applyFill="1" applyBorder="1" applyAlignment="1">
      <alignment vertical="center"/>
    </xf>
    <xf numFmtId="49" fontId="21" fillId="0" borderId="33" xfId="0" applyNumberFormat="1" applyFont="1" applyFill="1" applyBorder="1" applyAlignment="1">
      <alignment horizontal="center" vertical="center" wrapText="1"/>
    </xf>
    <xf numFmtId="49" fontId="21" fillId="0" borderId="38" xfId="0" applyNumberFormat="1" applyFont="1" applyFill="1" applyBorder="1" applyAlignment="1">
      <alignment horizontal="center" vertical="center" wrapText="1"/>
    </xf>
    <xf numFmtId="14" fontId="21" fillId="0" borderId="17" xfId="0" applyNumberFormat="1" applyFont="1" applyFill="1" applyBorder="1" applyAlignment="1">
      <alignment horizontal="right" vertical="center" wrapText="1"/>
    </xf>
    <xf numFmtId="0" fontId="21" fillId="0" borderId="17" xfId="0" applyFont="1" applyFill="1" applyBorder="1" applyAlignment="1">
      <alignment horizontal="right" vertical="center" wrapText="1"/>
    </xf>
    <xf numFmtId="4" fontId="21" fillId="0" borderId="17" xfId="0" applyNumberFormat="1" applyFont="1" applyFill="1" applyBorder="1" applyAlignment="1">
      <alignment horizontal="right" vertical="center" wrapText="1"/>
    </xf>
    <xf numFmtId="0" fontId="21" fillId="0" borderId="18" xfId="0" applyFont="1" applyFill="1" applyBorder="1" applyAlignment="1">
      <alignment horizontal="center" vertical="center"/>
    </xf>
    <xf numFmtId="0" fontId="21" fillId="0" borderId="39" xfId="0" applyFont="1" applyFill="1" applyBorder="1" applyAlignment="1">
      <alignment vertical="center"/>
    </xf>
    <xf numFmtId="0" fontId="21" fillId="0" borderId="40" xfId="0" applyFont="1" applyFill="1" applyBorder="1" applyAlignment="1">
      <alignment vertical="center"/>
    </xf>
    <xf numFmtId="0" fontId="21" fillId="0" borderId="41" xfId="0" applyFont="1" applyFill="1" applyBorder="1" applyAlignment="1">
      <alignment vertical="center"/>
    </xf>
    <xf numFmtId="0" fontId="21" fillId="26" borderId="40" xfId="0" applyFont="1" applyFill="1" applyBorder="1" applyAlignment="1">
      <alignment vertical="center"/>
    </xf>
    <xf numFmtId="49" fontId="21" fillId="26" borderId="36" xfId="0" applyNumberFormat="1" applyFont="1" applyFill="1" applyBorder="1" applyAlignment="1">
      <alignment vertical="center"/>
    </xf>
    <xf numFmtId="49" fontId="21" fillId="26" borderId="34" xfId="0" applyNumberFormat="1" applyFont="1" applyFill="1" applyBorder="1" applyAlignment="1">
      <alignment horizontal="center" vertical="center" wrapText="1"/>
    </xf>
    <xf numFmtId="0" fontId="21" fillId="0" borderId="42" xfId="0" applyFont="1" applyBorder="1"/>
    <xf numFmtId="4" fontId="21" fillId="0" borderId="43" xfId="0" applyNumberFormat="1" applyFont="1" applyBorder="1"/>
    <xf numFmtId="4" fontId="21" fillId="0" borderId="43" xfId="0" applyNumberFormat="1" applyFont="1" applyFill="1" applyBorder="1"/>
    <xf numFmtId="2" fontId="21" fillId="25" borderId="44" xfId="0" applyNumberFormat="1" applyFont="1" applyFill="1" applyBorder="1"/>
    <xf numFmtId="0" fontId="25" fillId="0" borderId="45" xfId="0" applyFont="1" applyBorder="1"/>
    <xf numFmtId="0" fontId="25" fillId="0" borderId="46" xfId="0" applyFont="1" applyBorder="1" applyAlignment="1">
      <alignment horizontal="center"/>
    </xf>
    <xf numFmtId="0" fontId="21" fillId="26" borderId="41" xfId="0" applyFont="1" applyFill="1" applyBorder="1" applyAlignment="1">
      <alignment vertical="center"/>
    </xf>
    <xf numFmtId="49" fontId="21" fillId="26" borderId="37" xfId="0" applyNumberFormat="1" applyFont="1" applyFill="1" applyBorder="1" applyAlignment="1">
      <alignment vertical="center"/>
    </xf>
    <xf numFmtId="49" fontId="21" fillId="26" borderId="33" xfId="0" applyNumberFormat="1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right" vertical="center"/>
    </xf>
    <xf numFmtId="4" fontId="21" fillId="0" borderId="17" xfId="0" applyNumberFormat="1" applyFont="1" applyFill="1" applyBorder="1" applyAlignment="1">
      <alignment horizontal="right" vertical="center"/>
    </xf>
    <xf numFmtId="0" fontId="21" fillId="0" borderId="11" xfId="0" applyFont="1" applyFill="1" applyBorder="1" applyAlignment="1">
      <alignment horizontal="left" vertical="center"/>
    </xf>
    <xf numFmtId="0" fontId="21" fillId="0" borderId="0" xfId="0" applyFont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5" fillId="0" borderId="43" xfId="0" applyFont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left"/>
    </xf>
    <xf numFmtId="0" fontId="28" fillId="0" borderId="0" xfId="0" applyFont="1" applyAlignment="1">
      <alignment horizontal="center" vertical="center" wrapText="1"/>
    </xf>
    <xf numFmtId="0" fontId="25" fillId="0" borderId="45" xfId="0" applyFont="1" applyBorder="1" applyAlignment="1">
      <alignment horizontal="center" vertical="center"/>
    </xf>
    <xf numFmtId="0" fontId="25" fillId="0" borderId="46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 wrapText="1"/>
    </xf>
    <xf numFmtId="0" fontId="26" fillId="0" borderId="44" xfId="0" applyFont="1" applyBorder="1" applyAlignment="1">
      <alignment horizontal="center" vertical="center" wrapText="1"/>
    </xf>
    <xf numFmtId="0" fontId="22" fillId="25" borderId="24" xfId="0" applyFont="1" applyFill="1" applyBorder="1"/>
    <xf numFmtId="0" fontId="22" fillId="25" borderId="15" xfId="0" applyFont="1" applyFill="1" applyBorder="1"/>
    <xf numFmtId="0" fontId="21" fillId="0" borderId="17" xfId="0" applyFont="1" applyBorder="1"/>
    <xf numFmtId="0" fontId="21" fillId="0" borderId="11" xfId="0" applyFont="1" applyBorder="1"/>
    <xf numFmtId="0" fontId="21" fillId="0" borderId="17" xfId="0" applyFont="1" applyFill="1" applyBorder="1" applyAlignment="1">
      <alignment horizontal="left"/>
    </xf>
    <xf numFmtId="0" fontId="22" fillId="24" borderId="24" xfId="0" applyFont="1" applyFill="1" applyBorder="1"/>
    <xf numFmtId="0" fontId="22" fillId="24" borderId="15" xfId="0" applyFont="1" applyFill="1" applyBorder="1"/>
    <xf numFmtId="0" fontId="21" fillId="0" borderId="54" xfId="0" applyFont="1" applyFill="1" applyBorder="1" applyAlignment="1">
      <alignment horizontal="left"/>
    </xf>
    <xf numFmtId="0" fontId="21" fillId="0" borderId="38" xfId="0" applyFont="1" applyFill="1" applyBorder="1" applyAlignment="1">
      <alignment horizontal="left"/>
    </xf>
    <xf numFmtId="0" fontId="21" fillId="0" borderId="55" xfId="0" applyFont="1" applyFill="1" applyBorder="1" applyAlignment="1">
      <alignment horizontal="left"/>
    </xf>
    <xf numFmtId="0" fontId="21" fillId="0" borderId="56" xfId="0" applyFont="1" applyFill="1" applyBorder="1" applyAlignment="1">
      <alignment horizontal="left"/>
    </xf>
    <xf numFmtId="0" fontId="21" fillId="0" borderId="47" xfId="0" applyFont="1" applyFill="1" applyBorder="1" applyAlignment="1">
      <alignment horizontal="left"/>
    </xf>
    <xf numFmtId="0" fontId="21" fillId="0" borderId="48" xfId="0" applyFont="1" applyFill="1" applyBorder="1" applyAlignment="1">
      <alignment horizontal="left"/>
    </xf>
    <xf numFmtId="0" fontId="21" fillId="0" borderId="49" xfId="0" applyFont="1" applyFill="1" applyBorder="1" applyAlignment="1">
      <alignment horizontal="left"/>
    </xf>
    <xf numFmtId="0" fontId="22" fillId="24" borderId="23" xfId="0" applyFont="1" applyFill="1" applyBorder="1"/>
    <xf numFmtId="0" fontId="22" fillId="24" borderId="13" xfId="0" applyFont="1" applyFill="1" applyBorder="1"/>
    <xf numFmtId="0" fontId="22" fillId="0" borderId="47" xfId="0" applyFont="1" applyFill="1" applyBorder="1" applyAlignment="1">
      <alignment horizontal="left"/>
    </xf>
    <xf numFmtId="0" fontId="22" fillId="0" borderId="48" xfId="0" applyFont="1" applyFill="1" applyBorder="1" applyAlignment="1">
      <alignment horizontal="left"/>
    </xf>
    <xf numFmtId="0" fontId="22" fillId="0" borderId="49" xfId="0" applyFont="1" applyFill="1" applyBorder="1" applyAlignment="1">
      <alignment horizontal="left"/>
    </xf>
    <xf numFmtId="0" fontId="21" fillId="0" borderId="50" xfId="0" applyFont="1" applyFill="1" applyBorder="1" applyAlignment="1">
      <alignment horizontal="left"/>
    </xf>
    <xf numFmtId="0" fontId="21" fillId="0" borderId="34" xfId="0" applyFont="1" applyFill="1" applyBorder="1" applyAlignment="1">
      <alignment horizontal="left"/>
    </xf>
    <xf numFmtId="0" fontId="21" fillId="0" borderId="52" xfId="0" applyFont="1" applyFill="1" applyBorder="1" applyAlignment="1">
      <alignment horizontal="left"/>
    </xf>
    <xf numFmtId="0" fontId="21" fillId="0" borderId="53" xfId="0" applyFont="1" applyFill="1" applyBorder="1" applyAlignment="1">
      <alignment horizontal="left"/>
    </xf>
    <xf numFmtId="0" fontId="21" fillId="0" borderId="19" xfId="0" applyFont="1" applyFill="1" applyBorder="1" applyAlignment="1">
      <alignment horizontal="left"/>
    </xf>
    <xf numFmtId="0" fontId="22" fillId="24" borderId="47" xfId="0" applyFont="1" applyFill="1" applyBorder="1" applyAlignment="1">
      <alignment horizontal="center"/>
    </xf>
    <xf numFmtId="0" fontId="22" fillId="24" borderId="48" xfId="0" applyFont="1" applyFill="1" applyBorder="1" applyAlignment="1">
      <alignment horizontal="center"/>
    </xf>
    <xf numFmtId="0" fontId="22" fillId="24" borderId="32" xfId="0" applyFont="1" applyFill="1" applyBorder="1" applyAlignment="1">
      <alignment horizontal="center"/>
    </xf>
    <xf numFmtId="0" fontId="22" fillId="24" borderId="24" xfId="0" applyFont="1" applyFill="1" applyBorder="1" applyAlignment="1">
      <alignment horizontal="center"/>
    </xf>
    <xf numFmtId="0" fontId="22" fillId="24" borderId="15" xfId="0" applyFont="1" applyFill="1" applyBorder="1" applyAlignment="1">
      <alignment horizontal="center"/>
    </xf>
    <xf numFmtId="0" fontId="22" fillId="24" borderId="16" xfId="0" applyFont="1" applyFill="1" applyBorder="1" applyAlignment="1">
      <alignment horizontal="center"/>
    </xf>
    <xf numFmtId="4" fontId="22" fillId="0" borderId="48" xfId="0" applyNumberFormat="1" applyFont="1" applyBorder="1" applyAlignment="1">
      <alignment horizontal="right" vertical="center"/>
    </xf>
    <xf numFmtId="0" fontId="22" fillId="0" borderId="57" xfId="0" applyFont="1" applyBorder="1" applyAlignment="1">
      <alignment horizontal="center" vertical="center" wrapText="1"/>
    </xf>
    <xf numFmtId="0" fontId="22" fillId="0" borderId="58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9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49" fontId="22" fillId="0" borderId="47" xfId="0" applyNumberFormat="1" applyFont="1" applyBorder="1" applyAlignment="1">
      <alignment horizontal="left" vertical="center"/>
    </xf>
    <xf numFmtId="49" fontId="22" fillId="0" borderId="48" xfId="0" applyNumberFormat="1" applyFont="1" applyBorder="1" applyAlignment="1">
      <alignment horizontal="left" vertical="center"/>
    </xf>
    <xf numFmtId="0" fontId="21" fillId="0" borderId="0" xfId="0" applyFont="1" applyAlignment="1">
      <alignment horizontal="right"/>
    </xf>
    <xf numFmtId="0" fontId="22" fillId="0" borderId="46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49" fontId="22" fillId="0" borderId="29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28" xfId="0" applyNumberFormat="1" applyFont="1" applyBorder="1" applyAlignment="1">
      <alignment horizontal="center" vertical="center" wrapText="1"/>
    </xf>
  </cellXfs>
  <cellStyles count="45">
    <cellStyle name="20 % – Zvýraznění1" xfId="1" builtinId="30" customBuiltin="1"/>
    <cellStyle name="20 % – Zvýraznění2" xfId="2" builtinId="34" customBuiltin="1"/>
    <cellStyle name="20 % – Zvýraznění3" xfId="3" builtinId="38" customBuiltin="1"/>
    <cellStyle name="20 % – Zvýraznění4" xfId="4" builtinId="42" customBuiltin="1"/>
    <cellStyle name="20 % – Zvýraznění5" xfId="5" builtinId="46" customBuiltin="1"/>
    <cellStyle name="20 % – Zvýraznění6" xfId="6" builtinId="50" customBuiltin="1"/>
    <cellStyle name="40 % – Zvýraznění1" xfId="7" builtinId="31" customBuiltin="1"/>
    <cellStyle name="40 % – Zvýraznění2" xfId="8" builtinId="35" customBuiltin="1"/>
    <cellStyle name="40 % – Zvýraznění3" xfId="9" builtinId="39" customBuiltin="1"/>
    <cellStyle name="40 % – Zvýraznění4" xfId="10" builtinId="43" customBuiltin="1"/>
    <cellStyle name="40 % – Zvýraznění5" xfId="11" builtinId="47" customBuiltin="1"/>
    <cellStyle name="40 % – Zvýraznění6" xfId="12" builtinId="51" customBuiltin="1"/>
    <cellStyle name="60 % – Zvýraznění1" xfId="13" builtinId="32" customBuiltin="1"/>
    <cellStyle name="60 % – Zvýraznění2" xfId="14" builtinId="36" customBuiltin="1"/>
    <cellStyle name="60 % – Zvýraznění3" xfId="15" builtinId="40" customBuiltin="1"/>
    <cellStyle name="60 % – Zvýraznění4" xfId="16" builtinId="44" customBuiltin="1"/>
    <cellStyle name="60 % – Zvýraznění5" xfId="17" builtinId="48" customBuiltin="1"/>
    <cellStyle name="60 % – Zvýraznění6" xfId="18" builtinId="52" customBuiltin="1"/>
    <cellStyle name="Celkem" xfId="19" builtinId="25" customBuiltin="1"/>
    <cellStyle name="čárky 2" xfId="20"/>
    <cellStyle name="čárky 3" xfId="21"/>
    <cellStyle name="Chybně" xfId="22" builtinId="27" customBuiltin="1"/>
    <cellStyle name="Kontrolní buňka" xfId="23" builtinId="23" customBuiltin="1"/>
    <cellStyle name="Nadpis 1" xfId="24" builtinId="16" customBuiltin="1"/>
    <cellStyle name="Nadpis 2" xfId="25" builtinId="17" customBuiltin="1"/>
    <cellStyle name="Nadpis 3" xfId="26" builtinId="18" customBuiltin="1"/>
    <cellStyle name="Nadpis 4" xfId="27" builtinId="19" customBuiltin="1"/>
    <cellStyle name="Název" xfId="28" builtinId="15" customBuiltin="1"/>
    <cellStyle name="Neutrální" xfId="29" builtinId="28" customBuiltin="1"/>
    <cellStyle name="Normální" xfId="0" builtinId="0"/>
    <cellStyle name="normální 2" xfId="30"/>
    <cellStyle name="Poznámka" xfId="31" builtinId="10" customBuiltin="1"/>
    <cellStyle name="Propojená buňka" xfId="32" builtinId="24" customBuiltin="1"/>
    <cellStyle name="Správně" xfId="33" builtinId="26" customBuiltin="1"/>
    <cellStyle name="Text upozornění" xfId="34" builtinId="11" customBuiltin="1"/>
    <cellStyle name="Vstup" xfId="35" builtinId="20" customBuiltin="1"/>
    <cellStyle name="Výpočet" xfId="36" builtinId="22" customBuiltin="1"/>
    <cellStyle name="Výstup" xfId="37" builtinId="21" customBuiltin="1"/>
    <cellStyle name="Vysvětlující text" xfId="38" builtinId="53" customBuiltin="1"/>
    <cellStyle name="Zvýraznění 1" xfId="39" builtinId="29" customBuiltin="1"/>
    <cellStyle name="Zvýraznění 2" xfId="40" builtinId="33" customBuiltin="1"/>
    <cellStyle name="Zvýraznění 3" xfId="41" builtinId="37" customBuiltin="1"/>
    <cellStyle name="Zvýraznění 4" xfId="42" builtinId="41" customBuiltin="1"/>
    <cellStyle name="Zvýraznění 5" xfId="43" builtinId="45" customBuiltin="1"/>
    <cellStyle name="Zvýraznění 6" xfId="44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K46"/>
  <sheetViews>
    <sheetView tabSelected="1" workbookViewId="0">
      <selection activeCell="F1" sqref="F1:G1"/>
    </sheetView>
  </sheetViews>
  <sheetFormatPr defaultRowHeight="12.75" x14ac:dyDescent="0.2"/>
  <cols>
    <col min="1" max="1" width="3.7109375" style="14" customWidth="1"/>
    <col min="2" max="2" width="3.140625" style="14" customWidth="1"/>
    <col min="3" max="3" width="36.42578125" style="14" customWidth="1"/>
    <col min="4" max="5" width="13.140625" style="14" bestFit="1" customWidth="1"/>
    <col min="6" max="6" width="13.140625" style="14" customWidth="1"/>
    <col min="7" max="7" width="8.140625" style="14" customWidth="1"/>
    <col min="8" max="8" width="9.140625" style="14"/>
    <col min="9" max="9" width="10" style="14" bestFit="1" customWidth="1"/>
    <col min="10" max="16384" width="9.140625" style="14"/>
  </cols>
  <sheetData>
    <row r="1" spans="1:11" ht="15" x14ac:dyDescent="0.25">
      <c r="F1" s="117" t="s">
        <v>87</v>
      </c>
      <c r="G1" s="117"/>
    </row>
    <row r="2" spans="1:11" ht="15" customHeight="1" x14ac:dyDescent="0.2">
      <c r="A2" s="121" t="s">
        <v>283</v>
      </c>
      <c r="B2" s="121"/>
      <c r="C2" s="121"/>
      <c r="D2" s="121"/>
      <c r="E2" s="121"/>
      <c r="F2" s="121"/>
      <c r="G2" s="121"/>
    </row>
    <row r="3" spans="1:11" ht="15.75" customHeight="1" x14ac:dyDescent="0.2">
      <c r="A3" s="121"/>
      <c r="B3" s="121"/>
      <c r="C3" s="121"/>
      <c r="D3" s="121"/>
      <c r="E3" s="121"/>
      <c r="F3" s="121"/>
      <c r="G3" s="121"/>
    </row>
    <row r="4" spans="1:11" ht="16.5" thickBot="1" x14ac:dyDescent="0.25">
      <c r="A4" s="37"/>
      <c r="B4" s="37"/>
      <c r="C4" s="37"/>
      <c r="D4" s="37"/>
      <c r="E4" s="37"/>
      <c r="F4" s="37"/>
      <c r="G4" s="38" t="s">
        <v>24</v>
      </c>
    </row>
    <row r="5" spans="1:11" ht="13.5" customHeight="1" x14ac:dyDescent="0.2">
      <c r="A5" s="122" t="s">
        <v>25</v>
      </c>
      <c r="B5" s="123"/>
      <c r="C5" s="123"/>
      <c r="D5" s="123" t="s">
        <v>184</v>
      </c>
      <c r="E5" s="123" t="s">
        <v>185</v>
      </c>
      <c r="F5" s="118" t="s">
        <v>284</v>
      </c>
      <c r="G5" s="126" t="s">
        <v>26</v>
      </c>
    </row>
    <row r="6" spans="1:11" ht="13.5" customHeight="1" thickBot="1" x14ac:dyDescent="0.25">
      <c r="A6" s="124"/>
      <c r="B6" s="125"/>
      <c r="C6" s="125"/>
      <c r="D6" s="125"/>
      <c r="E6" s="125"/>
      <c r="F6" s="119"/>
      <c r="G6" s="127"/>
    </row>
    <row r="7" spans="1:11" ht="15" customHeight="1" thickBot="1" x14ac:dyDescent="0.25">
      <c r="A7" s="142" t="s">
        <v>27</v>
      </c>
      <c r="B7" s="143"/>
      <c r="C7" s="143"/>
      <c r="D7" s="15">
        <f>D8+D25</f>
        <v>2280088</v>
      </c>
      <c r="E7" s="15">
        <f>E8+E25</f>
        <v>2355469.91</v>
      </c>
      <c r="F7" s="15">
        <f>F8+F25</f>
        <v>978755.54999999993</v>
      </c>
      <c r="G7" s="16">
        <f t="shared" ref="G7:G14" si="0">F7/E7*100</f>
        <v>41.552453964483036</v>
      </c>
    </row>
    <row r="8" spans="1:11" s="19" customFormat="1" ht="15" customHeight="1" thickBot="1" x14ac:dyDescent="0.3">
      <c r="A8" s="144" t="s">
        <v>28</v>
      </c>
      <c r="B8" s="145"/>
      <c r="C8" s="146"/>
      <c r="D8" s="17">
        <f>SUM(D9:D24)</f>
        <v>2280088</v>
      </c>
      <c r="E8" s="17">
        <f>SUM(E9:E24)</f>
        <v>2353944.35</v>
      </c>
      <c r="F8" s="17">
        <f>SUM(F9:F24)</f>
        <v>977183.89999999991</v>
      </c>
      <c r="G8" s="18">
        <f t="shared" si="0"/>
        <v>41.512616897676438</v>
      </c>
      <c r="I8" s="79"/>
    </row>
    <row r="9" spans="1:11" s="19" customFormat="1" ht="15" customHeight="1" x14ac:dyDescent="0.25">
      <c r="A9" s="73" t="s">
        <v>29</v>
      </c>
      <c r="B9" s="132" t="s">
        <v>30</v>
      </c>
      <c r="C9" s="132"/>
      <c r="D9" s="20">
        <v>2210000</v>
      </c>
      <c r="E9" s="20">
        <v>2210000</v>
      </c>
      <c r="F9" s="20">
        <v>882426</v>
      </c>
      <c r="G9" s="21">
        <f t="shared" si="0"/>
        <v>39.928778280542986</v>
      </c>
      <c r="I9" s="79"/>
    </row>
    <row r="10" spans="1:11" s="19" customFormat="1" ht="15" customHeight="1" x14ac:dyDescent="0.25">
      <c r="A10" s="73"/>
      <c r="B10" s="147" t="s">
        <v>91</v>
      </c>
      <c r="C10" s="148"/>
      <c r="D10" s="20">
        <v>0</v>
      </c>
      <c r="E10" s="20">
        <v>9134.6299999999992</v>
      </c>
      <c r="F10" s="20">
        <v>9134.6299999999992</v>
      </c>
      <c r="G10" s="23">
        <f t="shared" si="0"/>
        <v>100</v>
      </c>
    </row>
    <row r="11" spans="1:11" s="19" customFormat="1" ht="15" customHeight="1" x14ac:dyDescent="0.25">
      <c r="A11" s="74" t="s">
        <v>29</v>
      </c>
      <c r="B11" s="120" t="s">
        <v>31</v>
      </c>
      <c r="C11" s="120"/>
      <c r="D11" s="22">
        <v>1000</v>
      </c>
      <c r="E11" s="22">
        <v>1000</v>
      </c>
      <c r="F11" s="22">
        <v>331.82</v>
      </c>
      <c r="G11" s="23">
        <f t="shared" si="0"/>
        <v>33.182000000000002</v>
      </c>
      <c r="I11" s="79"/>
      <c r="J11" s="79"/>
    </row>
    <row r="12" spans="1:11" s="19" customFormat="1" ht="15" customHeight="1" x14ac:dyDescent="0.25">
      <c r="A12" s="75"/>
      <c r="B12" s="135" t="s">
        <v>32</v>
      </c>
      <c r="C12" s="136"/>
      <c r="D12" s="22">
        <v>0</v>
      </c>
      <c r="E12" s="22">
        <v>5.58</v>
      </c>
      <c r="F12" s="22">
        <v>74</v>
      </c>
      <c r="G12" s="23">
        <f t="shared" si="0"/>
        <v>1326.1648745519713</v>
      </c>
      <c r="I12" s="79"/>
      <c r="J12" s="79"/>
    </row>
    <row r="13" spans="1:11" s="19" customFormat="1" ht="15" x14ac:dyDescent="0.25">
      <c r="A13" s="74" t="s">
        <v>29</v>
      </c>
      <c r="B13" s="120" t="s">
        <v>34</v>
      </c>
      <c r="C13" s="120"/>
      <c r="D13" s="22">
        <v>18368</v>
      </c>
      <c r="E13" s="22">
        <v>19138</v>
      </c>
      <c r="F13" s="22">
        <v>5202.3900000000003</v>
      </c>
      <c r="G13" s="23">
        <f t="shared" si="0"/>
        <v>27.183561500679275</v>
      </c>
      <c r="I13" s="79"/>
      <c r="J13" s="79"/>
      <c r="K13" s="79"/>
    </row>
    <row r="14" spans="1:11" s="19" customFormat="1" ht="15" x14ac:dyDescent="0.25">
      <c r="A14" s="74" t="s">
        <v>29</v>
      </c>
      <c r="B14" s="120" t="s">
        <v>35</v>
      </c>
      <c r="C14" s="120"/>
      <c r="D14" s="22">
        <v>7500</v>
      </c>
      <c r="E14" s="22">
        <v>7500</v>
      </c>
      <c r="F14" s="22">
        <v>1300.28</v>
      </c>
      <c r="G14" s="23">
        <f t="shared" si="0"/>
        <v>17.337066666666669</v>
      </c>
    </row>
    <row r="15" spans="1:11" s="19" customFormat="1" ht="15" x14ac:dyDescent="0.25">
      <c r="A15" s="74" t="s">
        <v>29</v>
      </c>
      <c r="B15" s="120" t="s">
        <v>36</v>
      </c>
      <c r="C15" s="120"/>
      <c r="D15" s="22">
        <v>0</v>
      </c>
      <c r="E15" s="22">
        <v>0</v>
      </c>
      <c r="F15" s="22">
        <v>0</v>
      </c>
      <c r="G15" s="24" t="s">
        <v>33</v>
      </c>
    </row>
    <row r="16" spans="1:11" s="19" customFormat="1" ht="15" x14ac:dyDescent="0.25">
      <c r="A16" s="74" t="s">
        <v>29</v>
      </c>
      <c r="B16" s="120" t="s">
        <v>37</v>
      </c>
      <c r="C16" s="120"/>
      <c r="D16" s="22">
        <v>3700</v>
      </c>
      <c r="E16" s="22">
        <v>3700</v>
      </c>
      <c r="F16" s="22">
        <v>0</v>
      </c>
      <c r="G16" s="23">
        <f>F16/E16*100</f>
        <v>0</v>
      </c>
    </row>
    <row r="17" spans="1:10" s="19" customFormat="1" ht="15" x14ac:dyDescent="0.25">
      <c r="A17" s="74" t="s">
        <v>29</v>
      </c>
      <c r="B17" s="120" t="s">
        <v>38</v>
      </c>
      <c r="C17" s="120"/>
      <c r="D17" s="22">
        <v>120</v>
      </c>
      <c r="E17" s="22">
        <v>120</v>
      </c>
      <c r="F17" s="22">
        <v>30</v>
      </c>
      <c r="G17" s="23">
        <f>F17/E17*100</f>
        <v>25</v>
      </c>
    </row>
    <row r="18" spans="1:10" s="19" customFormat="1" ht="15" x14ac:dyDescent="0.25">
      <c r="A18" s="74" t="s">
        <v>29</v>
      </c>
      <c r="B18" s="120" t="s">
        <v>39</v>
      </c>
      <c r="C18" s="120"/>
      <c r="D18" s="22">
        <v>0</v>
      </c>
      <c r="E18" s="22">
        <v>0</v>
      </c>
      <c r="F18" s="22">
        <v>0</v>
      </c>
      <c r="G18" s="24" t="s">
        <v>33</v>
      </c>
    </row>
    <row r="19" spans="1:10" s="19" customFormat="1" ht="15" x14ac:dyDescent="0.25">
      <c r="A19" s="74" t="s">
        <v>29</v>
      </c>
      <c r="B19" s="120" t="s">
        <v>40</v>
      </c>
      <c r="C19" s="120"/>
      <c r="D19" s="22">
        <v>0</v>
      </c>
      <c r="E19" s="22">
        <v>5464.9</v>
      </c>
      <c r="F19" s="22">
        <v>6161.21</v>
      </c>
      <c r="G19" s="23">
        <f>F19/E19*100</f>
        <v>112.74149572727772</v>
      </c>
    </row>
    <row r="20" spans="1:10" s="19" customFormat="1" ht="15" x14ac:dyDescent="0.25">
      <c r="A20" s="74" t="s">
        <v>29</v>
      </c>
      <c r="B20" s="120" t="s">
        <v>41</v>
      </c>
      <c r="C20" s="120"/>
      <c r="D20" s="22">
        <v>3300</v>
      </c>
      <c r="E20" s="22">
        <v>3300</v>
      </c>
      <c r="F20" s="22">
        <v>838.69</v>
      </c>
      <c r="G20" s="23">
        <f>F20/E20*100</f>
        <v>25.414848484848484</v>
      </c>
    </row>
    <row r="21" spans="1:10" s="19" customFormat="1" ht="15" x14ac:dyDescent="0.25">
      <c r="A21" s="74" t="s">
        <v>29</v>
      </c>
      <c r="B21" s="120" t="s">
        <v>42</v>
      </c>
      <c r="C21" s="120"/>
      <c r="D21" s="22">
        <v>18000</v>
      </c>
      <c r="E21" s="22">
        <v>18000</v>
      </c>
      <c r="F21" s="22">
        <v>1698.62</v>
      </c>
      <c r="G21" s="23">
        <f>F21/E21*100</f>
        <v>9.4367777777777775</v>
      </c>
    </row>
    <row r="22" spans="1:10" s="19" customFormat="1" ht="15.75" customHeight="1" x14ac:dyDescent="0.25">
      <c r="A22" s="74" t="s">
        <v>29</v>
      </c>
      <c r="B22" s="120" t="s">
        <v>43</v>
      </c>
      <c r="C22" s="120"/>
      <c r="D22" s="22">
        <v>1800</v>
      </c>
      <c r="E22" s="22">
        <v>17285.29</v>
      </c>
      <c r="F22" s="22">
        <v>1739.47</v>
      </c>
      <c r="G22" s="23">
        <f>F22/E22*100</f>
        <v>10.063296594966008</v>
      </c>
    </row>
    <row r="23" spans="1:10" s="19" customFormat="1" ht="15" x14ac:dyDescent="0.25">
      <c r="A23" s="74" t="s">
        <v>29</v>
      </c>
      <c r="B23" s="120" t="s">
        <v>44</v>
      </c>
      <c r="C23" s="120"/>
      <c r="D23" s="22">
        <v>16300</v>
      </c>
      <c r="E23" s="22">
        <v>19978.97</v>
      </c>
      <c r="F23" s="22">
        <v>24083.99</v>
      </c>
      <c r="G23" s="23">
        <f t="shared" ref="G23:G36" si="1">F23/E23*100</f>
        <v>120.54670486016046</v>
      </c>
      <c r="I23" s="79"/>
    </row>
    <row r="24" spans="1:10" s="19" customFormat="1" ht="15.75" thickBot="1" x14ac:dyDescent="0.3">
      <c r="A24" s="76"/>
      <c r="B24" s="151" t="s">
        <v>188</v>
      </c>
      <c r="C24" s="151"/>
      <c r="D24" s="25">
        <v>0</v>
      </c>
      <c r="E24" s="25">
        <v>39316.980000000003</v>
      </c>
      <c r="F24" s="25">
        <v>44162.8</v>
      </c>
      <c r="G24" s="26">
        <f t="shared" si="1"/>
        <v>112.32500563369821</v>
      </c>
      <c r="I24" s="79"/>
    </row>
    <row r="25" spans="1:10" s="19" customFormat="1" ht="15" customHeight="1" thickBot="1" x14ac:dyDescent="0.3">
      <c r="A25" s="144" t="s">
        <v>45</v>
      </c>
      <c r="B25" s="145"/>
      <c r="C25" s="146"/>
      <c r="D25" s="17">
        <f>D26</f>
        <v>0</v>
      </c>
      <c r="E25" s="17">
        <f>E26</f>
        <v>1525.56</v>
      </c>
      <c r="F25" s="17">
        <f>F26</f>
        <v>1571.65</v>
      </c>
      <c r="G25" s="18">
        <f t="shared" si="1"/>
        <v>103.02118566296967</v>
      </c>
    </row>
    <row r="26" spans="1:10" s="19" customFormat="1" ht="15" customHeight="1" thickBot="1" x14ac:dyDescent="0.3">
      <c r="A26" s="73" t="s">
        <v>29</v>
      </c>
      <c r="B26" s="132" t="s">
        <v>46</v>
      </c>
      <c r="C26" s="132"/>
      <c r="D26" s="20">
        <v>0</v>
      </c>
      <c r="E26" s="20">
        <v>1525.56</v>
      </c>
      <c r="F26" s="20">
        <v>1571.65</v>
      </c>
      <c r="G26" s="21">
        <f t="shared" si="1"/>
        <v>103.02118566296967</v>
      </c>
      <c r="I26" s="79"/>
      <c r="J26" s="79"/>
    </row>
    <row r="27" spans="1:10" ht="15" customHeight="1" thickBot="1" x14ac:dyDescent="0.25">
      <c r="A27" s="133" t="s">
        <v>47</v>
      </c>
      <c r="B27" s="134"/>
      <c r="C27" s="134"/>
      <c r="D27" s="27">
        <f>D28+D33</f>
        <v>85842</v>
      </c>
      <c r="E27" s="27">
        <f>E28+E33</f>
        <v>4794372.01</v>
      </c>
      <c r="F27" s="27">
        <f>F28+F33</f>
        <v>2444777.0699999998</v>
      </c>
      <c r="G27" s="28">
        <f t="shared" si="1"/>
        <v>50.992644394317665</v>
      </c>
    </row>
    <row r="28" spans="1:10" ht="15" customHeight="1" thickBot="1" x14ac:dyDescent="0.3">
      <c r="A28" s="139" t="s">
        <v>48</v>
      </c>
      <c r="B28" s="140"/>
      <c r="C28" s="141"/>
      <c r="D28" s="17">
        <f>SUM(D29:D32)</f>
        <v>85842</v>
      </c>
      <c r="E28" s="17">
        <f>SUM(E29:E32)</f>
        <v>4082939.94</v>
      </c>
      <c r="F28" s="17">
        <f>SUM(F29:F32)</f>
        <v>2225080.2799999998</v>
      </c>
      <c r="G28" s="18">
        <f t="shared" si="1"/>
        <v>54.497012268076602</v>
      </c>
    </row>
    <row r="29" spans="1:10" ht="15" customHeight="1" x14ac:dyDescent="0.25">
      <c r="A29" s="74" t="s">
        <v>29</v>
      </c>
      <c r="B29" s="149" t="s">
        <v>49</v>
      </c>
      <c r="C29" s="150"/>
      <c r="D29" s="20">
        <v>61072</v>
      </c>
      <c r="E29" s="20">
        <v>61072</v>
      </c>
      <c r="F29" s="20">
        <v>25446.76</v>
      </c>
      <c r="G29" s="21">
        <f t="shared" si="1"/>
        <v>41.666819491747439</v>
      </c>
    </row>
    <row r="30" spans="1:10" ht="15" customHeight="1" x14ac:dyDescent="0.25">
      <c r="A30" s="74" t="s">
        <v>29</v>
      </c>
      <c r="B30" s="120" t="s">
        <v>50</v>
      </c>
      <c r="C30" s="120"/>
      <c r="D30" s="22">
        <v>0</v>
      </c>
      <c r="E30" s="22">
        <v>3996899.94</v>
      </c>
      <c r="F30" s="22">
        <v>2186736.33</v>
      </c>
      <c r="G30" s="23">
        <f t="shared" si="1"/>
        <v>54.710809948372145</v>
      </c>
    </row>
    <row r="31" spans="1:10" ht="15" customHeight="1" x14ac:dyDescent="0.25">
      <c r="A31" s="74" t="s">
        <v>29</v>
      </c>
      <c r="B31" s="147" t="s">
        <v>51</v>
      </c>
      <c r="C31" s="148"/>
      <c r="D31" s="22">
        <v>24770</v>
      </c>
      <c r="E31" s="22">
        <v>24770</v>
      </c>
      <c r="F31" s="22">
        <v>12699.19</v>
      </c>
      <c r="G31" s="23">
        <f t="shared" si="1"/>
        <v>51.268429551877269</v>
      </c>
    </row>
    <row r="32" spans="1:10" ht="15" customHeight="1" thickBot="1" x14ac:dyDescent="0.3">
      <c r="A32" s="74" t="s">
        <v>29</v>
      </c>
      <c r="B32" s="147" t="s">
        <v>306</v>
      </c>
      <c r="C32" s="148"/>
      <c r="D32" s="22">
        <v>0</v>
      </c>
      <c r="E32" s="22">
        <v>198</v>
      </c>
      <c r="F32" s="22">
        <v>198</v>
      </c>
      <c r="G32" s="23">
        <f t="shared" ref="G32" si="2">F32/E32*100</f>
        <v>100</v>
      </c>
    </row>
    <row r="33" spans="1:7" ht="15" customHeight="1" thickBot="1" x14ac:dyDescent="0.3">
      <c r="A33" s="139" t="s">
        <v>52</v>
      </c>
      <c r="B33" s="140"/>
      <c r="C33" s="141"/>
      <c r="D33" s="17">
        <f>SUM(D34:D34)</f>
        <v>0</v>
      </c>
      <c r="E33" s="17">
        <f>SUM(E34:E34)</f>
        <v>711432.07</v>
      </c>
      <c r="F33" s="17">
        <f>SUM(F34:F34)</f>
        <v>219696.79</v>
      </c>
      <c r="G33" s="18">
        <f t="shared" si="1"/>
        <v>30.88092303738852</v>
      </c>
    </row>
    <row r="34" spans="1:7" ht="15" customHeight="1" thickBot="1" x14ac:dyDescent="0.3">
      <c r="A34" s="73" t="s">
        <v>29</v>
      </c>
      <c r="B34" s="137" t="s">
        <v>53</v>
      </c>
      <c r="C34" s="138"/>
      <c r="D34" s="20">
        <v>0</v>
      </c>
      <c r="E34" s="20">
        <v>711432.07</v>
      </c>
      <c r="F34" s="20">
        <v>219696.79</v>
      </c>
      <c r="G34" s="21">
        <f t="shared" si="1"/>
        <v>30.88092303738852</v>
      </c>
    </row>
    <row r="35" spans="1:7" ht="15" customHeight="1" thickBot="1" x14ac:dyDescent="0.25">
      <c r="A35" s="128" t="s">
        <v>54</v>
      </c>
      <c r="B35" s="129"/>
      <c r="C35" s="129"/>
      <c r="D35" s="29">
        <f>D7+D27</f>
        <v>2365930</v>
      </c>
      <c r="E35" s="29">
        <f>E7+E27</f>
        <v>7149841.9199999999</v>
      </c>
      <c r="F35" s="29">
        <f>F7+F27</f>
        <v>3423532.6199999996</v>
      </c>
      <c r="G35" s="30">
        <f t="shared" si="1"/>
        <v>47.882633746397566</v>
      </c>
    </row>
    <row r="36" spans="1:7" ht="14.25" customHeight="1" thickBot="1" x14ac:dyDescent="0.3">
      <c r="A36" s="133" t="s">
        <v>55</v>
      </c>
      <c r="B36" s="134"/>
      <c r="C36" s="134"/>
      <c r="D36" s="27">
        <f>SUM(D37:D38)</f>
        <v>0</v>
      </c>
      <c r="E36" s="27">
        <f>SUM(E37:E38)</f>
        <v>1003390.75</v>
      </c>
      <c r="F36" s="27">
        <f>SUM(F37:F38)</f>
        <v>0</v>
      </c>
      <c r="G36" s="28">
        <f t="shared" si="1"/>
        <v>0</v>
      </c>
    </row>
    <row r="37" spans="1:7" ht="15" x14ac:dyDescent="0.25">
      <c r="A37" s="77" t="s">
        <v>56</v>
      </c>
      <c r="B37" s="130" t="s">
        <v>186</v>
      </c>
      <c r="C37" s="130"/>
      <c r="D37" s="31">
        <v>0</v>
      </c>
      <c r="E37" s="20">
        <f>5645.22+79230.29</f>
        <v>84875.51</v>
      </c>
      <c r="F37" s="31">
        <v>0</v>
      </c>
      <c r="G37" s="32">
        <v>0</v>
      </c>
    </row>
    <row r="38" spans="1:7" ht="15.75" thickBot="1" x14ac:dyDescent="0.3">
      <c r="A38" s="78"/>
      <c r="B38" s="131" t="s">
        <v>187</v>
      </c>
      <c r="C38" s="131"/>
      <c r="D38" s="33">
        <v>0</v>
      </c>
      <c r="E38" s="33">
        <v>918515.24</v>
      </c>
      <c r="F38" s="33">
        <v>0</v>
      </c>
      <c r="G38" s="34">
        <v>0</v>
      </c>
    </row>
    <row r="39" spans="1:7" ht="14.25" customHeight="1" thickBot="1" x14ac:dyDescent="0.25">
      <c r="A39" s="128" t="s">
        <v>57</v>
      </c>
      <c r="B39" s="129"/>
      <c r="C39" s="129"/>
      <c r="D39" s="29">
        <f>D7+D27+D36</f>
        <v>2365930</v>
      </c>
      <c r="E39" s="29">
        <f>E7+E27+E36</f>
        <v>8153232.6699999999</v>
      </c>
      <c r="F39" s="29">
        <f>F7+F27+F36</f>
        <v>3423532.6199999996</v>
      </c>
      <c r="G39" s="30">
        <f>F39/E39*100</f>
        <v>41.989880070477611</v>
      </c>
    </row>
    <row r="41" spans="1:7" x14ac:dyDescent="0.2">
      <c r="E41" s="35"/>
    </row>
    <row r="42" spans="1:7" x14ac:dyDescent="0.2">
      <c r="E42" s="35"/>
    </row>
    <row r="43" spans="1:7" x14ac:dyDescent="0.2">
      <c r="E43" s="36"/>
    </row>
    <row r="44" spans="1:7" x14ac:dyDescent="0.2">
      <c r="D44"/>
      <c r="E44"/>
    </row>
    <row r="46" spans="1:7" x14ac:dyDescent="0.2">
      <c r="F46" s="35"/>
    </row>
  </sheetData>
  <mergeCells count="40">
    <mergeCell ref="B19:C19"/>
    <mergeCell ref="B23:C23"/>
    <mergeCell ref="B24:C24"/>
    <mergeCell ref="B32:C32"/>
    <mergeCell ref="A27:C27"/>
    <mergeCell ref="B22:C22"/>
    <mergeCell ref="B26:C26"/>
    <mergeCell ref="A25:C25"/>
    <mergeCell ref="A39:C39"/>
    <mergeCell ref="B37:C37"/>
    <mergeCell ref="B38:C38"/>
    <mergeCell ref="B9:C9"/>
    <mergeCell ref="B11:C11"/>
    <mergeCell ref="A36:C36"/>
    <mergeCell ref="A35:C35"/>
    <mergeCell ref="B12:C12"/>
    <mergeCell ref="B13:C13"/>
    <mergeCell ref="B34:C34"/>
    <mergeCell ref="A33:C33"/>
    <mergeCell ref="B10:C10"/>
    <mergeCell ref="B30:C30"/>
    <mergeCell ref="B31:C31"/>
    <mergeCell ref="B29:C29"/>
    <mergeCell ref="A28:C28"/>
    <mergeCell ref="F1:G1"/>
    <mergeCell ref="F5:F6"/>
    <mergeCell ref="B18:C18"/>
    <mergeCell ref="B20:C20"/>
    <mergeCell ref="B21:C21"/>
    <mergeCell ref="A2:G3"/>
    <mergeCell ref="A5:C6"/>
    <mergeCell ref="D5:D6"/>
    <mergeCell ref="E5:E6"/>
    <mergeCell ref="G5:G6"/>
    <mergeCell ref="A7:C7"/>
    <mergeCell ref="A8:C8"/>
    <mergeCell ref="B14:C14"/>
    <mergeCell ref="B15:C15"/>
    <mergeCell ref="B16:C16"/>
    <mergeCell ref="B17:C17"/>
  </mergeCells>
  <phoneticPr fontId="20" type="noConversion"/>
  <pageMargins left="0.59055118110236227" right="0.59055118110236227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M139"/>
  <sheetViews>
    <sheetView topLeftCell="A4" zoomScaleNormal="100" workbookViewId="0">
      <selection activeCell="F1" sqref="F1:G1"/>
    </sheetView>
  </sheetViews>
  <sheetFormatPr defaultRowHeight="12.75" x14ac:dyDescent="0.2"/>
  <cols>
    <col min="1" max="1" width="5.140625" style="14" customWidth="1"/>
    <col min="2" max="2" width="18.28515625" style="14" customWidth="1"/>
    <col min="3" max="4" width="12.7109375" style="14" customWidth="1"/>
    <col min="5" max="5" width="17.85546875" style="14" customWidth="1"/>
    <col min="6" max="16384" width="9.140625" style="14"/>
  </cols>
  <sheetData>
    <row r="1" spans="1:7" ht="15" x14ac:dyDescent="0.25">
      <c r="F1" s="117" t="s">
        <v>88</v>
      </c>
      <c r="G1" s="117"/>
    </row>
    <row r="2" spans="1:7" ht="15.75" customHeight="1" x14ac:dyDescent="0.2">
      <c r="A2" s="121" t="s">
        <v>285</v>
      </c>
      <c r="B2" s="121"/>
      <c r="C2" s="121"/>
      <c r="D2" s="121"/>
      <c r="E2" s="121"/>
      <c r="F2" s="121"/>
      <c r="G2" s="121"/>
    </row>
    <row r="3" spans="1:7" ht="15.75" customHeight="1" x14ac:dyDescent="0.2">
      <c r="A3" s="121"/>
      <c r="B3" s="121"/>
      <c r="C3" s="121"/>
      <c r="D3" s="121"/>
      <c r="E3" s="121"/>
      <c r="F3" s="121"/>
      <c r="G3" s="121"/>
    </row>
    <row r="4" spans="1:7" ht="13.5" thickBot="1" x14ac:dyDescent="0.25">
      <c r="F4" s="38" t="s">
        <v>24</v>
      </c>
    </row>
    <row r="5" spans="1:7" ht="15" thickBot="1" x14ac:dyDescent="0.25">
      <c r="B5" s="155" t="s">
        <v>58</v>
      </c>
      <c r="C5" s="156"/>
      <c r="D5" s="156"/>
      <c r="E5" s="156"/>
      <c r="F5" s="157"/>
    </row>
    <row r="6" spans="1:7" ht="15" x14ac:dyDescent="0.25">
      <c r="B6" s="39" t="s">
        <v>59</v>
      </c>
      <c r="C6" s="40" t="s">
        <v>184</v>
      </c>
      <c r="D6" s="40" t="s">
        <v>185</v>
      </c>
      <c r="E6" s="40" t="s">
        <v>284</v>
      </c>
      <c r="F6" s="41" t="s">
        <v>60</v>
      </c>
    </row>
    <row r="7" spans="1:7" ht="15" x14ac:dyDescent="0.25">
      <c r="B7" s="42" t="s">
        <v>22</v>
      </c>
      <c r="C7" s="43">
        <v>5444</v>
      </c>
      <c r="D7" s="43">
        <v>5444</v>
      </c>
      <c r="E7" s="43">
        <v>1367.94</v>
      </c>
      <c r="F7" s="44">
        <f>E7/D7*100</f>
        <v>25.127479794268918</v>
      </c>
    </row>
    <row r="8" spans="1:7" ht="15.75" thickBot="1" x14ac:dyDescent="0.3">
      <c r="B8" s="45" t="s">
        <v>10</v>
      </c>
      <c r="C8" s="46">
        <v>20748.5</v>
      </c>
      <c r="D8" s="46">
        <v>20748.5</v>
      </c>
      <c r="E8" s="46">
        <v>5955.57</v>
      </c>
      <c r="F8" s="47">
        <f>E8/D8*100</f>
        <v>28.703617128949077</v>
      </c>
    </row>
    <row r="9" spans="1:7" ht="15.75" thickBot="1" x14ac:dyDescent="0.3">
      <c r="B9" s="48" t="s">
        <v>61</v>
      </c>
      <c r="C9" s="49">
        <f>SUM(C7:C8)</f>
        <v>26192.5</v>
      </c>
      <c r="D9" s="49">
        <f>SUM(D7:D8)</f>
        <v>26192.5</v>
      </c>
      <c r="E9" s="49">
        <f>SUM(E7:E8)</f>
        <v>7323.51</v>
      </c>
      <c r="F9" s="50">
        <f>E9/D9*100</f>
        <v>27.960332156151569</v>
      </c>
    </row>
    <row r="10" spans="1:7" ht="15" thickBot="1" x14ac:dyDescent="0.25">
      <c r="B10" s="155" t="s">
        <v>62</v>
      </c>
      <c r="C10" s="156"/>
      <c r="D10" s="156"/>
      <c r="E10" s="156"/>
      <c r="F10" s="157"/>
    </row>
    <row r="11" spans="1:7" ht="15" x14ac:dyDescent="0.25">
      <c r="B11" s="109" t="s">
        <v>59</v>
      </c>
      <c r="C11" s="110" t="s">
        <v>184</v>
      </c>
      <c r="D11" s="110" t="s">
        <v>185</v>
      </c>
      <c r="E11" s="40" t="s">
        <v>284</v>
      </c>
      <c r="F11" s="63" t="s">
        <v>60</v>
      </c>
    </row>
    <row r="12" spans="1:7" ht="15.75" thickBot="1" x14ac:dyDescent="0.3">
      <c r="B12" s="105" t="s">
        <v>10</v>
      </c>
      <c r="C12" s="106">
        <v>238156.72</v>
      </c>
      <c r="D12" s="107">
        <v>241739.93</v>
      </c>
      <c r="E12" s="107">
        <v>74421.61</v>
      </c>
      <c r="F12" s="108">
        <f>E12/D12*100</f>
        <v>30.785815980007936</v>
      </c>
    </row>
    <row r="13" spans="1:7" ht="15" thickBot="1" x14ac:dyDescent="0.25">
      <c r="B13" s="152" t="s">
        <v>63</v>
      </c>
      <c r="C13" s="153"/>
      <c r="D13" s="153"/>
      <c r="E13" s="153"/>
      <c r="F13" s="154"/>
    </row>
    <row r="14" spans="1:7" ht="15" x14ac:dyDescent="0.25">
      <c r="B14" s="39" t="s">
        <v>59</v>
      </c>
      <c r="C14" s="40" t="s">
        <v>184</v>
      </c>
      <c r="D14" s="40" t="s">
        <v>185</v>
      </c>
      <c r="E14" s="40" t="s">
        <v>284</v>
      </c>
      <c r="F14" s="41" t="s">
        <v>60</v>
      </c>
    </row>
    <row r="15" spans="1:7" ht="15" x14ac:dyDescent="0.25">
      <c r="B15" s="42" t="s">
        <v>64</v>
      </c>
      <c r="C15" s="43">
        <v>261313</v>
      </c>
      <c r="D15" s="43">
        <v>261976.91</v>
      </c>
      <c r="E15" s="43">
        <v>108880</v>
      </c>
      <c r="F15" s="44">
        <f t="shared" ref="F15:F21" si="0">E15/D15*100</f>
        <v>41.560914662288369</v>
      </c>
    </row>
    <row r="16" spans="1:7" ht="15" x14ac:dyDescent="0.25">
      <c r="B16" s="42" t="s">
        <v>65</v>
      </c>
      <c r="C16" s="43">
        <v>95015</v>
      </c>
      <c r="D16" s="43">
        <v>95015</v>
      </c>
      <c r="E16" s="43">
        <v>42231.66</v>
      </c>
      <c r="F16" s="44">
        <f t="shared" si="0"/>
        <v>44.447360943009002</v>
      </c>
    </row>
    <row r="17" spans="2:6" ht="15" x14ac:dyDescent="0.25">
      <c r="B17" s="42" t="s">
        <v>66</v>
      </c>
      <c r="C17" s="43">
        <v>255830</v>
      </c>
      <c r="D17" s="43">
        <v>273438.96000000002</v>
      </c>
      <c r="E17" s="43">
        <v>113501.54</v>
      </c>
      <c r="F17" s="44">
        <f t="shared" si="0"/>
        <v>41.508912994695415</v>
      </c>
    </row>
    <row r="18" spans="2:6" ht="15" x14ac:dyDescent="0.25">
      <c r="B18" s="42" t="s">
        <v>67</v>
      </c>
      <c r="C18" s="43">
        <v>90678</v>
      </c>
      <c r="D18" s="43">
        <v>90678</v>
      </c>
      <c r="E18" s="43">
        <v>37898</v>
      </c>
      <c r="F18" s="44">
        <f t="shared" si="0"/>
        <v>41.794040450825996</v>
      </c>
    </row>
    <row r="19" spans="2:6" ht="15" x14ac:dyDescent="0.25">
      <c r="B19" s="42" t="s">
        <v>68</v>
      </c>
      <c r="C19" s="43">
        <v>5924</v>
      </c>
      <c r="D19" s="43">
        <v>5924</v>
      </c>
      <c r="E19" s="43">
        <v>2900</v>
      </c>
      <c r="F19" s="44">
        <f t="shared" si="0"/>
        <v>48.953409858203919</v>
      </c>
    </row>
    <row r="20" spans="2:6" ht="15.75" thickBot="1" x14ac:dyDescent="0.3">
      <c r="B20" s="45" t="s">
        <v>69</v>
      </c>
      <c r="C20" s="46">
        <v>149140</v>
      </c>
      <c r="D20" s="46">
        <v>149140</v>
      </c>
      <c r="E20" s="46">
        <v>62141.69</v>
      </c>
      <c r="F20" s="47">
        <f t="shared" si="0"/>
        <v>41.66668231192169</v>
      </c>
    </row>
    <row r="21" spans="2:6" ht="15.75" thickBot="1" x14ac:dyDescent="0.3">
      <c r="B21" s="51" t="s">
        <v>61</v>
      </c>
      <c r="C21" s="52">
        <f>SUM(C15:C20)</f>
        <v>857900</v>
      </c>
      <c r="D21" s="52">
        <f>SUM(D15:D20)</f>
        <v>876172.87000000011</v>
      </c>
      <c r="E21" s="52">
        <f>SUM(E15:E20)</f>
        <v>367552.89</v>
      </c>
      <c r="F21" s="53">
        <f t="shared" si="0"/>
        <v>41.94981408178046</v>
      </c>
    </row>
    <row r="22" spans="2:6" ht="15" thickBot="1" x14ac:dyDescent="0.25">
      <c r="B22" s="152" t="s">
        <v>70</v>
      </c>
      <c r="C22" s="153"/>
      <c r="D22" s="153"/>
      <c r="E22" s="153"/>
      <c r="F22" s="154"/>
    </row>
    <row r="23" spans="2:6" ht="15" x14ac:dyDescent="0.25">
      <c r="B23" s="39" t="s">
        <v>59</v>
      </c>
      <c r="C23" s="40" t="s">
        <v>184</v>
      </c>
      <c r="D23" s="40" t="s">
        <v>185</v>
      </c>
      <c r="E23" s="40" t="s">
        <v>284</v>
      </c>
      <c r="F23" s="41" t="s">
        <v>60</v>
      </c>
    </row>
    <row r="24" spans="2:6" ht="15" x14ac:dyDescent="0.25">
      <c r="B24" s="42" t="s">
        <v>22</v>
      </c>
      <c r="C24" s="43">
        <v>11897</v>
      </c>
      <c r="D24" s="43">
        <v>11906.55</v>
      </c>
      <c r="E24" s="43">
        <v>1965.66</v>
      </c>
      <c r="F24" s="44">
        <f t="shared" ref="F24:F38" si="1">E24/D24*100</f>
        <v>16.509064338536351</v>
      </c>
    </row>
    <row r="25" spans="2:6" ht="15" x14ac:dyDescent="0.25">
      <c r="B25" s="42" t="s">
        <v>71</v>
      </c>
      <c r="C25" s="43">
        <v>3825</v>
      </c>
      <c r="D25" s="43">
        <v>4824.9799999999996</v>
      </c>
      <c r="E25" s="43">
        <v>666.2</v>
      </c>
      <c r="F25" s="44">
        <f t="shared" si="1"/>
        <v>13.807311118388057</v>
      </c>
    </row>
    <row r="26" spans="2:6" ht="15" x14ac:dyDescent="0.25">
      <c r="B26" s="42" t="s">
        <v>72</v>
      </c>
      <c r="C26" s="43">
        <v>11350</v>
      </c>
      <c r="D26" s="43">
        <v>27930.5</v>
      </c>
      <c r="E26" s="43">
        <f>32256.06-15000</f>
        <v>17256.060000000001</v>
      </c>
      <c r="F26" s="44">
        <f t="shared" si="1"/>
        <v>61.782137806340742</v>
      </c>
    </row>
    <row r="27" spans="2:6" ht="15" x14ac:dyDescent="0.25">
      <c r="B27" s="42" t="s">
        <v>64</v>
      </c>
      <c r="C27" s="43">
        <v>5930</v>
      </c>
      <c r="D27" s="43">
        <v>5930</v>
      </c>
      <c r="E27" s="43">
        <v>1030.1400000000001</v>
      </c>
      <c r="F27" s="44">
        <f t="shared" si="1"/>
        <v>17.371669477234402</v>
      </c>
    </row>
    <row r="28" spans="2:6" ht="15" x14ac:dyDescent="0.25">
      <c r="B28" s="42" t="s">
        <v>65</v>
      </c>
      <c r="C28" s="43">
        <v>2427</v>
      </c>
      <c r="D28" s="43">
        <v>4255.54</v>
      </c>
      <c r="E28" s="43">
        <v>1411.47</v>
      </c>
      <c r="F28" s="44">
        <f t="shared" si="1"/>
        <v>33.167823589955681</v>
      </c>
    </row>
    <row r="29" spans="2:6" ht="15" x14ac:dyDescent="0.25">
      <c r="B29" s="42" t="s">
        <v>66</v>
      </c>
      <c r="C29" s="43">
        <v>532446.59</v>
      </c>
      <c r="D29" s="54">
        <v>534681.34</v>
      </c>
      <c r="E29" s="43">
        <v>160215.87</v>
      </c>
      <c r="F29" s="44">
        <f t="shared" si="1"/>
        <v>29.964739371678839</v>
      </c>
    </row>
    <row r="30" spans="2:6" ht="15" x14ac:dyDescent="0.25">
      <c r="B30" s="42" t="s">
        <v>67</v>
      </c>
      <c r="C30" s="43">
        <v>2663.5</v>
      </c>
      <c r="D30" s="54">
        <v>2913.5</v>
      </c>
      <c r="E30" s="43">
        <v>1209.6500000000001</v>
      </c>
      <c r="F30" s="44">
        <f t="shared" si="1"/>
        <v>41.518791831130947</v>
      </c>
    </row>
    <row r="31" spans="2:6" ht="15" x14ac:dyDescent="0.25">
      <c r="B31" s="42" t="s">
        <v>68</v>
      </c>
      <c r="C31" s="43">
        <v>5765</v>
      </c>
      <c r="D31" s="54">
        <v>6265.86</v>
      </c>
      <c r="E31" s="43">
        <v>380.71</v>
      </c>
      <c r="F31" s="44">
        <f t="shared" si="1"/>
        <v>6.075941690366526</v>
      </c>
    </row>
    <row r="32" spans="2:6" ht="15" x14ac:dyDescent="0.25">
      <c r="B32" s="42" t="s">
        <v>69</v>
      </c>
      <c r="C32" s="43">
        <v>2489.52</v>
      </c>
      <c r="D32" s="54">
        <v>4809.3500000000004</v>
      </c>
      <c r="E32" s="43">
        <v>901.71</v>
      </c>
      <c r="F32" s="44">
        <f t="shared" si="1"/>
        <v>18.749103309178995</v>
      </c>
    </row>
    <row r="33" spans="2:7" ht="15" x14ac:dyDescent="0.25">
      <c r="B33" s="42" t="s">
        <v>73</v>
      </c>
      <c r="C33" s="43">
        <v>1500</v>
      </c>
      <c r="D33" s="43">
        <v>3000</v>
      </c>
      <c r="E33" s="43">
        <v>2629.19</v>
      </c>
      <c r="F33" s="44">
        <f t="shared" si="1"/>
        <v>87.63966666666667</v>
      </c>
    </row>
    <row r="34" spans="2:7" ht="15" x14ac:dyDescent="0.25">
      <c r="B34" s="42" t="s">
        <v>74</v>
      </c>
      <c r="C34" s="43">
        <v>595</v>
      </c>
      <c r="D34" s="43">
        <v>595</v>
      </c>
      <c r="E34" s="43">
        <v>0</v>
      </c>
      <c r="F34" s="44">
        <f t="shared" si="1"/>
        <v>0</v>
      </c>
    </row>
    <row r="35" spans="2:7" ht="15" x14ac:dyDescent="0.25">
      <c r="B35" s="42" t="s">
        <v>75</v>
      </c>
      <c r="C35" s="43">
        <v>22369.69</v>
      </c>
      <c r="D35" s="43">
        <v>22569.69</v>
      </c>
      <c r="E35" s="43">
        <v>4436.2</v>
      </c>
      <c r="F35" s="55">
        <f t="shared" si="1"/>
        <v>19.655564608995515</v>
      </c>
    </row>
    <row r="36" spans="2:7" ht="15" x14ac:dyDescent="0.25">
      <c r="B36" s="45" t="s">
        <v>76</v>
      </c>
      <c r="C36" s="46">
        <v>3700</v>
      </c>
      <c r="D36" s="46">
        <v>3700</v>
      </c>
      <c r="E36" s="46">
        <v>250.75</v>
      </c>
      <c r="F36" s="47">
        <f t="shared" si="1"/>
        <v>6.7770270270270272</v>
      </c>
    </row>
    <row r="37" spans="2:7" ht="15.75" thickBot="1" x14ac:dyDescent="0.3">
      <c r="B37" s="45" t="s">
        <v>77</v>
      </c>
      <c r="C37" s="46">
        <v>160</v>
      </c>
      <c r="D37" s="46">
        <v>858</v>
      </c>
      <c r="E37" s="46">
        <v>181.5</v>
      </c>
      <c r="F37" s="47">
        <f>E37/D37*100</f>
        <v>21.153846153846153</v>
      </c>
    </row>
    <row r="38" spans="2:7" ht="15.75" thickBot="1" x14ac:dyDescent="0.3">
      <c r="B38" s="51" t="s">
        <v>61</v>
      </c>
      <c r="C38" s="52">
        <f>SUM(C24:C37)</f>
        <v>607118.29999999993</v>
      </c>
      <c r="D38" s="52">
        <f>SUM(D24:D37)</f>
        <v>634240.30999999982</v>
      </c>
      <c r="E38" s="52">
        <f>SUM(E24:E37)</f>
        <v>192535.11</v>
      </c>
      <c r="F38" s="53">
        <f t="shared" si="1"/>
        <v>30.35680750092974</v>
      </c>
    </row>
    <row r="39" spans="2:7" ht="15" thickBot="1" x14ac:dyDescent="0.25">
      <c r="B39" s="152" t="s">
        <v>78</v>
      </c>
      <c r="C39" s="153"/>
      <c r="D39" s="153"/>
      <c r="E39" s="153"/>
      <c r="F39" s="154"/>
    </row>
    <row r="40" spans="2:7" ht="15" x14ac:dyDescent="0.25">
      <c r="B40" s="39" t="s">
        <v>59</v>
      </c>
      <c r="C40" s="40" t="s">
        <v>184</v>
      </c>
      <c r="D40" s="40" t="s">
        <v>185</v>
      </c>
      <c r="E40" s="40" t="s">
        <v>284</v>
      </c>
      <c r="F40" s="41" t="s">
        <v>60</v>
      </c>
    </row>
    <row r="41" spans="2:7" ht="15.75" thickBot="1" x14ac:dyDescent="0.3">
      <c r="B41" s="56" t="s">
        <v>64</v>
      </c>
      <c r="C41" s="57">
        <v>0</v>
      </c>
      <c r="D41" s="80">
        <v>3579796.73</v>
      </c>
      <c r="E41" s="57">
        <v>1880230.83</v>
      </c>
      <c r="F41" s="58">
        <f>E41/D41*100</f>
        <v>52.523396489051486</v>
      </c>
    </row>
    <row r="42" spans="2:7" ht="15" thickBot="1" x14ac:dyDescent="0.25">
      <c r="B42" s="152" t="s">
        <v>97</v>
      </c>
      <c r="C42" s="153"/>
      <c r="D42" s="153"/>
      <c r="E42" s="153"/>
      <c r="F42" s="154"/>
    </row>
    <row r="43" spans="2:7" ht="15" x14ac:dyDescent="0.25">
      <c r="B43" s="39" t="s">
        <v>59</v>
      </c>
      <c r="C43" s="40" t="s">
        <v>184</v>
      </c>
      <c r="D43" s="40" t="s">
        <v>185</v>
      </c>
      <c r="E43" s="40" t="s">
        <v>284</v>
      </c>
      <c r="F43" s="59" t="s">
        <v>60</v>
      </c>
    </row>
    <row r="44" spans="2:7" ht="15.75" thickBot="1" x14ac:dyDescent="0.3">
      <c r="B44" s="56" t="s">
        <v>72</v>
      </c>
      <c r="C44" s="57">
        <v>96358</v>
      </c>
      <c r="D44" s="80">
        <v>76358</v>
      </c>
      <c r="E44" s="57">
        <v>0</v>
      </c>
      <c r="F44" s="58">
        <v>0</v>
      </c>
    </row>
    <row r="45" spans="2:7" ht="15" x14ac:dyDescent="0.25">
      <c r="B45" s="81"/>
      <c r="C45" s="82"/>
      <c r="D45" s="71"/>
      <c r="E45" s="82"/>
      <c r="F45" s="72"/>
    </row>
    <row r="46" spans="2:7" ht="15" x14ac:dyDescent="0.25">
      <c r="B46" s="81"/>
      <c r="C46" s="82"/>
      <c r="D46" s="71"/>
      <c r="E46" s="82"/>
      <c r="F46" s="72"/>
    </row>
    <row r="48" spans="2:7" ht="15" x14ac:dyDescent="0.25">
      <c r="B48" s="60"/>
      <c r="C48" s="61"/>
      <c r="D48" s="61"/>
      <c r="E48" s="61"/>
      <c r="F48" s="117" t="s">
        <v>89</v>
      </c>
      <c r="G48" s="117"/>
    </row>
    <row r="49" spans="2:7" x14ac:dyDescent="0.2">
      <c r="B49" s="60"/>
      <c r="C49" s="61"/>
      <c r="D49" s="61"/>
      <c r="E49" s="61"/>
      <c r="F49" s="62"/>
      <c r="G49" s="19"/>
    </row>
    <row r="50" spans="2:7" ht="13.5" thickBot="1" x14ac:dyDescent="0.25">
      <c r="B50" s="60"/>
      <c r="C50" s="61"/>
      <c r="D50" s="61"/>
      <c r="E50" s="61"/>
      <c r="F50" s="38" t="s">
        <v>24</v>
      </c>
      <c r="G50" s="19"/>
    </row>
    <row r="51" spans="2:7" ht="15" thickBot="1" x14ac:dyDescent="0.25">
      <c r="B51" s="152" t="s">
        <v>95</v>
      </c>
      <c r="C51" s="153"/>
      <c r="D51" s="153"/>
      <c r="E51" s="153"/>
      <c r="F51" s="154"/>
    </row>
    <row r="52" spans="2:7" ht="15" x14ac:dyDescent="0.25">
      <c r="B52" s="39" t="s">
        <v>59</v>
      </c>
      <c r="C52" s="40" t="s">
        <v>184</v>
      </c>
      <c r="D52" s="40" t="s">
        <v>185</v>
      </c>
      <c r="E52" s="40" t="s">
        <v>284</v>
      </c>
      <c r="F52" s="63" t="s">
        <v>60</v>
      </c>
    </row>
    <row r="53" spans="2:7" ht="15" x14ac:dyDescent="0.25">
      <c r="B53" s="64" t="s">
        <v>22</v>
      </c>
      <c r="C53" s="43">
        <v>3800</v>
      </c>
      <c r="D53" s="43">
        <v>8306.35</v>
      </c>
      <c r="E53" s="43">
        <v>1435.35</v>
      </c>
      <c r="F53" s="44">
        <f t="shared" ref="F53:F61" si="2">E53/D53*100</f>
        <v>17.280153135853894</v>
      </c>
    </row>
    <row r="54" spans="2:7" ht="15" x14ac:dyDescent="0.25">
      <c r="B54" s="64" t="s">
        <v>71</v>
      </c>
      <c r="C54" s="43">
        <v>1891</v>
      </c>
      <c r="D54" s="43">
        <v>6505.15</v>
      </c>
      <c r="E54" s="43">
        <v>4565.16</v>
      </c>
      <c r="F54" s="44">
        <f t="shared" si="2"/>
        <v>70.177628494346791</v>
      </c>
    </row>
    <row r="55" spans="2:7" ht="15" x14ac:dyDescent="0.25">
      <c r="B55" s="42" t="s">
        <v>64</v>
      </c>
      <c r="C55" s="43">
        <v>20428.98</v>
      </c>
      <c r="D55" s="43">
        <v>20545.13</v>
      </c>
      <c r="E55" s="43">
        <v>12460</v>
      </c>
      <c r="F55" s="44">
        <f t="shared" si="2"/>
        <v>60.646975706651652</v>
      </c>
    </row>
    <row r="56" spans="2:7" ht="15" x14ac:dyDescent="0.25">
      <c r="B56" s="42" t="s">
        <v>65</v>
      </c>
      <c r="C56" s="43">
        <v>3700</v>
      </c>
      <c r="D56" s="43">
        <v>328084.46999999997</v>
      </c>
      <c r="E56" s="43">
        <v>196295.79</v>
      </c>
      <c r="F56" s="44">
        <f t="shared" si="2"/>
        <v>59.830869166102261</v>
      </c>
    </row>
    <row r="57" spans="2:7" ht="15" x14ac:dyDescent="0.25">
      <c r="B57" s="42" t="s">
        <v>66</v>
      </c>
      <c r="C57" s="43">
        <v>17000</v>
      </c>
      <c r="D57" s="54">
        <v>22203.51</v>
      </c>
      <c r="E57" s="43">
        <v>5455.85</v>
      </c>
      <c r="F57" s="44">
        <f t="shared" si="2"/>
        <v>24.572015865959933</v>
      </c>
    </row>
    <row r="58" spans="2:7" ht="15" x14ac:dyDescent="0.25">
      <c r="B58" s="42" t="s">
        <v>67</v>
      </c>
      <c r="C58" s="43">
        <v>10700</v>
      </c>
      <c r="D58" s="43">
        <v>12678</v>
      </c>
      <c r="E58" s="43">
        <v>7192.5</v>
      </c>
      <c r="F58" s="44">
        <f t="shared" si="2"/>
        <v>56.732134406057732</v>
      </c>
    </row>
    <row r="59" spans="2:7" ht="15" x14ac:dyDescent="0.25">
      <c r="B59" s="42" t="s">
        <v>68</v>
      </c>
      <c r="C59" s="43">
        <v>612</v>
      </c>
      <c r="D59" s="43">
        <v>1332.14</v>
      </c>
      <c r="E59" s="43">
        <v>256</v>
      </c>
      <c r="F59" s="44">
        <f t="shared" si="2"/>
        <v>19.217199393457143</v>
      </c>
    </row>
    <row r="60" spans="2:7" ht="15.75" thickBot="1" x14ac:dyDescent="0.3">
      <c r="B60" s="42" t="s">
        <v>69</v>
      </c>
      <c r="C60" s="43">
        <v>19958</v>
      </c>
      <c r="D60" s="43">
        <v>34691.5</v>
      </c>
      <c r="E60" s="43">
        <v>16733.5</v>
      </c>
      <c r="F60" s="44">
        <f t="shared" si="2"/>
        <v>48.235158468212674</v>
      </c>
    </row>
    <row r="61" spans="2:7" ht="15.75" thickBot="1" x14ac:dyDescent="0.3">
      <c r="B61" s="51" t="s">
        <v>61</v>
      </c>
      <c r="C61" s="52">
        <f>SUM(C53:C60)</f>
        <v>78089.98</v>
      </c>
      <c r="D61" s="52">
        <f>SUM(D53:D60)</f>
        <v>434346.25</v>
      </c>
      <c r="E61" s="52">
        <f>SUM(E53:E60)</f>
        <v>244394.15000000002</v>
      </c>
      <c r="F61" s="53">
        <f t="shared" si="2"/>
        <v>56.267125593924206</v>
      </c>
    </row>
    <row r="62" spans="2:7" ht="15" thickBot="1" x14ac:dyDescent="0.25">
      <c r="B62" s="152" t="s">
        <v>79</v>
      </c>
      <c r="C62" s="153"/>
      <c r="D62" s="153"/>
      <c r="E62" s="153"/>
      <c r="F62" s="154"/>
    </row>
    <row r="63" spans="2:7" ht="15" x14ac:dyDescent="0.25">
      <c r="B63" s="39" t="s">
        <v>59</v>
      </c>
      <c r="C63" s="40" t="s">
        <v>184</v>
      </c>
      <c r="D63" s="40" t="s">
        <v>185</v>
      </c>
      <c r="E63" s="40" t="s">
        <v>284</v>
      </c>
      <c r="F63" s="63" t="s">
        <v>60</v>
      </c>
    </row>
    <row r="64" spans="2:7" ht="15" x14ac:dyDescent="0.25">
      <c r="B64" s="64" t="s">
        <v>22</v>
      </c>
      <c r="C64" s="43">
        <v>235</v>
      </c>
      <c r="D64" s="43">
        <v>235</v>
      </c>
      <c r="E64" s="43">
        <v>0</v>
      </c>
      <c r="F64" s="44">
        <f>E64/D64*100</f>
        <v>0</v>
      </c>
    </row>
    <row r="65" spans="2:13" ht="15" x14ac:dyDescent="0.25">
      <c r="B65" s="64" t="s">
        <v>71</v>
      </c>
      <c r="C65" s="43">
        <v>0</v>
      </c>
      <c r="D65" s="43">
        <v>0</v>
      </c>
      <c r="E65" s="43">
        <v>0</v>
      </c>
      <c r="F65" s="65" t="s">
        <v>33</v>
      </c>
    </row>
    <row r="66" spans="2:13" ht="15" x14ac:dyDescent="0.25">
      <c r="B66" s="42" t="s">
        <v>64</v>
      </c>
      <c r="C66" s="43">
        <v>26900</v>
      </c>
      <c r="D66" s="43">
        <v>45454.12</v>
      </c>
      <c r="E66" s="43">
        <v>15970</v>
      </c>
      <c r="F66" s="44">
        <f>E66/D66*100</f>
        <v>35.134328857318103</v>
      </c>
    </row>
    <row r="67" spans="2:13" ht="15" x14ac:dyDescent="0.25">
      <c r="B67" s="42" t="s">
        <v>65</v>
      </c>
      <c r="C67" s="43">
        <v>11500</v>
      </c>
      <c r="D67" s="43">
        <v>12208.4</v>
      </c>
      <c r="E67" s="43">
        <v>232.02</v>
      </c>
      <c r="F67" s="44">
        <f>E67/D67*100</f>
        <v>1.9004947413256448</v>
      </c>
    </row>
    <row r="68" spans="2:13" ht="15" x14ac:dyDescent="0.25">
      <c r="B68" s="42" t="s">
        <v>66</v>
      </c>
      <c r="C68" s="43">
        <v>69902</v>
      </c>
      <c r="D68" s="54">
        <v>785912.55</v>
      </c>
      <c r="E68" s="43">
        <v>156217.85</v>
      </c>
      <c r="F68" s="44">
        <f>E68/D68*100</f>
        <v>19.877256063667641</v>
      </c>
    </row>
    <row r="69" spans="2:13" ht="15" x14ac:dyDescent="0.25">
      <c r="B69" s="42" t="s">
        <v>67</v>
      </c>
      <c r="C69" s="43">
        <v>0</v>
      </c>
      <c r="D69" s="43">
        <v>0</v>
      </c>
      <c r="E69" s="43">
        <v>0</v>
      </c>
      <c r="F69" s="65" t="s">
        <v>33</v>
      </c>
    </row>
    <row r="70" spans="2:13" ht="15" x14ac:dyDescent="0.25">
      <c r="B70" s="42" t="s">
        <v>68</v>
      </c>
      <c r="C70" s="43">
        <v>1110</v>
      </c>
      <c r="D70" s="43">
        <v>1110</v>
      </c>
      <c r="E70" s="43">
        <v>0</v>
      </c>
      <c r="F70" s="44">
        <f t="shared" ref="F70:F77" si="3">E70/D70*100</f>
        <v>0</v>
      </c>
    </row>
    <row r="71" spans="2:13" ht="15" x14ac:dyDescent="0.25">
      <c r="B71" s="42" t="s">
        <v>69</v>
      </c>
      <c r="C71" s="43">
        <v>1500</v>
      </c>
      <c r="D71" s="43">
        <v>1500</v>
      </c>
      <c r="E71" s="43">
        <v>0</v>
      </c>
      <c r="F71" s="44">
        <f t="shared" si="3"/>
        <v>0</v>
      </c>
    </row>
    <row r="72" spans="2:13" ht="15" x14ac:dyDescent="0.25">
      <c r="B72" s="42" t="s">
        <v>74</v>
      </c>
      <c r="C72" s="43">
        <v>1250</v>
      </c>
      <c r="D72" s="43">
        <v>1250</v>
      </c>
      <c r="E72" s="43">
        <v>0</v>
      </c>
      <c r="F72" s="44">
        <f t="shared" si="3"/>
        <v>0</v>
      </c>
    </row>
    <row r="73" spans="2:13" ht="15" x14ac:dyDescent="0.25">
      <c r="B73" s="42" t="s">
        <v>75</v>
      </c>
      <c r="C73" s="43">
        <v>3800</v>
      </c>
      <c r="D73" s="43">
        <v>4682.76</v>
      </c>
      <c r="E73" s="43">
        <v>677.78</v>
      </c>
      <c r="F73" s="44">
        <f t="shared" si="3"/>
        <v>14.473942717542645</v>
      </c>
      <c r="M73" s="66"/>
    </row>
    <row r="74" spans="2:13" ht="15" x14ac:dyDescent="0.25">
      <c r="B74" s="42" t="s">
        <v>76</v>
      </c>
      <c r="C74" s="43">
        <v>2000</v>
      </c>
      <c r="D74" s="43">
        <v>66311.710000000006</v>
      </c>
      <c r="E74" s="43">
        <v>14984.06</v>
      </c>
      <c r="F74" s="44">
        <f t="shared" si="3"/>
        <v>22.596401148454774</v>
      </c>
    </row>
    <row r="75" spans="2:13" ht="15" x14ac:dyDescent="0.25">
      <c r="B75" s="45" t="s">
        <v>10</v>
      </c>
      <c r="C75" s="46">
        <v>6960</v>
      </c>
      <c r="D75" s="46">
        <v>10249.17</v>
      </c>
      <c r="E75" s="46">
        <v>615.16999999999996</v>
      </c>
      <c r="F75" s="44">
        <f t="shared" si="3"/>
        <v>6.0021445639012718</v>
      </c>
    </row>
    <row r="76" spans="2:13" ht="15.75" thickBot="1" x14ac:dyDescent="0.3">
      <c r="B76" s="45" t="s">
        <v>77</v>
      </c>
      <c r="C76" s="46">
        <v>40</v>
      </c>
      <c r="D76" s="46">
        <v>40</v>
      </c>
      <c r="E76" s="46">
        <v>0</v>
      </c>
      <c r="F76" s="47">
        <f t="shared" si="3"/>
        <v>0</v>
      </c>
    </row>
    <row r="77" spans="2:13" ht="15.75" thickBot="1" x14ac:dyDescent="0.3">
      <c r="B77" s="51" t="s">
        <v>61</v>
      </c>
      <c r="C77" s="52">
        <f>SUM(C64:C76)</f>
        <v>125197</v>
      </c>
      <c r="D77" s="52">
        <f>SUM(D64:D76)</f>
        <v>928953.71000000008</v>
      </c>
      <c r="E77" s="52">
        <f>SUM(E64:E76)</f>
        <v>188696.88</v>
      </c>
      <c r="F77" s="53">
        <f t="shared" si="3"/>
        <v>20.312839915349496</v>
      </c>
    </row>
    <row r="78" spans="2:13" ht="15" thickBot="1" x14ac:dyDescent="0.25">
      <c r="B78" s="152" t="s">
        <v>80</v>
      </c>
      <c r="C78" s="153"/>
      <c r="D78" s="153"/>
      <c r="E78" s="153"/>
      <c r="F78" s="154"/>
    </row>
    <row r="79" spans="2:13" ht="15" x14ac:dyDescent="0.25">
      <c r="B79" s="39" t="s">
        <v>59</v>
      </c>
      <c r="C79" s="40" t="s">
        <v>184</v>
      </c>
      <c r="D79" s="40" t="s">
        <v>185</v>
      </c>
      <c r="E79" s="40" t="s">
        <v>284</v>
      </c>
      <c r="F79" s="41" t="s">
        <v>60</v>
      </c>
    </row>
    <row r="80" spans="2:13" ht="15" x14ac:dyDescent="0.25">
      <c r="B80" s="64" t="s">
        <v>22</v>
      </c>
      <c r="C80" s="43">
        <v>0</v>
      </c>
      <c r="D80" s="43">
        <v>12251.47</v>
      </c>
      <c r="E80" s="43">
        <v>9251.4699999999993</v>
      </c>
      <c r="F80" s="44">
        <f t="shared" ref="F80:F88" si="4">E80/D80*100</f>
        <v>75.513142504532098</v>
      </c>
    </row>
    <row r="81" spans="2:7" ht="15" x14ac:dyDescent="0.25">
      <c r="B81" s="64" t="s">
        <v>71</v>
      </c>
      <c r="C81" s="43">
        <v>5750</v>
      </c>
      <c r="D81" s="43">
        <v>227980.62</v>
      </c>
      <c r="E81" s="43">
        <v>76525.850000000006</v>
      </c>
      <c r="F81" s="44">
        <f t="shared" si="4"/>
        <v>33.566822478156261</v>
      </c>
    </row>
    <row r="82" spans="2:7" ht="15" x14ac:dyDescent="0.25">
      <c r="B82" s="64" t="s">
        <v>72</v>
      </c>
      <c r="C82" s="43">
        <v>0</v>
      </c>
      <c r="D82" s="43">
        <v>9035.76</v>
      </c>
      <c r="E82" s="43">
        <v>593.26</v>
      </c>
      <c r="F82" s="44">
        <f t="shared" si="4"/>
        <v>6.5656901024374257</v>
      </c>
    </row>
    <row r="83" spans="2:7" ht="15" x14ac:dyDescent="0.25">
      <c r="B83" s="64" t="s">
        <v>64</v>
      </c>
      <c r="C83" s="43">
        <v>0</v>
      </c>
      <c r="D83" s="43">
        <v>22958.560000000001</v>
      </c>
      <c r="E83" s="43">
        <v>8764.92</v>
      </c>
      <c r="F83" s="44">
        <f t="shared" si="4"/>
        <v>38.177133060610068</v>
      </c>
    </row>
    <row r="84" spans="2:7" ht="15" x14ac:dyDescent="0.25">
      <c r="B84" s="64" t="s">
        <v>65</v>
      </c>
      <c r="C84" s="43">
        <v>100</v>
      </c>
      <c r="D84" s="43">
        <f>4906.5+16040.38</f>
        <v>20946.879999999997</v>
      </c>
      <c r="E84" s="43">
        <v>9970.26</v>
      </c>
      <c r="F84" s="44">
        <f t="shared" si="4"/>
        <v>47.597828411677547</v>
      </c>
    </row>
    <row r="85" spans="2:7" ht="15" x14ac:dyDescent="0.25">
      <c r="B85" s="64" t="s">
        <v>66</v>
      </c>
      <c r="C85" s="43">
        <v>10000</v>
      </c>
      <c r="D85" s="54">
        <v>376226.87</v>
      </c>
      <c r="E85" s="43">
        <v>31072.37</v>
      </c>
      <c r="F85" s="44">
        <f t="shared" si="4"/>
        <v>8.2589449286277716</v>
      </c>
    </row>
    <row r="86" spans="2:7" ht="15" x14ac:dyDescent="0.25">
      <c r="B86" s="64" t="s">
        <v>67</v>
      </c>
      <c r="C86" s="43">
        <v>0</v>
      </c>
      <c r="D86" s="43">
        <v>17276.39</v>
      </c>
      <c r="E86" s="43">
        <v>955.83</v>
      </c>
      <c r="F86" s="44">
        <f t="shared" si="4"/>
        <v>5.5325794335506444</v>
      </c>
    </row>
    <row r="87" spans="2:7" ht="15" x14ac:dyDescent="0.25">
      <c r="B87" s="64" t="s">
        <v>68</v>
      </c>
      <c r="C87" s="43">
        <v>100</v>
      </c>
      <c r="D87" s="43">
        <v>132.81</v>
      </c>
      <c r="E87" s="43">
        <v>105.26</v>
      </c>
      <c r="F87" s="44">
        <f t="shared" si="4"/>
        <v>79.256080114449219</v>
      </c>
    </row>
    <row r="88" spans="2:7" ht="15" x14ac:dyDescent="0.25">
      <c r="B88" s="64" t="s">
        <v>69</v>
      </c>
      <c r="C88" s="43">
        <v>34000</v>
      </c>
      <c r="D88" s="43">
        <f>34000+34000</f>
        <v>68000</v>
      </c>
      <c r="E88" s="43">
        <v>0</v>
      </c>
      <c r="F88" s="44">
        <f t="shared" si="4"/>
        <v>0</v>
      </c>
      <c r="G88" s="19"/>
    </row>
    <row r="89" spans="2:7" ht="15" x14ac:dyDescent="0.25">
      <c r="B89" s="64" t="s">
        <v>74</v>
      </c>
      <c r="C89" s="43">
        <v>0</v>
      </c>
      <c r="D89" s="43">
        <v>0</v>
      </c>
      <c r="E89" s="43">
        <v>0</v>
      </c>
      <c r="F89" s="65" t="s">
        <v>33</v>
      </c>
    </row>
    <row r="90" spans="2:7" ht="15" x14ac:dyDescent="0.25">
      <c r="B90" s="64" t="s">
        <v>75</v>
      </c>
      <c r="C90" s="43">
        <v>0</v>
      </c>
      <c r="D90" s="43">
        <v>0</v>
      </c>
      <c r="E90" s="43">
        <v>2.86</v>
      </c>
      <c r="F90" s="65" t="s">
        <v>33</v>
      </c>
    </row>
    <row r="91" spans="2:7" ht="15" x14ac:dyDescent="0.25">
      <c r="B91" s="64" t="s">
        <v>76</v>
      </c>
      <c r="C91" s="43">
        <v>107367</v>
      </c>
      <c r="D91" s="43">
        <v>312083.51</v>
      </c>
      <c r="E91" s="43">
        <v>35386.74</v>
      </c>
      <c r="F91" s="44">
        <f>E91/D91*100</f>
        <v>11.338868881601593</v>
      </c>
    </row>
    <row r="92" spans="2:7" ht="15" x14ac:dyDescent="0.25">
      <c r="B92" s="67" t="s">
        <v>10</v>
      </c>
      <c r="C92" s="46">
        <v>0</v>
      </c>
      <c r="D92" s="46">
        <v>0</v>
      </c>
      <c r="E92" s="46">
        <v>0</v>
      </c>
      <c r="F92" s="65" t="s">
        <v>33</v>
      </c>
    </row>
    <row r="93" spans="2:7" ht="15.75" thickBot="1" x14ac:dyDescent="0.3">
      <c r="B93" s="45" t="s">
        <v>77</v>
      </c>
      <c r="C93" s="46">
        <v>0</v>
      </c>
      <c r="D93" s="46">
        <v>63.5</v>
      </c>
      <c r="E93" s="46">
        <v>63.01</v>
      </c>
      <c r="F93" s="44">
        <f>E93/D93*100</f>
        <v>99.228346456692904</v>
      </c>
    </row>
    <row r="94" spans="2:7" ht="15.75" thickBot="1" x14ac:dyDescent="0.3">
      <c r="B94" s="51" t="s">
        <v>61</v>
      </c>
      <c r="C94" s="52">
        <f>SUM(C80:C93)</f>
        <v>157317</v>
      </c>
      <c r="D94" s="52">
        <f>SUM(D80:D93)</f>
        <v>1066956.3700000001</v>
      </c>
      <c r="E94" s="52">
        <f>SUM(E80:E93)</f>
        <v>172691.83</v>
      </c>
      <c r="F94" s="53">
        <f>E94/D94*100</f>
        <v>16.185463141290395</v>
      </c>
    </row>
    <row r="95" spans="2:7" s="69" customFormat="1" ht="15" x14ac:dyDescent="0.25">
      <c r="B95" s="70"/>
      <c r="C95" s="71"/>
      <c r="D95" s="71"/>
      <c r="E95" s="71"/>
      <c r="F95" s="72"/>
    </row>
    <row r="96" spans="2:7" ht="15" x14ac:dyDescent="0.25">
      <c r="B96" s="60"/>
      <c r="C96" s="61"/>
      <c r="D96" s="61"/>
      <c r="E96" s="61"/>
      <c r="F96" s="117" t="s">
        <v>90</v>
      </c>
      <c r="G96" s="117"/>
    </row>
    <row r="97" spans="2:7" x14ac:dyDescent="0.2">
      <c r="B97" s="60"/>
      <c r="C97" s="61"/>
      <c r="D97" s="61"/>
      <c r="E97" s="61"/>
      <c r="F97" s="62"/>
      <c r="G97" s="19"/>
    </row>
    <row r="98" spans="2:7" ht="13.5" thickBot="1" x14ac:dyDescent="0.25">
      <c r="B98" s="60"/>
      <c r="C98" s="61"/>
      <c r="D98" s="61"/>
      <c r="E98" s="61"/>
      <c r="F98" s="38" t="s">
        <v>24</v>
      </c>
      <c r="G98" s="19"/>
    </row>
    <row r="99" spans="2:7" ht="15" thickBot="1" x14ac:dyDescent="0.25">
      <c r="B99" s="152" t="s">
        <v>81</v>
      </c>
      <c r="C99" s="153"/>
      <c r="D99" s="153"/>
      <c r="E99" s="153"/>
      <c r="F99" s="154"/>
    </row>
    <row r="100" spans="2:7" ht="15" x14ac:dyDescent="0.25">
      <c r="B100" s="39" t="s">
        <v>59</v>
      </c>
      <c r="C100" s="40" t="s">
        <v>184</v>
      </c>
      <c r="D100" s="40" t="s">
        <v>185</v>
      </c>
      <c r="E100" s="40" t="s">
        <v>284</v>
      </c>
      <c r="F100" s="41" t="s">
        <v>60</v>
      </c>
    </row>
    <row r="101" spans="2:7" ht="15.75" thickBot="1" x14ac:dyDescent="0.3">
      <c r="B101" s="45" t="s">
        <v>72</v>
      </c>
      <c r="C101" s="46">
        <v>22000</v>
      </c>
      <c r="D101" s="46">
        <v>22000</v>
      </c>
      <c r="E101" s="46">
        <v>4212</v>
      </c>
      <c r="F101" s="47">
        <f>E101/D101*100</f>
        <v>19.145454545454545</v>
      </c>
    </row>
    <row r="102" spans="2:7" ht="15" thickBot="1" x14ac:dyDescent="0.25">
      <c r="B102" s="152" t="s">
        <v>82</v>
      </c>
      <c r="C102" s="153"/>
      <c r="D102" s="153"/>
      <c r="E102" s="153"/>
      <c r="F102" s="154"/>
    </row>
    <row r="103" spans="2:7" ht="15" x14ac:dyDescent="0.25">
      <c r="B103" s="39" t="s">
        <v>59</v>
      </c>
      <c r="C103" s="40" t="s">
        <v>184</v>
      </c>
      <c r="D103" s="40" t="s">
        <v>185</v>
      </c>
      <c r="E103" s="40" t="s">
        <v>284</v>
      </c>
      <c r="F103" s="41" t="s">
        <v>60</v>
      </c>
    </row>
    <row r="104" spans="2:7" ht="15.75" thickBot="1" x14ac:dyDescent="0.3">
      <c r="B104" s="68" t="s">
        <v>10</v>
      </c>
      <c r="C104" s="57">
        <v>3725.5</v>
      </c>
      <c r="D104" s="57">
        <f>3725.5+1708.51</f>
        <v>5434.01</v>
      </c>
      <c r="E104" s="57">
        <v>1135.03</v>
      </c>
      <c r="F104" s="58">
        <f>E104/D104*100</f>
        <v>20.887521370037962</v>
      </c>
    </row>
    <row r="105" spans="2:7" ht="15" thickBot="1" x14ac:dyDescent="0.25">
      <c r="B105" s="152" t="s">
        <v>92</v>
      </c>
      <c r="C105" s="153"/>
      <c r="D105" s="153"/>
      <c r="E105" s="153"/>
      <c r="F105" s="154"/>
    </row>
    <row r="106" spans="2:7" ht="15" x14ac:dyDescent="0.25">
      <c r="B106" s="39" t="s">
        <v>59</v>
      </c>
      <c r="C106" s="40" t="s">
        <v>184</v>
      </c>
      <c r="D106" s="40" t="s">
        <v>185</v>
      </c>
      <c r="E106" s="40" t="s">
        <v>284</v>
      </c>
      <c r="F106" s="41" t="s">
        <v>60</v>
      </c>
    </row>
    <row r="107" spans="2:7" ht="15" x14ac:dyDescent="0.25">
      <c r="B107" s="64" t="s">
        <v>22</v>
      </c>
      <c r="C107" s="43">
        <v>15000</v>
      </c>
      <c r="D107" s="43">
        <v>14617.11</v>
      </c>
      <c r="E107" s="43">
        <v>77.56</v>
      </c>
      <c r="F107" s="44">
        <f t="shared" ref="F107:F117" si="5">E107/D107*100</f>
        <v>0.53061104418041594</v>
      </c>
    </row>
    <row r="108" spans="2:7" ht="15" x14ac:dyDescent="0.25">
      <c r="B108" s="64" t="s">
        <v>71</v>
      </c>
      <c r="C108" s="43">
        <v>0</v>
      </c>
      <c r="D108" s="43">
        <f>7500+8613.4</f>
        <v>16113.4</v>
      </c>
      <c r="E108" s="43">
        <v>263.89999999999998</v>
      </c>
      <c r="F108" s="44">
        <f t="shared" si="5"/>
        <v>1.6377673240905084</v>
      </c>
    </row>
    <row r="109" spans="2:7" ht="15" x14ac:dyDescent="0.25">
      <c r="B109" s="64" t="s">
        <v>72</v>
      </c>
      <c r="C109" s="43">
        <v>0</v>
      </c>
      <c r="D109" s="43">
        <v>0</v>
      </c>
      <c r="E109" s="43">
        <v>0</v>
      </c>
      <c r="F109" s="65" t="s">
        <v>33</v>
      </c>
    </row>
    <row r="110" spans="2:7" ht="15" x14ac:dyDescent="0.25">
      <c r="B110" s="42" t="s">
        <v>64</v>
      </c>
      <c r="C110" s="43">
        <v>15000</v>
      </c>
      <c r="D110" s="43">
        <f>19500+6062.9</f>
        <v>25562.9</v>
      </c>
      <c r="E110" s="43">
        <v>3534.36</v>
      </c>
      <c r="F110" s="44">
        <f t="shared" si="5"/>
        <v>13.826130838050455</v>
      </c>
    </row>
    <row r="111" spans="2:7" ht="15" x14ac:dyDescent="0.25">
      <c r="B111" s="42" t="s">
        <v>65</v>
      </c>
      <c r="C111" s="43">
        <v>0</v>
      </c>
      <c r="D111" s="43">
        <f>5000+553.77</f>
        <v>5553.77</v>
      </c>
      <c r="E111" s="43">
        <v>443.65</v>
      </c>
      <c r="F111" s="44">
        <f t="shared" si="5"/>
        <v>7.9882674291517279</v>
      </c>
    </row>
    <row r="112" spans="2:7" ht="15" x14ac:dyDescent="0.25">
      <c r="B112" s="64" t="s">
        <v>66</v>
      </c>
      <c r="C112" s="43">
        <v>0</v>
      </c>
      <c r="D112" s="43">
        <v>1606.56</v>
      </c>
      <c r="E112" s="43">
        <v>730.65</v>
      </c>
      <c r="F112" s="44">
        <f t="shared" si="5"/>
        <v>45.47916044218703</v>
      </c>
    </row>
    <row r="113" spans="2:9" ht="15" x14ac:dyDescent="0.25">
      <c r="B113" s="42" t="s">
        <v>67</v>
      </c>
      <c r="C113" s="43">
        <v>0</v>
      </c>
      <c r="D113" s="43">
        <f>5000+3425.5</f>
        <v>8425.5</v>
      </c>
      <c r="E113" s="43">
        <v>1269.52</v>
      </c>
      <c r="F113" s="44">
        <f t="shared" si="5"/>
        <v>15.067592427749094</v>
      </c>
    </row>
    <row r="114" spans="2:9" ht="15" x14ac:dyDescent="0.25">
      <c r="B114" s="64" t="s">
        <v>68</v>
      </c>
      <c r="C114" s="43">
        <v>0</v>
      </c>
      <c r="D114" s="43">
        <v>6409.92</v>
      </c>
      <c r="E114" s="43">
        <v>1344.69</v>
      </c>
      <c r="F114" s="44">
        <f>E114/D114*100</f>
        <v>20.978264939344019</v>
      </c>
    </row>
    <row r="115" spans="2:9" ht="15" x14ac:dyDescent="0.25">
      <c r="B115" s="42" t="s">
        <v>69</v>
      </c>
      <c r="C115" s="43">
        <v>0</v>
      </c>
      <c r="D115" s="43">
        <f>1500+707.83</f>
        <v>2207.83</v>
      </c>
      <c r="E115" s="43">
        <v>291.10000000000002</v>
      </c>
      <c r="F115" s="44">
        <f t="shared" si="5"/>
        <v>13.184891952731871</v>
      </c>
    </row>
    <row r="116" spans="2:9" ht="15.75" thickBot="1" x14ac:dyDescent="0.3">
      <c r="B116" s="64" t="s">
        <v>74</v>
      </c>
      <c r="C116" s="43">
        <v>0</v>
      </c>
      <c r="D116" s="43">
        <v>710.48</v>
      </c>
      <c r="E116" s="43">
        <v>0</v>
      </c>
      <c r="F116" s="44">
        <f t="shared" si="5"/>
        <v>0</v>
      </c>
    </row>
    <row r="117" spans="2:9" ht="15.75" thickBot="1" x14ac:dyDescent="0.3">
      <c r="B117" s="51" t="s">
        <v>61</v>
      </c>
      <c r="C117" s="52">
        <f>SUM(C107:C116)</f>
        <v>30000</v>
      </c>
      <c r="D117" s="52">
        <f>SUM(D107:D116)</f>
        <v>81207.47</v>
      </c>
      <c r="E117" s="52">
        <f>SUM(E107:E116)</f>
        <v>7955.43</v>
      </c>
      <c r="F117" s="53">
        <f t="shared" si="5"/>
        <v>9.7964263632397373</v>
      </c>
      <c r="I117" s="35"/>
    </row>
    <row r="118" spans="2:9" ht="15" thickBot="1" x14ac:dyDescent="0.25">
      <c r="B118" s="152" t="s">
        <v>83</v>
      </c>
      <c r="C118" s="153"/>
      <c r="D118" s="153"/>
      <c r="E118" s="153"/>
      <c r="F118" s="154"/>
    </row>
    <row r="119" spans="2:9" ht="15" x14ac:dyDescent="0.25">
      <c r="B119" s="39" t="s">
        <v>59</v>
      </c>
      <c r="C119" s="40" t="s">
        <v>184</v>
      </c>
      <c r="D119" s="40" t="s">
        <v>185</v>
      </c>
      <c r="E119" s="40" t="s">
        <v>284</v>
      </c>
      <c r="F119" s="41" t="s">
        <v>60</v>
      </c>
    </row>
    <row r="120" spans="2:9" ht="15.75" thickBot="1" x14ac:dyDescent="0.3">
      <c r="B120" s="68" t="s">
        <v>22</v>
      </c>
      <c r="C120" s="57">
        <v>5000</v>
      </c>
      <c r="D120" s="57">
        <f>5000+317.28</f>
        <v>5317.28</v>
      </c>
      <c r="E120" s="57">
        <v>0</v>
      </c>
      <c r="F120" s="58">
        <f>E120/D120*100</f>
        <v>0</v>
      </c>
    </row>
    <row r="121" spans="2:9" ht="15" thickBot="1" x14ac:dyDescent="0.25">
      <c r="B121" s="152" t="s">
        <v>84</v>
      </c>
      <c r="C121" s="153"/>
      <c r="D121" s="153"/>
      <c r="E121" s="153"/>
      <c r="F121" s="154"/>
    </row>
    <row r="122" spans="2:9" ht="15" x14ac:dyDescent="0.25">
      <c r="B122" s="39" t="s">
        <v>59</v>
      </c>
      <c r="C122" s="40" t="s">
        <v>184</v>
      </c>
      <c r="D122" s="40" t="s">
        <v>185</v>
      </c>
      <c r="E122" s="40" t="s">
        <v>284</v>
      </c>
      <c r="F122" s="41" t="s">
        <v>60</v>
      </c>
    </row>
    <row r="123" spans="2:9" ht="15.75" thickBot="1" x14ac:dyDescent="0.3">
      <c r="B123" s="68" t="s">
        <v>68</v>
      </c>
      <c r="C123" s="57">
        <v>18000</v>
      </c>
      <c r="D123" s="57">
        <f>18735.3+54866.95</f>
        <v>73602.25</v>
      </c>
      <c r="E123" s="57">
        <v>2638.45</v>
      </c>
      <c r="F123" s="58">
        <f>E123/D123*100</f>
        <v>3.584740955609373</v>
      </c>
    </row>
    <row r="124" spans="2:9" ht="15" thickBot="1" x14ac:dyDescent="0.25">
      <c r="B124" s="152" t="s">
        <v>85</v>
      </c>
      <c r="C124" s="153"/>
      <c r="D124" s="153"/>
      <c r="E124" s="153"/>
      <c r="F124" s="154"/>
    </row>
    <row r="125" spans="2:9" ht="15" x14ac:dyDescent="0.25">
      <c r="B125" s="39" t="s">
        <v>59</v>
      </c>
      <c r="C125" s="40" t="s">
        <v>184</v>
      </c>
      <c r="D125" s="40" t="s">
        <v>185</v>
      </c>
      <c r="E125" s="40" t="s">
        <v>284</v>
      </c>
      <c r="F125" s="41" t="s">
        <v>60</v>
      </c>
    </row>
    <row r="126" spans="2:9" ht="15.75" thickBot="1" x14ac:dyDescent="0.3">
      <c r="B126" s="68" t="s">
        <v>68</v>
      </c>
      <c r="C126" s="57">
        <v>4000</v>
      </c>
      <c r="D126" s="57">
        <f>4000+39.99</f>
        <v>4039.99</v>
      </c>
      <c r="E126" s="57">
        <v>0</v>
      </c>
      <c r="F126" s="58">
        <f>E126/D126*100</f>
        <v>0</v>
      </c>
    </row>
    <row r="127" spans="2:9" ht="15" thickBot="1" x14ac:dyDescent="0.25">
      <c r="B127" s="152" t="s">
        <v>86</v>
      </c>
      <c r="C127" s="153"/>
      <c r="D127" s="153"/>
      <c r="E127" s="153"/>
      <c r="F127" s="154"/>
    </row>
    <row r="128" spans="2:9" ht="15" x14ac:dyDescent="0.25">
      <c r="B128" s="39" t="s">
        <v>59</v>
      </c>
      <c r="C128" s="40" t="s">
        <v>184</v>
      </c>
      <c r="D128" s="40" t="s">
        <v>185</v>
      </c>
      <c r="E128" s="40" t="s">
        <v>284</v>
      </c>
      <c r="F128" s="41" t="s">
        <v>60</v>
      </c>
    </row>
    <row r="129" spans="2:6" ht="15.75" thickBot="1" x14ac:dyDescent="0.3">
      <c r="B129" s="56" t="s">
        <v>72</v>
      </c>
      <c r="C129" s="57">
        <v>96875</v>
      </c>
      <c r="D129" s="57">
        <v>96875</v>
      </c>
      <c r="E129" s="57">
        <v>12500</v>
      </c>
      <c r="F129" s="58">
        <f>E129/D129*100</f>
        <v>12.903225806451612</v>
      </c>
    </row>
    <row r="130" spans="2:6" ht="15" x14ac:dyDescent="0.25">
      <c r="B130" s="1"/>
      <c r="C130" s="1"/>
      <c r="D130" s="1"/>
      <c r="E130" s="1"/>
      <c r="F130" s="1"/>
    </row>
    <row r="132" spans="2:6" x14ac:dyDescent="0.2">
      <c r="C132" s="35"/>
      <c r="D132" s="35"/>
      <c r="E132" s="35"/>
    </row>
    <row r="133" spans="2:6" x14ac:dyDescent="0.2">
      <c r="C133" s="35"/>
      <c r="D133" s="35"/>
      <c r="E133" s="35"/>
    </row>
    <row r="134" spans="2:6" x14ac:dyDescent="0.2">
      <c r="C134" s="35"/>
      <c r="D134" s="35"/>
    </row>
    <row r="136" spans="2:6" x14ac:dyDescent="0.2">
      <c r="D136" s="35"/>
    </row>
    <row r="139" spans="2:6" x14ac:dyDescent="0.2">
      <c r="D139" s="35"/>
    </row>
  </sheetData>
  <mergeCells count="20">
    <mergeCell ref="F1:G1"/>
    <mergeCell ref="F48:G48"/>
    <mergeCell ref="B124:F124"/>
    <mergeCell ref="B42:F42"/>
    <mergeCell ref="B99:F99"/>
    <mergeCell ref="B39:F39"/>
    <mergeCell ref="B121:F121"/>
    <mergeCell ref="B78:F78"/>
    <mergeCell ref="F96:G96"/>
    <mergeCell ref="B105:F105"/>
    <mergeCell ref="B127:F127"/>
    <mergeCell ref="A2:G3"/>
    <mergeCell ref="B5:F5"/>
    <mergeCell ref="B10:F10"/>
    <mergeCell ref="B13:F13"/>
    <mergeCell ref="B22:F22"/>
    <mergeCell ref="B62:F62"/>
    <mergeCell ref="B118:F118"/>
    <mergeCell ref="B51:F51"/>
    <mergeCell ref="B102:F102"/>
  </mergeCells>
  <phoneticPr fontId="2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opLeftCell="A97" zoomScaleNormal="100" workbookViewId="0">
      <selection activeCell="A121" sqref="A121:H121"/>
    </sheetView>
  </sheetViews>
  <sheetFormatPr defaultRowHeight="15" x14ac:dyDescent="0.25"/>
  <cols>
    <col min="1" max="1" width="3.85546875" style="1" customWidth="1"/>
    <col min="2" max="2" width="1.42578125" style="1" customWidth="1"/>
    <col min="3" max="3" width="2.85546875" style="1" customWidth="1"/>
    <col min="4" max="4" width="62.85546875" style="1" customWidth="1"/>
    <col min="5" max="5" width="11" style="1" customWidth="1"/>
    <col min="6" max="6" width="12.5703125" style="1" customWidth="1"/>
    <col min="7" max="7" width="12.28515625" style="1" customWidth="1"/>
    <col min="8" max="8" width="14.5703125" style="1" customWidth="1"/>
    <col min="9" max="16384" width="9.140625" style="1"/>
  </cols>
  <sheetData>
    <row r="1" spans="1:8" x14ac:dyDescent="0.25">
      <c r="G1" s="170" t="s">
        <v>0</v>
      </c>
      <c r="H1" s="170"/>
    </row>
    <row r="2" spans="1:8" ht="33.75" customHeight="1" thickBot="1" x14ac:dyDescent="0.3">
      <c r="C2" s="163" t="s">
        <v>307</v>
      </c>
      <c r="D2" s="163"/>
      <c r="E2" s="163"/>
      <c r="F2" s="163"/>
      <c r="G2" s="163"/>
      <c r="H2" s="163"/>
    </row>
    <row r="3" spans="1:8" ht="18" customHeight="1" x14ac:dyDescent="0.25">
      <c r="A3" s="159" t="s">
        <v>1</v>
      </c>
      <c r="B3" s="160"/>
      <c r="C3" s="161"/>
      <c r="D3" s="171" t="s">
        <v>2</v>
      </c>
      <c r="E3" s="171" t="s">
        <v>3</v>
      </c>
      <c r="F3" s="171" t="s">
        <v>4</v>
      </c>
      <c r="G3" s="171" t="s">
        <v>5</v>
      </c>
      <c r="H3" s="174" t="s">
        <v>6</v>
      </c>
    </row>
    <row r="4" spans="1:8" ht="18" customHeight="1" x14ac:dyDescent="0.25">
      <c r="A4" s="162"/>
      <c r="B4" s="163"/>
      <c r="C4" s="164"/>
      <c r="D4" s="172"/>
      <c r="E4" s="172"/>
      <c r="F4" s="172"/>
      <c r="G4" s="172"/>
      <c r="H4" s="175"/>
    </row>
    <row r="5" spans="1:8" ht="18" customHeight="1" thickBot="1" x14ac:dyDescent="0.3">
      <c r="A5" s="165"/>
      <c r="B5" s="166"/>
      <c r="C5" s="167"/>
      <c r="D5" s="173"/>
      <c r="E5" s="173"/>
      <c r="F5" s="173"/>
      <c r="G5" s="173"/>
      <c r="H5" s="176"/>
    </row>
    <row r="6" spans="1:8" s="7" customFormat="1" ht="14.25" customHeight="1" x14ac:dyDescent="0.2">
      <c r="A6" s="99">
        <v>1</v>
      </c>
      <c r="B6" s="90" t="s">
        <v>112</v>
      </c>
      <c r="C6" s="94" t="s">
        <v>111</v>
      </c>
      <c r="D6" s="9" t="s">
        <v>155</v>
      </c>
      <c r="E6" s="95">
        <v>42031</v>
      </c>
      <c r="F6" s="96" t="s">
        <v>114</v>
      </c>
      <c r="G6" s="97">
        <v>0</v>
      </c>
      <c r="H6" s="98" t="s">
        <v>7</v>
      </c>
    </row>
    <row r="7" spans="1:8" s="7" customFormat="1" ht="14.25" customHeight="1" x14ac:dyDescent="0.2">
      <c r="A7" s="100">
        <v>2</v>
      </c>
      <c r="B7" s="91" t="s">
        <v>112</v>
      </c>
      <c r="C7" s="89" t="s">
        <v>111</v>
      </c>
      <c r="D7" s="9" t="s">
        <v>156</v>
      </c>
      <c r="E7" s="95">
        <v>42031</v>
      </c>
      <c r="F7" s="4" t="s">
        <v>115</v>
      </c>
      <c r="G7" s="5">
        <v>0</v>
      </c>
      <c r="H7" s="8" t="s">
        <v>7</v>
      </c>
    </row>
    <row r="8" spans="1:8" s="7" customFormat="1" ht="14.25" customHeight="1" x14ac:dyDescent="0.2">
      <c r="A8" s="100">
        <v>3</v>
      </c>
      <c r="B8" s="91" t="s">
        <v>112</v>
      </c>
      <c r="C8" s="89" t="s">
        <v>111</v>
      </c>
      <c r="D8" s="2" t="s">
        <v>167</v>
      </c>
      <c r="E8" s="95">
        <v>42031</v>
      </c>
      <c r="F8" s="4" t="s">
        <v>116</v>
      </c>
      <c r="G8" s="10">
        <v>698</v>
      </c>
      <c r="H8" s="6" t="s">
        <v>106</v>
      </c>
    </row>
    <row r="9" spans="1:8" s="7" customFormat="1" ht="14.25" customHeight="1" x14ac:dyDescent="0.2">
      <c r="A9" s="100">
        <v>4</v>
      </c>
      <c r="B9" s="91" t="s">
        <v>112</v>
      </c>
      <c r="C9" s="89" t="s">
        <v>111</v>
      </c>
      <c r="D9" s="9" t="s">
        <v>13</v>
      </c>
      <c r="E9" s="3">
        <v>42017</v>
      </c>
      <c r="F9" s="4" t="s">
        <v>117</v>
      </c>
      <c r="G9" s="10">
        <v>3411303</v>
      </c>
      <c r="H9" s="6" t="s">
        <v>7</v>
      </c>
    </row>
    <row r="10" spans="1:8" s="7" customFormat="1" ht="14.25" customHeight="1" x14ac:dyDescent="0.2">
      <c r="A10" s="100">
        <v>5</v>
      </c>
      <c r="B10" s="91" t="s">
        <v>112</v>
      </c>
      <c r="C10" s="89" t="s">
        <v>111</v>
      </c>
      <c r="D10" s="9" t="s">
        <v>157</v>
      </c>
      <c r="E10" s="95">
        <v>42031</v>
      </c>
      <c r="F10" s="11" t="s">
        <v>118</v>
      </c>
      <c r="G10" s="10">
        <v>15000</v>
      </c>
      <c r="H10" s="6" t="s">
        <v>18</v>
      </c>
    </row>
    <row r="11" spans="1:8" s="7" customFormat="1" ht="14.25" customHeight="1" x14ac:dyDescent="0.2">
      <c r="A11" s="100">
        <v>6</v>
      </c>
      <c r="B11" s="91" t="s">
        <v>112</v>
      </c>
      <c r="C11" s="89" t="s">
        <v>111</v>
      </c>
      <c r="D11" s="9" t="s">
        <v>15</v>
      </c>
      <c r="E11" s="3">
        <v>42017</v>
      </c>
      <c r="F11" s="11" t="s">
        <v>119</v>
      </c>
      <c r="G11" s="10">
        <v>2116.67</v>
      </c>
      <c r="H11" s="6" t="s">
        <v>7</v>
      </c>
    </row>
    <row r="12" spans="1:8" s="7" customFormat="1" ht="14.25" customHeight="1" x14ac:dyDescent="0.2">
      <c r="A12" s="100">
        <v>7</v>
      </c>
      <c r="B12" s="91" t="s">
        <v>112</v>
      </c>
      <c r="C12" s="89" t="s">
        <v>111</v>
      </c>
      <c r="D12" s="9" t="s">
        <v>158</v>
      </c>
      <c r="E12" s="3">
        <v>42017</v>
      </c>
      <c r="F12" s="11" t="s">
        <v>120</v>
      </c>
      <c r="G12" s="10">
        <v>6.65</v>
      </c>
      <c r="H12" s="6" t="s">
        <v>7</v>
      </c>
    </row>
    <row r="13" spans="1:8" s="7" customFormat="1" ht="14.25" customHeight="1" x14ac:dyDescent="0.2">
      <c r="A13" s="100">
        <v>8</v>
      </c>
      <c r="B13" s="91" t="s">
        <v>112</v>
      </c>
      <c r="C13" s="89" t="s">
        <v>111</v>
      </c>
      <c r="D13" s="9" t="s">
        <v>159</v>
      </c>
      <c r="E13" s="95">
        <v>42031</v>
      </c>
      <c r="F13" s="11" t="s">
        <v>121</v>
      </c>
      <c r="G13" s="10">
        <v>0</v>
      </c>
      <c r="H13" s="6" t="s">
        <v>11</v>
      </c>
    </row>
    <row r="14" spans="1:8" s="7" customFormat="1" ht="28.5" customHeight="1" x14ac:dyDescent="0.2">
      <c r="A14" s="100">
        <v>9</v>
      </c>
      <c r="B14" s="91" t="s">
        <v>112</v>
      </c>
      <c r="C14" s="89" t="s">
        <v>111</v>
      </c>
      <c r="D14" s="2" t="s">
        <v>168</v>
      </c>
      <c r="E14" s="95">
        <v>42031</v>
      </c>
      <c r="F14" s="11" t="s">
        <v>122</v>
      </c>
      <c r="G14" s="10">
        <v>735.3</v>
      </c>
      <c r="H14" s="6" t="s">
        <v>113</v>
      </c>
    </row>
    <row r="15" spans="1:8" s="7" customFormat="1" ht="28.5" customHeight="1" x14ac:dyDescent="0.2">
      <c r="A15" s="100">
        <v>10</v>
      </c>
      <c r="B15" s="91" t="s">
        <v>112</v>
      </c>
      <c r="C15" s="89" t="s">
        <v>111</v>
      </c>
      <c r="D15" s="2" t="s">
        <v>169</v>
      </c>
      <c r="E15" s="95">
        <v>42031</v>
      </c>
      <c r="F15" s="11" t="s">
        <v>123</v>
      </c>
      <c r="G15" s="10">
        <v>1000</v>
      </c>
      <c r="H15" s="6" t="s">
        <v>8</v>
      </c>
    </row>
    <row r="16" spans="1:8" s="7" customFormat="1" ht="14.25" customHeight="1" x14ac:dyDescent="0.2">
      <c r="A16" s="100">
        <v>11</v>
      </c>
      <c r="B16" s="91" t="s">
        <v>112</v>
      </c>
      <c r="C16" s="89" t="s">
        <v>111</v>
      </c>
      <c r="D16" s="2" t="s">
        <v>170</v>
      </c>
      <c r="E16" s="95">
        <v>42031</v>
      </c>
      <c r="F16" s="4" t="s">
        <v>124</v>
      </c>
      <c r="G16" s="10">
        <v>500</v>
      </c>
      <c r="H16" s="6" t="s">
        <v>12</v>
      </c>
    </row>
    <row r="17" spans="1:8" s="7" customFormat="1" ht="14.25" customHeight="1" x14ac:dyDescent="0.2">
      <c r="A17" s="100">
        <v>12</v>
      </c>
      <c r="B17" s="91" t="s">
        <v>112</v>
      </c>
      <c r="C17" s="89" t="s">
        <v>111</v>
      </c>
      <c r="D17" s="9" t="s">
        <v>171</v>
      </c>
      <c r="E17" s="95">
        <v>42031</v>
      </c>
      <c r="F17" s="11" t="s">
        <v>125</v>
      </c>
      <c r="G17" s="10">
        <v>0</v>
      </c>
      <c r="H17" s="6" t="s">
        <v>20</v>
      </c>
    </row>
    <row r="18" spans="1:8" s="7" customFormat="1" ht="14.25" customHeight="1" x14ac:dyDescent="0.2">
      <c r="A18" s="100">
        <v>13</v>
      </c>
      <c r="B18" s="91" t="s">
        <v>112</v>
      </c>
      <c r="C18" s="89" t="s">
        <v>111</v>
      </c>
      <c r="D18" s="9" t="s">
        <v>160</v>
      </c>
      <c r="E18" s="95">
        <v>42031</v>
      </c>
      <c r="F18" s="11" t="s">
        <v>126</v>
      </c>
      <c r="G18" s="10">
        <v>1500</v>
      </c>
      <c r="H18" s="6" t="s">
        <v>10</v>
      </c>
    </row>
    <row r="19" spans="1:8" s="7" customFormat="1" ht="14.25" customHeight="1" x14ac:dyDescent="0.2">
      <c r="A19" s="100">
        <v>14</v>
      </c>
      <c r="B19" s="91" t="s">
        <v>112</v>
      </c>
      <c r="C19" s="89" t="s">
        <v>111</v>
      </c>
      <c r="D19" s="2" t="s">
        <v>172</v>
      </c>
      <c r="E19" s="95">
        <v>42031</v>
      </c>
      <c r="F19" s="11" t="s">
        <v>127</v>
      </c>
      <c r="G19" s="10">
        <v>232.02</v>
      </c>
      <c r="H19" s="6" t="s">
        <v>17</v>
      </c>
    </row>
    <row r="20" spans="1:8" s="7" customFormat="1" ht="14.25" customHeight="1" x14ac:dyDescent="0.2">
      <c r="A20" s="100">
        <v>15</v>
      </c>
      <c r="B20" s="91" t="s">
        <v>112</v>
      </c>
      <c r="C20" s="89" t="s">
        <v>111</v>
      </c>
      <c r="D20" s="2" t="s">
        <v>173</v>
      </c>
      <c r="E20" s="95">
        <v>42031</v>
      </c>
      <c r="F20" s="11" t="s">
        <v>128</v>
      </c>
      <c r="G20" s="10">
        <v>55914.05</v>
      </c>
      <c r="H20" s="6" t="s">
        <v>17</v>
      </c>
    </row>
    <row r="21" spans="1:8" s="7" customFormat="1" ht="14.25" customHeight="1" x14ac:dyDescent="0.2">
      <c r="A21" s="100">
        <v>16</v>
      </c>
      <c r="B21" s="91" t="s">
        <v>112</v>
      </c>
      <c r="C21" s="89" t="s">
        <v>111</v>
      </c>
      <c r="D21" s="9" t="s">
        <v>161</v>
      </c>
      <c r="E21" s="95">
        <v>42031</v>
      </c>
      <c r="F21" s="4" t="s">
        <v>129</v>
      </c>
      <c r="G21" s="10">
        <v>1400</v>
      </c>
      <c r="H21" s="6" t="s">
        <v>17</v>
      </c>
    </row>
    <row r="22" spans="1:8" s="7" customFormat="1" ht="14.25" customHeight="1" x14ac:dyDescent="0.2">
      <c r="A22" s="100">
        <v>17</v>
      </c>
      <c r="B22" s="91" t="s">
        <v>112</v>
      </c>
      <c r="C22" s="89" t="s">
        <v>111</v>
      </c>
      <c r="D22" s="9" t="s">
        <v>162</v>
      </c>
      <c r="E22" s="95">
        <v>42031</v>
      </c>
      <c r="F22" s="4" t="s">
        <v>130</v>
      </c>
      <c r="G22" s="10">
        <v>0</v>
      </c>
      <c r="H22" s="6" t="s">
        <v>7</v>
      </c>
    </row>
    <row r="23" spans="1:8" s="7" customFormat="1" ht="14.25" customHeight="1" x14ac:dyDescent="0.2">
      <c r="A23" s="100">
        <v>18</v>
      </c>
      <c r="B23" s="91" t="s">
        <v>112</v>
      </c>
      <c r="C23" s="89" t="s">
        <v>111</v>
      </c>
      <c r="D23" s="9" t="s">
        <v>163</v>
      </c>
      <c r="E23" s="95">
        <v>42031</v>
      </c>
      <c r="F23" s="11" t="s">
        <v>131</v>
      </c>
      <c r="G23" s="10">
        <v>0</v>
      </c>
      <c r="H23" s="6" t="s">
        <v>12</v>
      </c>
    </row>
    <row r="24" spans="1:8" s="7" customFormat="1" ht="14.25" customHeight="1" x14ac:dyDescent="0.2">
      <c r="A24" s="100">
        <v>19</v>
      </c>
      <c r="B24" s="91" t="s">
        <v>112</v>
      </c>
      <c r="C24" s="89" t="s">
        <v>111</v>
      </c>
      <c r="D24" s="9" t="s">
        <v>164</v>
      </c>
      <c r="E24" s="95">
        <v>42031</v>
      </c>
      <c r="F24" s="11" t="s">
        <v>132</v>
      </c>
      <c r="G24" s="10">
        <v>0</v>
      </c>
      <c r="H24" s="6" t="s">
        <v>22</v>
      </c>
    </row>
    <row r="25" spans="1:8" s="7" customFormat="1" ht="14.25" customHeight="1" x14ac:dyDescent="0.2">
      <c r="A25" s="100">
        <v>20</v>
      </c>
      <c r="B25" s="91" t="s">
        <v>112</v>
      </c>
      <c r="C25" s="89" t="s">
        <v>111</v>
      </c>
      <c r="D25" s="9" t="s">
        <v>189</v>
      </c>
      <c r="E25" s="95">
        <v>42031</v>
      </c>
      <c r="F25" s="4" t="s">
        <v>133</v>
      </c>
      <c r="G25" s="10">
        <v>0</v>
      </c>
      <c r="H25" s="6" t="s">
        <v>113</v>
      </c>
    </row>
    <row r="26" spans="1:8" s="7" customFormat="1" ht="14.25" customHeight="1" x14ac:dyDescent="0.2">
      <c r="A26" s="100">
        <v>21</v>
      </c>
      <c r="B26" s="91" t="s">
        <v>112</v>
      </c>
      <c r="C26" s="89" t="s">
        <v>111</v>
      </c>
      <c r="D26" s="9" t="s">
        <v>165</v>
      </c>
      <c r="E26" s="3">
        <v>42017</v>
      </c>
      <c r="F26" s="11" t="s">
        <v>134</v>
      </c>
      <c r="G26" s="10">
        <v>0</v>
      </c>
      <c r="H26" s="6" t="s">
        <v>22</v>
      </c>
    </row>
    <row r="27" spans="1:8" s="7" customFormat="1" ht="14.25" customHeight="1" x14ac:dyDescent="0.2">
      <c r="A27" s="100">
        <v>22</v>
      </c>
      <c r="B27" s="91" t="s">
        <v>112</v>
      </c>
      <c r="C27" s="89" t="s">
        <v>111</v>
      </c>
      <c r="D27" s="2" t="s">
        <v>174</v>
      </c>
      <c r="E27" s="3">
        <v>42059</v>
      </c>
      <c r="F27" s="11" t="s">
        <v>135</v>
      </c>
      <c r="G27" s="10">
        <v>5614.14</v>
      </c>
      <c r="H27" s="6" t="s">
        <v>8</v>
      </c>
    </row>
    <row r="28" spans="1:8" s="7" customFormat="1" ht="14.25" customHeight="1" x14ac:dyDescent="0.2">
      <c r="A28" s="100">
        <v>23</v>
      </c>
      <c r="B28" s="91" t="s">
        <v>112</v>
      </c>
      <c r="C28" s="89" t="s">
        <v>111</v>
      </c>
      <c r="D28" s="2" t="s">
        <v>166</v>
      </c>
      <c r="E28" s="3">
        <v>42059</v>
      </c>
      <c r="F28" s="11" t="s">
        <v>136</v>
      </c>
      <c r="G28" s="10">
        <v>16884.12</v>
      </c>
      <c r="H28" s="6" t="s">
        <v>7</v>
      </c>
    </row>
    <row r="29" spans="1:8" s="7" customFormat="1" ht="14.25" customHeight="1" x14ac:dyDescent="0.2">
      <c r="A29" s="100">
        <v>24</v>
      </c>
      <c r="B29" s="91" t="s">
        <v>112</v>
      </c>
      <c r="C29" s="89" t="s">
        <v>111</v>
      </c>
      <c r="D29" s="9" t="s">
        <v>175</v>
      </c>
      <c r="E29" s="3">
        <v>42059</v>
      </c>
      <c r="F29" s="11" t="s">
        <v>137</v>
      </c>
      <c r="G29" s="10">
        <v>0</v>
      </c>
      <c r="H29" s="6" t="s">
        <v>7</v>
      </c>
    </row>
    <row r="30" spans="1:8" s="7" customFormat="1" ht="14.25" customHeight="1" x14ac:dyDescent="0.2">
      <c r="A30" s="100">
        <v>25</v>
      </c>
      <c r="B30" s="91" t="s">
        <v>112</v>
      </c>
      <c r="C30" s="89" t="s">
        <v>111</v>
      </c>
      <c r="D30" s="9" t="s">
        <v>176</v>
      </c>
      <c r="E30" s="3">
        <v>42059</v>
      </c>
      <c r="F30" s="11" t="s">
        <v>138</v>
      </c>
      <c r="G30" s="10">
        <v>770</v>
      </c>
      <c r="H30" s="6" t="s">
        <v>7</v>
      </c>
    </row>
    <row r="31" spans="1:8" s="7" customFormat="1" ht="14.25" customHeight="1" x14ac:dyDescent="0.2">
      <c r="A31" s="102">
        <v>26</v>
      </c>
      <c r="B31" s="103" t="s">
        <v>112</v>
      </c>
      <c r="C31" s="104" t="s">
        <v>111</v>
      </c>
      <c r="D31" s="83" t="s">
        <v>237</v>
      </c>
      <c r="E31" s="84"/>
      <c r="F31" s="85"/>
      <c r="G31" s="86"/>
      <c r="H31" s="87"/>
    </row>
    <row r="32" spans="1:8" s="7" customFormat="1" ht="14.25" customHeight="1" x14ac:dyDescent="0.2">
      <c r="A32" s="100">
        <v>27</v>
      </c>
      <c r="B32" s="91" t="s">
        <v>112</v>
      </c>
      <c r="C32" s="89" t="s">
        <v>111</v>
      </c>
      <c r="D32" s="9" t="s">
        <v>15</v>
      </c>
      <c r="E32" s="3">
        <v>42030</v>
      </c>
      <c r="F32" s="11" t="s">
        <v>139</v>
      </c>
      <c r="G32" s="10">
        <v>1095</v>
      </c>
      <c r="H32" s="6" t="s">
        <v>7</v>
      </c>
    </row>
    <row r="33" spans="1:8" s="7" customFormat="1" ht="14.25" customHeight="1" x14ac:dyDescent="0.2">
      <c r="A33" s="100">
        <v>28</v>
      </c>
      <c r="B33" s="91" t="s">
        <v>112</v>
      </c>
      <c r="C33" s="89" t="s">
        <v>111</v>
      </c>
      <c r="D33" s="9" t="s">
        <v>15</v>
      </c>
      <c r="E33" s="3">
        <v>42030</v>
      </c>
      <c r="F33" s="11" t="s">
        <v>140</v>
      </c>
      <c r="G33" s="10">
        <v>95255.11</v>
      </c>
      <c r="H33" s="6" t="s">
        <v>7</v>
      </c>
    </row>
    <row r="34" spans="1:8" s="7" customFormat="1" ht="14.25" customHeight="1" x14ac:dyDescent="0.2">
      <c r="A34" s="100">
        <v>29</v>
      </c>
      <c r="B34" s="91" t="s">
        <v>112</v>
      </c>
      <c r="C34" s="89" t="s">
        <v>111</v>
      </c>
      <c r="D34" s="9" t="s">
        <v>96</v>
      </c>
      <c r="E34" s="3">
        <v>42045</v>
      </c>
      <c r="F34" s="11" t="s">
        <v>141</v>
      </c>
      <c r="G34" s="10">
        <v>5000</v>
      </c>
      <c r="H34" s="6" t="s">
        <v>12</v>
      </c>
    </row>
    <row r="35" spans="1:8" s="7" customFormat="1" ht="14.25" customHeight="1" x14ac:dyDescent="0.2">
      <c r="A35" s="100">
        <v>30</v>
      </c>
      <c r="B35" s="91" t="s">
        <v>112</v>
      </c>
      <c r="C35" s="89" t="s">
        <v>111</v>
      </c>
      <c r="D35" s="9" t="s">
        <v>93</v>
      </c>
      <c r="E35" s="3">
        <v>42045</v>
      </c>
      <c r="F35" s="11" t="s">
        <v>142</v>
      </c>
      <c r="G35" s="10">
        <v>563.61</v>
      </c>
      <c r="H35" s="6" t="s">
        <v>12</v>
      </c>
    </row>
    <row r="36" spans="1:8" s="7" customFormat="1" ht="14.25" customHeight="1" x14ac:dyDescent="0.2">
      <c r="A36" s="100">
        <v>31</v>
      </c>
      <c r="B36" s="91" t="s">
        <v>112</v>
      </c>
      <c r="C36" s="89" t="s">
        <v>111</v>
      </c>
      <c r="D36" s="2" t="s">
        <v>177</v>
      </c>
      <c r="E36" s="3">
        <v>42059</v>
      </c>
      <c r="F36" s="11" t="s">
        <v>143</v>
      </c>
      <c r="G36" s="10">
        <v>1082.76</v>
      </c>
      <c r="H36" s="6" t="s">
        <v>19</v>
      </c>
    </row>
    <row r="37" spans="1:8" s="7" customFormat="1" ht="14.25" customHeight="1" x14ac:dyDescent="0.2">
      <c r="A37" s="100">
        <v>32</v>
      </c>
      <c r="B37" s="91" t="s">
        <v>112</v>
      </c>
      <c r="C37" s="89" t="s">
        <v>111</v>
      </c>
      <c r="D37" s="9" t="s">
        <v>96</v>
      </c>
      <c r="E37" s="3">
        <v>42059</v>
      </c>
      <c r="F37" s="11" t="s">
        <v>144</v>
      </c>
      <c r="G37" s="10">
        <v>313812</v>
      </c>
      <c r="H37" s="6" t="s">
        <v>12</v>
      </c>
    </row>
    <row r="38" spans="1:8" s="7" customFormat="1" ht="14.25" customHeight="1" x14ac:dyDescent="0.2">
      <c r="A38" s="100">
        <v>33</v>
      </c>
      <c r="B38" s="91" t="s">
        <v>112</v>
      </c>
      <c r="C38" s="89" t="s">
        <v>111</v>
      </c>
      <c r="D38" s="9" t="s">
        <v>161</v>
      </c>
      <c r="E38" s="3">
        <v>42059</v>
      </c>
      <c r="F38" s="11" t="s">
        <v>145</v>
      </c>
      <c r="G38" s="10">
        <v>573.92999999999995</v>
      </c>
      <c r="H38" s="6" t="s">
        <v>17</v>
      </c>
    </row>
    <row r="39" spans="1:8" s="7" customFormat="1" ht="14.25" customHeight="1" x14ac:dyDescent="0.2">
      <c r="A39" s="100">
        <v>34</v>
      </c>
      <c r="B39" s="91" t="s">
        <v>112</v>
      </c>
      <c r="C39" s="89" t="s">
        <v>111</v>
      </c>
      <c r="D39" s="9" t="s">
        <v>103</v>
      </c>
      <c r="E39" s="3">
        <v>42045</v>
      </c>
      <c r="F39" s="11" t="s">
        <v>146</v>
      </c>
      <c r="G39" s="10">
        <v>1613.86</v>
      </c>
      <c r="H39" s="6" t="s">
        <v>18</v>
      </c>
    </row>
    <row r="40" spans="1:8" s="7" customFormat="1" ht="14.25" customHeight="1" x14ac:dyDescent="0.2">
      <c r="A40" s="100">
        <v>35</v>
      </c>
      <c r="B40" s="91" t="s">
        <v>112</v>
      </c>
      <c r="C40" s="89" t="s">
        <v>111</v>
      </c>
      <c r="D40" s="9" t="s">
        <v>178</v>
      </c>
      <c r="E40" s="3">
        <v>42045</v>
      </c>
      <c r="F40" s="11" t="s">
        <v>147</v>
      </c>
      <c r="G40" s="10">
        <v>0</v>
      </c>
      <c r="H40" s="6" t="s">
        <v>22</v>
      </c>
    </row>
    <row r="41" spans="1:8" s="7" customFormat="1" ht="28.5" customHeight="1" x14ac:dyDescent="0.2">
      <c r="A41" s="100">
        <v>36</v>
      </c>
      <c r="B41" s="91" t="s">
        <v>112</v>
      </c>
      <c r="C41" s="89" t="s">
        <v>111</v>
      </c>
      <c r="D41" s="2" t="s">
        <v>179</v>
      </c>
      <c r="E41" s="3">
        <v>42059</v>
      </c>
      <c r="F41" s="11" t="s">
        <v>148</v>
      </c>
      <c r="G41" s="10">
        <v>3909.92</v>
      </c>
      <c r="H41" s="6" t="s">
        <v>113</v>
      </c>
    </row>
    <row r="42" spans="1:8" s="7" customFormat="1" ht="14.25" customHeight="1" x14ac:dyDescent="0.2">
      <c r="A42" s="100">
        <v>37</v>
      </c>
      <c r="B42" s="91" t="s">
        <v>112</v>
      </c>
      <c r="C42" s="89" t="s">
        <v>111</v>
      </c>
      <c r="D42" s="9" t="s">
        <v>15</v>
      </c>
      <c r="E42" s="3">
        <v>42045</v>
      </c>
      <c r="F42" s="11" t="s">
        <v>149</v>
      </c>
      <c r="G42" s="10">
        <v>120</v>
      </c>
      <c r="H42" s="6" t="s">
        <v>7</v>
      </c>
    </row>
    <row r="43" spans="1:8" s="7" customFormat="1" ht="14.25" customHeight="1" x14ac:dyDescent="0.2">
      <c r="A43" s="100">
        <v>38</v>
      </c>
      <c r="B43" s="91" t="s">
        <v>112</v>
      </c>
      <c r="C43" s="89" t="s">
        <v>111</v>
      </c>
      <c r="D43" s="9" t="s">
        <v>108</v>
      </c>
      <c r="E43" s="3">
        <v>42059</v>
      </c>
      <c r="F43" s="11" t="s">
        <v>150</v>
      </c>
      <c r="G43" s="10">
        <v>0</v>
      </c>
      <c r="H43" s="6" t="s">
        <v>7</v>
      </c>
    </row>
    <row r="44" spans="1:8" s="7" customFormat="1" ht="14.25" customHeight="1" x14ac:dyDescent="0.2">
      <c r="A44" s="100">
        <v>39</v>
      </c>
      <c r="B44" s="91" t="s">
        <v>112</v>
      </c>
      <c r="C44" s="89" t="s">
        <v>111</v>
      </c>
      <c r="D44" s="9" t="s">
        <v>180</v>
      </c>
      <c r="E44" s="3">
        <v>42059</v>
      </c>
      <c r="F44" s="11" t="s">
        <v>151</v>
      </c>
      <c r="G44" s="10">
        <v>0</v>
      </c>
      <c r="H44" s="6" t="s">
        <v>11</v>
      </c>
    </row>
    <row r="45" spans="1:8" s="7" customFormat="1" ht="14.25" customHeight="1" x14ac:dyDescent="0.2">
      <c r="A45" s="100">
        <v>40</v>
      </c>
      <c r="B45" s="91" t="s">
        <v>112</v>
      </c>
      <c r="C45" s="89" t="s">
        <v>111</v>
      </c>
      <c r="D45" s="2" t="s">
        <v>181</v>
      </c>
      <c r="E45" s="3">
        <v>42059</v>
      </c>
      <c r="F45" s="11" t="s">
        <v>152</v>
      </c>
      <c r="G45" s="10">
        <v>2086.75</v>
      </c>
      <c r="H45" s="6" t="s">
        <v>16</v>
      </c>
    </row>
    <row r="46" spans="1:8" s="7" customFormat="1" ht="14.25" customHeight="1" x14ac:dyDescent="0.2">
      <c r="A46" s="100">
        <v>41</v>
      </c>
      <c r="B46" s="91" t="s">
        <v>112</v>
      </c>
      <c r="C46" s="89" t="s">
        <v>111</v>
      </c>
      <c r="D46" s="2" t="s">
        <v>182</v>
      </c>
      <c r="E46" s="3">
        <v>42059</v>
      </c>
      <c r="F46" s="11" t="s">
        <v>153</v>
      </c>
      <c r="G46" s="10">
        <v>94510.81</v>
      </c>
      <c r="H46" s="6" t="s">
        <v>16</v>
      </c>
    </row>
    <row r="47" spans="1:8" s="7" customFormat="1" ht="28.5" customHeight="1" x14ac:dyDescent="0.2">
      <c r="A47" s="101">
        <v>42</v>
      </c>
      <c r="B47" s="92" t="s">
        <v>112</v>
      </c>
      <c r="C47" s="93" t="s">
        <v>111</v>
      </c>
      <c r="D47" s="2" t="s">
        <v>183</v>
      </c>
      <c r="E47" s="3">
        <v>42059</v>
      </c>
      <c r="F47" s="11" t="s">
        <v>154</v>
      </c>
      <c r="G47" s="10">
        <v>12387</v>
      </c>
      <c r="H47" s="6" t="s">
        <v>16</v>
      </c>
    </row>
    <row r="48" spans="1:8" s="7" customFormat="1" ht="14.25" customHeight="1" x14ac:dyDescent="0.2">
      <c r="A48" s="100">
        <v>43</v>
      </c>
      <c r="B48" s="92" t="s">
        <v>112</v>
      </c>
      <c r="C48" s="93" t="s">
        <v>111</v>
      </c>
      <c r="D48" s="9" t="s">
        <v>23</v>
      </c>
      <c r="E48" s="3">
        <v>42066</v>
      </c>
      <c r="F48" s="11" t="s">
        <v>191</v>
      </c>
      <c r="G48" s="10">
        <v>16.12</v>
      </c>
      <c r="H48" s="6" t="s">
        <v>113</v>
      </c>
    </row>
    <row r="49" spans="1:8" s="7" customFormat="1" ht="14.25" customHeight="1" x14ac:dyDescent="0.2">
      <c r="A49" s="101">
        <v>44</v>
      </c>
      <c r="B49" s="92" t="s">
        <v>112</v>
      </c>
      <c r="C49" s="93" t="s">
        <v>111</v>
      </c>
      <c r="D49" s="9" t="s">
        <v>98</v>
      </c>
      <c r="E49" s="3">
        <v>42080</v>
      </c>
      <c r="F49" s="11" t="s">
        <v>192</v>
      </c>
      <c r="G49" s="10">
        <v>439.47</v>
      </c>
      <c r="H49" s="6" t="s">
        <v>18</v>
      </c>
    </row>
    <row r="50" spans="1:8" s="7" customFormat="1" ht="14.25" customHeight="1" x14ac:dyDescent="0.2">
      <c r="A50" s="100">
        <v>45</v>
      </c>
      <c r="B50" s="92" t="s">
        <v>112</v>
      </c>
      <c r="C50" s="93" t="s">
        <v>111</v>
      </c>
      <c r="D50" s="2" t="s">
        <v>222</v>
      </c>
      <c r="E50" s="3">
        <v>42094</v>
      </c>
      <c r="F50" s="11" t="s">
        <v>193</v>
      </c>
      <c r="G50" s="10">
        <v>3928.42</v>
      </c>
      <c r="H50" s="6" t="s">
        <v>20</v>
      </c>
    </row>
    <row r="51" spans="1:8" s="7" customFormat="1" ht="14.25" customHeight="1" x14ac:dyDescent="0.2">
      <c r="A51" s="101">
        <v>46</v>
      </c>
      <c r="B51" s="92" t="s">
        <v>112</v>
      </c>
      <c r="C51" s="93" t="s">
        <v>111</v>
      </c>
      <c r="D51" s="9" t="s">
        <v>108</v>
      </c>
      <c r="E51" s="3">
        <v>42122</v>
      </c>
      <c r="F51" s="11" t="s">
        <v>263</v>
      </c>
      <c r="G51" s="10">
        <v>0</v>
      </c>
      <c r="H51" s="6" t="s">
        <v>7</v>
      </c>
    </row>
    <row r="52" spans="1:8" s="7" customFormat="1" ht="14.25" customHeight="1" x14ac:dyDescent="0.2">
      <c r="A52" s="100">
        <v>47</v>
      </c>
      <c r="B52" s="92" t="s">
        <v>112</v>
      </c>
      <c r="C52" s="93" t="s">
        <v>111</v>
      </c>
      <c r="D52" s="9" t="s">
        <v>178</v>
      </c>
      <c r="E52" s="3">
        <v>42066</v>
      </c>
      <c r="F52" s="11" t="s">
        <v>194</v>
      </c>
      <c r="G52" s="10">
        <v>0</v>
      </c>
      <c r="H52" s="6" t="s">
        <v>22</v>
      </c>
    </row>
    <row r="53" spans="1:8" s="7" customFormat="1" ht="14.25" customHeight="1" x14ac:dyDescent="0.2">
      <c r="A53" s="101">
        <v>48</v>
      </c>
      <c r="B53" s="92" t="s">
        <v>112</v>
      </c>
      <c r="C53" s="93" t="s">
        <v>111</v>
      </c>
      <c r="D53" s="2" t="s">
        <v>224</v>
      </c>
      <c r="E53" s="3">
        <v>42094</v>
      </c>
      <c r="F53" s="11" t="s">
        <v>195</v>
      </c>
      <c r="G53" s="10">
        <v>79230.289999999994</v>
      </c>
      <c r="H53" s="6" t="s">
        <v>20</v>
      </c>
    </row>
    <row r="54" spans="1:8" s="7" customFormat="1" ht="14.25" customHeight="1" x14ac:dyDescent="0.2">
      <c r="A54" s="100">
        <v>49</v>
      </c>
      <c r="B54" s="92" t="s">
        <v>112</v>
      </c>
      <c r="C54" s="93" t="s">
        <v>111</v>
      </c>
      <c r="D54" s="9" t="s">
        <v>225</v>
      </c>
      <c r="E54" s="3">
        <v>42094</v>
      </c>
      <c r="F54" s="11" t="s">
        <v>196</v>
      </c>
      <c r="G54" s="10">
        <v>277.73</v>
      </c>
      <c r="H54" s="6" t="s">
        <v>16</v>
      </c>
    </row>
    <row r="55" spans="1:8" s="7" customFormat="1" ht="14.25" customHeight="1" x14ac:dyDescent="0.2">
      <c r="A55" s="101">
        <v>50</v>
      </c>
      <c r="B55" s="92" t="s">
        <v>112</v>
      </c>
      <c r="C55" s="93" t="s">
        <v>111</v>
      </c>
      <c r="D55" s="9" t="s">
        <v>226</v>
      </c>
      <c r="E55" s="3">
        <v>42094</v>
      </c>
      <c r="F55" s="11" t="s">
        <v>197</v>
      </c>
      <c r="G55" s="10">
        <v>615881.16</v>
      </c>
      <c r="H55" s="6" t="s">
        <v>20</v>
      </c>
    </row>
    <row r="56" spans="1:8" s="7" customFormat="1" ht="14.25" customHeight="1" x14ac:dyDescent="0.2">
      <c r="A56" s="100">
        <v>51</v>
      </c>
      <c r="B56" s="92" t="s">
        <v>112</v>
      </c>
      <c r="C56" s="93" t="s">
        <v>111</v>
      </c>
      <c r="D56" s="9" t="s">
        <v>99</v>
      </c>
      <c r="E56" s="3">
        <v>42094</v>
      </c>
      <c r="F56" s="11" t="s">
        <v>198</v>
      </c>
      <c r="G56" s="10">
        <v>3211</v>
      </c>
      <c r="H56" s="6" t="s">
        <v>22</v>
      </c>
    </row>
    <row r="57" spans="1:8" s="7" customFormat="1" ht="14.25" customHeight="1" x14ac:dyDescent="0.2">
      <c r="A57" s="101">
        <v>52</v>
      </c>
      <c r="B57" s="92" t="s">
        <v>112</v>
      </c>
      <c r="C57" s="93" t="s">
        <v>111</v>
      </c>
      <c r="D57" s="9" t="s">
        <v>104</v>
      </c>
      <c r="E57" s="3">
        <v>42094</v>
      </c>
      <c r="F57" s="11" t="s">
        <v>199</v>
      </c>
      <c r="G57" s="10">
        <v>0</v>
      </c>
      <c r="H57" s="6" t="s">
        <v>22</v>
      </c>
    </row>
    <row r="58" spans="1:8" s="7" customFormat="1" ht="14.25" customHeight="1" x14ac:dyDescent="0.2">
      <c r="A58" s="100">
        <v>53</v>
      </c>
      <c r="B58" s="92" t="s">
        <v>112</v>
      </c>
      <c r="C58" s="93" t="s">
        <v>111</v>
      </c>
      <c r="D58" s="9" t="s">
        <v>227</v>
      </c>
      <c r="E58" s="3">
        <v>42094</v>
      </c>
      <c r="F58" s="11" t="s">
        <v>200</v>
      </c>
      <c r="G58" s="10">
        <v>0</v>
      </c>
      <c r="H58" s="6" t="s">
        <v>18</v>
      </c>
    </row>
    <row r="59" spans="1:8" s="7" customFormat="1" ht="14.25" customHeight="1" x14ac:dyDescent="0.2">
      <c r="A59" s="100">
        <v>54</v>
      </c>
      <c r="B59" s="91" t="s">
        <v>112</v>
      </c>
      <c r="C59" s="89" t="s">
        <v>111</v>
      </c>
      <c r="D59" s="9" t="s">
        <v>15</v>
      </c>
      <c r="E59" s="3">
        <v>42066</v>
      </c>
      <c r="F59" s="11" t="s">
        <v>201</v>
      </c>
      <c r="G59" s="10">
        <v>13045.08</v>
      </c>
      <c r="H59" s="6" t="s">
        <v>7</v>
      </c>
    </row>
    <row r="60" spans="1:8" s="7" customFormat="1" ht="14.25" customHeight="1" x14ac:dyDescent="0.2">
      <c r="A60" s="100">
        <v>55</v>
      </c>
      <c r="B60" s="91" t="s">
        <v>112</v>
      </c>
      <c r="C60" s="89" t="s">
        <v>111</v>
      </c>
      <c r="D60" s="9" t="s">
        <v>158</v>
      </c>
      <c r="E60" s="3">
        <v>42066</v>
      </c>
      <c r="F60" s="11" t="s">
        <v>202</v>
      </c>
      <c r="G60" s="10">
        <v>20.54</v>
      </c>
      <c r="H60" s="6" t="s">
        <v>7</v>
      </c>
    </row>
    <row r="61" spans="1:8" s="7" customFormat="1" ht="14.25" customHeight="1" x14ac:dyDescent="0.2">
      <c r="A61" s="101">
        <v>56</v>
      </c>
      <c r="B61" s="92" t="s">
        <v>112</v>
      </c>
      <c r="C61" s="93" t="s">
        <v>111</v>
      </c>
      <c r="D61" s="9" t="s">
        <v>108</v>
      </c>
      <c r="E61" s="3">
        <v>42122</v>
      </c>
      <c r="F61" s="11" t="s">
        <v>264</v>
      </c>
      <c r="G61" s="10">
        <v>0</v>
      </c>
      <c r="H61" s="6" t="s">
        <v>7</v>
      </c>
    </row>
    <row r="62" spans="1:8" s="7" customFormat="1" ht="14.25" customHeight="1" x14ac:dyDescent="0.2">
      <c r="A62" s="100">
        <v>57</v>
      </c>
      <c r="B62" s="92" t="s">
        <v>112</v>
      </c>
      <c r="C62" s="93" t="s">
        <v>111</v>
      </c>
      <c r="D62" s="2" t="s">
        <v>181</v>
      </c>
      <c r="E62" s="3">
        <v>42094</v>
      </c>
      <c r="F62" s="11" t="s">
        <v>203</v>
      </c>
      <c r="G62" s="10">
        <v>148</v>
      </c>
      <c r="H62" s="6" t="s">
        <v>16</v>
      </c>
    </row>
    <row r="63" spans="1:8" s="7" customFormat="1" ht="14.25" customHeight="1" x14ac:dyDescent="0.2">
      <c r="A63" s="101">
        <v>58</v>
      </c>
      <c r="B63" s="92" t="s">
        <v>112</v>
      </c>
      <c r="C63" s="93" t="s">
        <v>111</v>
      </c>
      <c r="D63" s="9" t="s">
        <v>228</v>
      </c>
      <c r="E63" s="3">
        <v>42094</v>
      </c>
      <c r="F63" s="11" t="s">
        <v>204</v>
      </c>
      <c r="G63" s="10">
        <v>3236.81</v>
      </c>
      <c r="H63" s="6" t="s">
        <v>16</v>
      </c>
    </row>
    <row r="64" spans="1:8" s="7" customFormat="1" ht="14.25" customHeight="1" x14ac:dyDescent="0.2">
      <c r="A64" s="100">
        <v>59</v>
      </c>
      <c r="B64" s="92" t="s">
        <v>112</v>
      </c>
      <c r="C64" s="93" t="s">
        <v>111</v>
      </c>
      <c r="D64" s="9" t="s">
        <v>229</v>
      </c>
      <c r="E64" s="3">
        <v>42094</v>
      </c>
      <c r="F64" s="11" t="s">
        <v>205</v>
      </c>
      <c r="G64" s="10">
        <v>17608.95</v>
      </c>
      <c r="H64" s="6" t="s">
        <v>16</v>
      </c>
    </row>
    <row r="65" spans="1:8" s="7" customFormat="1" ht="14.25" customHeight="1" x14ac:dyDescent="0.2">
      <c r="A65" s="101">
        <v>60</v>
      </c>
      <c r="B65" s="92" t="s">
        <v>112</v>
      </c>
      <c r="C65" s="93" t="s">
        <v>111</v>
      </c>
      <c r="D65" s="2" t="s">
        <v>230</v>
      </c>
      <c r="E65" s="3">
        <v>42094</v>
      </c>
      <c r="F65" s="11" t="s">
        <v>206</v>
      </c>
      <c r="G65" s="10">
        <v>0</v>
      </c>
      <c r="H65" s="6" t="s">
        <v>16</v>
      </c>
    </row>
    <row r="66" spans="1:8" s="7" customFormat="1" ht="14.25" customHeight="1" x14ac:dyDescent="0.2">
      <c r="A66" s="100">
        <v>61</v>
      </c>
      <c r="B66" s="92" t="s">
        <v>112</v>
      </c>
      <c r="C66" s="93" t="s">
        <v>111</v>
      </c>
      <c r="D66" s="9" t="s">
        <v>236</v>
      </c>
      <c r="E66" s="3">
        <v>42094</v>
      </c>
      <c r="F66" s="11" t="s">
        <v>207</v>
      </c>
      <c r="G66" s="10">
        <v>10472.93</v>
      </c>
      <c r="H66" s="6" t="s">
        <v>16</v>
      </c>
    </row>
    <row r="67" spans="1:8" s="7" customFormat="1" ht="14.25" customHeight="1" x14ac:dyDescent="0.2">
      <c r="A67" s="101">
        <v>62</v>
      </c>
      <c r="B67" s="92" t="s">
        <v>112</v>
      </c>
      <c r="C67" s="93" t="s">
        <v>111</v>
      </c>
      <c r="D67" s="2" t="s">
        <v>110</v>
      </c>
      <c r="E67" s="3">
        <v>42066</v>
      </c>
      <c r="F67" s="11" t="s">
        <v>208</v>
      </c>
      <c r="G67" s="10">
        <v>104.32</v>
      </c>
      <c r="H67" s="6" t="s">
        <v>11</v>
      </c>
    </row>
    <row r="68" spans="1:8" s="7" customFormat="1" ht="14.25" customHeight="1" x14ac:dyDescent="0.2">
      <c r="A68" s="100">
        <v>63</v>
      </c>
      <c r="B68" s="92" t="s">
        <v>112</v>
      </c>
      <c r="C68" s="93" t="s">
        <v>111</v>
      </c>
      <c r="D68" s="9" t="s">
        <v>159</v>
      </c>
      <c r="E68" s="3">
        <v>42094</v>
      </c>
      <c r="F68" s="11" t="s">
        <v>209</v>
      </c>
      <c r="G68" s="10">
        <v>0</v>
      </c>
      <c r="H68" s="6" t="s">
        <v>11</v>
      </c>
    </row>
    <row r="69" spans="1:8" s="7" customFormat="1" ht="14.25" customHeight="1" x14ac:dyDescent="0.2">
      <c r="A69" s="101">
        <v>64</v>
      </c>
      <c r="B69" s="92" t="s">
        <v>112</v>
      </c>
      <c r="C69" s="93" t="s">
        <v>111</v>
      </c>
      <c r="D69" s="2" t="s">
        <v>231</v>
      </c>
      <c r="E69" s="3">
        <v>42094</v>
      </c>
      <c r="F69" s="11" t="s">
        <v>210</v>
      </c>
      <c r="G69" s="10">
        <v>5000</v>
      </c>
      <c r="H69" s="6" t="s">
        <v>8</v>
      </c>
    </row>
    <row r="70" spans="1:8" s="7" customFormat="1" ht="14.25" customHeight="1" x14ac:dyDescent="0.2">
      <c r="A70" s="100">
        <v>65</v>
      </c>
      <c r="B70" s="92" t="s">
        <v>112</v>
      </c>
      <c r="C70" s="93" t="s">
        <v>111</v>
      </c>
      <c r="D70" s="2" t="s">
        <v>232</v>
      </c>
      <c r="E70" s="3">
        <v>42094</v>
      </c>
      <c r="F70" s="11" t="s">
        <v>211</v>
      </c>
      <c r="G70" s="10">
        <v>1100</v>
      </c>
      <c r="H70" s="6" t="s">
        <v>20</v>
      </c>
    </row>
    <row r="71" spans="1:8" s="7" customFormat="1" ht="14.25" customHeight="1" x14ac:dyDescent="0.2">
      <c r="A71" s="101">
        <v>66</v>
      </c>
      <c r="B71" s="92" t="s">
        <v>112</v>
      </c>
      <c r="C71" s="93" t="s">
        <v>111</v>
      </c>
      <c r="D71" s="9" t="s">
        <v>233</v>
      </c>
      <c r="E71" s="3">
        <v>42094</v>
      </c>
      <c r="F71" s="11" t="s">
        <v>212</v>
      </c>
      <c r="G71" s="10">
        <v>2331.36</v>
      </c>
      <c r="H71" s="6" t="s">
        <v>7</v>
      </c>
    </row>
    <row r="72" spans="1:8" s="7" customFormat="1" ht="14.25" customHeight="1" x14ac:dyDescent="0.2">
      <c r="A72" s="100">
        <v>67</v>
      </c>
      <c r="B72" s="92" t="s">
        <v>112</v>
      </c>
      <c r="C72" s="93" t="s">
        <v>111</v>
      </c>
      <c r="D72" s="9" t="s">
        <v>93</v>
      </c>
      <c r="E72" s="3">
        <v>42080</v>
      </c>
      <c r="F72" s="11" t="s">
        <v>213</v>
      </c>
      <c r="G72" s="10">
        <v>4242.8900000000003</v>
      </c>
      <c r="H72" s="6" t="s">
        <v>12</v>
      </c>
    </row>
    <row r="73" spans="1:8" s="7" customFormat="1" ht="14.25" customHeight="1" x14ac:dyDescent="0.2">
      <c r="A73" s="101">
        <v>68</v>
      </c>
      <c r="B73" s="92" t="s">
        <v>112</v>
      </c>
      <c r="C73" s="93" t="s">
        <v>111</v>
      </c>
      <c r="D73" s="9" t="s">
        <v>101</v>
      </c>
      <c r="E73" s="3">
        <v>42094</v>
      </c>
      <c r="F73" s="11" t="s">
        <v>214</v>
      </c>
      <c r="G73" s="10">
        <v>0</v>
      </c>
      <c r="H73" s="6" t="s">
        <v>8</v>
      </c>
    </row>
    <row r="74" spans="1:8" s="7" customFormat="1" ht="14.25" customHeight="1" x14ac:dyDescent="0.2">
      <c r="A74" s="100">
        <v>69</v>
      </c>
      <c r="B74" s="92" t="s">
        <v>112</v>
      </c>
      <c r="C74" s="93" t="s">
        <v>111</v>
      </c>
      <c r="D74" s="2" t="s">
        <v>234</v>
      </c>
      <c r="E74" s="3">
        <v>42094</v>
      </c>
      <c r="F74" s="11" t="s">
        <v>215</v>
      </c>
      <c r="G74" s="10">
        <v>2441.52</v>
      </c>
      <c r="H74" s="6" t="s">
        <v>12</v>
      </c>
    </row>
    <row r="75" spans="1:8" s="7" customFormat="1" ht="14.25" customHeight="1" x14ac:dyDescent="0.2">
      <c r="A75" s="101">
        <v>70</v>
      </c>
      <c r="B75" s="92" t="s">
        <v>112</v>
      </c>
      <c r="C75" s="93" t="s">
        <v>111</v>
      </c>
      <c r="D75" s="9" t="s">
        <v>223</v>
      </c>
      <c r="E75" s="3">
        <v>42080</v>
      </c>
      <c r="F75" s="11" t="s">
        <v>216</v>
      </c>
      <c r="G75" s="10">
        <v>9869.6299999999992</v>
      </c>
      <c r="H75" s="6" t="s">
        <v>20</v>
      </c>
    </row>
    <row r="76" spans="1:8" s="7" customFormat="1" ht="14.25" customHeight="1" x14ac:dyDescent="0.2">
      <c r="A76" s="100">
        <v>71</v>
      </c>
      <c r="B76" s="92" t="s">
        <v>112</v>
      </c>
      <c r="C76" s="93" t="s">
        <v>111</v>
      </c>
      <c r="D76" s="9" t="s">
        <v>100</v>
      </c>
      <c r="E76" s="3">
        <v>42094</v>
      </c>
      <c r="F76" s="11" t="s">
        <v>217</v>
      </c>
      <c r="G76" s="10">
        <v>0</v>
      </c>
      <c r="H76" s="6" t="s">
        <v>11</v>
      </c>
    </row>
    <row r="77" spans="1:8" s="7" customFormat="1" ht="14.25" customHeight="1" x14ac:dyDescent="0.2">
      <c r="A77" s="101">
        <v>72</v>
      </c>
      <c r="B77" s="92" t="s">
        <v>112</v>
      </c>
      <c r="C77" s="93" t="s">
        <v>111</v>
      </c>
      <c r="D77" s="9" t="s">
        <v>235</v>
      </c>
      <c r="E77" s="3">
        <v>42094</v>
      </c>
      <c r="F77" s="11" t="s">
        <v>218</v>
      </c>
      <c r="G77" s="10">
        <v>175.35</v>
      </c>
      <c r="H77" s="6" t="s">
        <v>22</v>
      </c>
    </row>
    <row r="78" spans="1:8" s="7" customFormat="1" ht="14.25" customHeight="1" x14ac:dyDescent="0.2">
      <c r="A78" s="100">
        <v>73</v>
      </c>
      <c r="B78" s="92" t="s">
        <v>112</v>
      </c>
      <c r="C78" s="93" t="s">
        <v>111</v>
      </c>
      <c r="D78" s="9" t="s">
        <v>9</v>
      </c>
      <c r="E78" s="3">
        <v>42080</v>
      </c>
      <c r="F78" s="11" t="s">
        <v>219</v>
      </c>
      <c r="G78" s="10">
        <v>15</v>
      </c>
      <c r="H78" s="6" t="s">
        <v>12</v>
      </c>
    </row>
    <row r="79" spans="1:8" s="7" customFormat="1" ht="14.25" customHeight="1" x14ac:dyDescent="0.2">
      <c r="A79" s="101">
        <v>74</v>
      </c>
      <c r="B79" s="92" t="s">
        <v>112</v>
      </c>
      <c r="C79" s="93" t="s">
        <v>111</v>
      </c>
      <c r="D79" s="9" t="s">
        <v>15</v>
      </c>
      <c r="E79" s="3">
        <v>42080</v>
      </c>
      <c r="F79" s="11" t="s">
        <v>220</v>
      </c>
      <c r="G79" s="10">
        <v>70</v>
      </c>
      <c r="H79" s="6" t="s">
        <v>7</v>
      </c>
    </row>
    <row r="80" spans="1:8" s="7" customFormat="1" ht="14.25" customHeight="1" x14ac:dyDescent="0.2">
      <c r="A80" s="100">
        <v>75</v>
      </c>
      <c r="B80" s="92" t="s">
        <v>112</v>
      </c>
      <c r="C80" s="93" t="s">
        <v>111</v>
      </c>
      <c r="D80" s="9" t="s">
        <v>107</v>
      </c>
      <c r="E80" s="3">
        <v>42122</v>
      </c>
      <c r="F80" s="11" t="s">
        <v>265</v>
      </c>
      <c r="G80" s="10">
        <v>0</v>
      </c>
      <c r="H80" s="6" t="s">
        <v>22</v>
      </c>
    </row>
    <row r="81" spans="1:8" s="7" customFormat="1" ht="14.25" customHeight="1" x14ac:dyDescent="0.2">
      <c r="A81" s="101">
        <v>76</v>
      </c>
      <c r="B81" s="92" t="s">
        <v>112</v>
      </c>
      <c r="C81" s="93" t="s">
        <v>111</v>
      </c>
      <c r="D81" s="9" t="s">
        <v>109</v>
      </c>
      <c r="E81" s="3">
        <v>42122</v>
      </c>
      <c r="F81" s="11" t="s">
        <v>266</v>
      </c>
      <c r="G81" s="10">
        <v>0</v>
      </c>
      <c r="H81" s="6" t="s">
        <v>7</v>
      </c>
    </row>
    <row r="82" spans="1:8" s="7" customFormat="1" ht="14.25" customHeight="1" x14ac:dyDescent="0.2">
      <c r="A82" s="100">
        <v>77</v>
      </c>
      <c r="B82" s="92" t="s">
        <v>112</v>
      </c>
      <c r="C82" s="93" t="s">
        <v>111</v>
      </c>
      <c r="D82" s="9" t="s">
        <v>252</v>
      </c>
      <c r="E82" s="3">
        <v>42122</v>
      </c>
      <c r="F82" s="11" t="s">
        <v>267</v>
      </c>
      <c r="G82" s="10">
        <v>0</v>
      </c>
      <c r="H82" s="6" t="s">
        <v>8</v>
      </c>
    </row>
    <row r="83" spans="1:8" s="7" customFormat="1" ht="14.25" customHeight="1" x14ac:dyDescent="0.2">
      <c r="A83" s="101">
        <v>78</v>
      </c>
      <c r="B83" s="92" t="s">
        <v>112</v>
      </c>
      <c r="C83" s="93" t="s">
        <v>111</v>
      </c>
      <c r="D83" s="9" t="s">
        <v>105</v>
      </c>
      <c r="E83" s="3">
        <v>42122</v>
      </c>
      <c r="F83" s="11" t="s">
        <v>268</v>
      </c>
      <c r="G83" s="10">
        <v>0</v>
      </c>
      <c r="H83" s="6" t="s">
        <v>18</v>
      </c>
    </row>
    <row r="84" spans="1:8" s="7" customFormat="1" ht="14.25" customHeight="1" x14ac:dyDescent="0.2">
      <c r="A84" s="100">
        <v>79</v>
      </c>
      <c r="B84" s="92" t="s">
        <v>112</v>
      </c>
      <c r="C84" s="93" t="s">
        <v>111</v>
      </c>
      <c r="D84" s="2" t="s">
        <v>232</v>
      </c>
      <c r="E84" s="3">
        <v>42094</v>
      </c>
      <c r="F84" s="11" t="s">
        <v>221</v>
      </c>
      <c r="G84" s="10">
        <v>260</v>
      </c>
      <c r="H84" s="6" t="s">
        <v>10</v>
      </c>
    </row>
    <row r="85" spans="1:8" s="7" customFormat="1" ht="14.25" customHeight="1" x14ac:dyDescent="0.2">
      <c r="A85" s="100">
        <v>80</v>
      </c>
      <c r="B85" s="92" t="s">
        <v>112</v>
      </c>
      <c r="C85" s="93" t="s">
        <v>111</v>
      </c>
      <c r="D85" s="9" t="s">
        <v>253</v>
      </c>
      <c r="E85" s="3">
        <v>42122</v>
      </c>
      <c r="F85" s="114" t="s">
        <v>269</v>
      </c>
      <c r="G85" s="115">
        <v>116.15</v>
      </c>
      <c r="H85" s="98" t="s">
        <v>7</v>
      </c>
    </row>
    <row r="86" spans="1:8" s="7" customFormat="1" ht="14.25" customHeight="1" x14ac:dyDescent="0.2">
      <c r="A86" s="101">
        <v>81</v>
      </c>
      <c r="B86" s="92" t="s">
        <v>112</v>
      </c>
      <c r="C86" s="93" t="s">
        <v>111</v>
      </c>
      <c r="D86" s="9" t="s">
        <v>254</v>
      </c>
      <c r="E86" s="3">
        <v>42122</v>
      </c>
      <c r="F86" s="114" t="s">
        <v>270</v>
      </c>
      <c r="G86" s="115">
        <v>0</v>
      </c>
      <c r="H86" s="98" t="s">
        <v>8</v>
      </c>
    </row>
    <row r="87" spans="1:8" s="7" customFormat="1" ht="14.25" customHeight="1" x14ac:dyDescent="0.2">
      <c r="A87" s="100">
        <v>82</v>
      </c>
      <c r="B87" s="92" t="s">
        <v>112</v>
      </c>
      <c r="C87" s="93" t="s">
        <v>111</v>
      </c>
      <c r="D87" s="9" t="s">
        <v>161</v>
      </c>
      <c r="E87" s="3">
        <v>42122</v>
      </c>
      <c r="F87" s="114" t="s">
        <v>271</v>
      </c>
      <c r="G87" s="115">
        <v>3490.97</v>
      </c>
      <c r="H87" s="98" t="s">
        <v>17</v>
      </c>
    </row>
    <row r="88" spans="1:8" s="7" customFormat="1" ht="14.25" customHeight="1" x14ac:dyDescent="0.2">
      <c r="A88" s="100">
        <v>83</v>
      </c>
      <c r="B88" s="92" t="s">
        <v>112</v>
      </c>
      <c r="C88" s="93" t="s">
        <v>111</v>
      </c>
      <c r="D88" s="9" t="s">
        <v>14</v>
      </c>
      <c r="E88" s="3">
        <v>42101</v>
      </c>
      <c r="F88" s="114" t="s">
        <v>238</v>
      </c>
      <c r="G88" s="115">
        <v>953.67</v>
      </c>
      <c r="H88" s="98" t="s">
        <v>8</v>
      </c>
    </row>
    <row r="89" spans="1:8" s="7" customFormat="1" ht="14.25" customHeight="1" x14ac:dyDescent="0.2">
      <c r="A89" s="101">
        <v>84</v>
      </c>
      <c r="B89" s="92" t="s">
        <v>112</v>
      </c>
      <c r="C89" s="93" t="s">
        <v>111</v>
      </c>
      <c r="D89" s="9" t="s">
        <v>255</v>
      </c>
      <c r="E89" s="3">
        <v>42122</v>
      </c>
      <c r="F89" s="114" t="s">
        <v>272</v>
      </c>
      <c r="G89" s="115">
        <v>0</v>
      </c>
      <c r="H89" s="98" t="s">
        <v>12</v>
      </c>
    </row>
    <row r="90" spans="1:8" s="7" customFormat="1" ht="14.25" customHeight="1" x14ac:dyDescent="0.2">
      <c r="A90" s="100">
        <v>85</v>
      </c>
      <c r="B90" s="92" t="s">
        <v>112</v>
      </c>
      <c r="C90" s="93" t="s">
        <v>111</v>
      </c>
      <c r="D90" s="9" t="s">
        <v>256</v>
      </c>
      <c r="E90" s="3">
        <v>42122</v>
      </c>
      <c r="F90" s="114" t="s">
        <v>273</v>
      </c>
      <c r="G90" s="115">
        <v>0</v>
      </c>
      <c r="H90" s="98" t="s">
        <v>12</v>
      </c>
    </row>
    <row r="91" spans="1:8" s="7" customFormat="1" ht="14.25" customHeight="1" x14ac:dyDescent="0.2">
      <c r="A91" s="100">
        <v>86</v>
      </c>
      <c r="B91" s="92" t="s">
        <v>112</v>
      </c>
      <c r="C91" s="93" t="s">
        <v>111</v>
      </c>
      <c r="D91" s="9" t="s">
        <v>158</v>
      </c>
      <c r="E91" s="3">
        <v>42101</v>
      </c>
      <c r="F91" s="114" t="s">
        <v>239</v>
      </c>
      <c r="G91" s="115">
        <v>11.44</v>
      </c>
      <c r="H91" s="98" t="s">
        <v>7</v>
      </c>
    </row>
    <row r="92" spans="1:8" s="7" customFormat="1" ht="14.25" customHeight="1" x14ac:dyDescent="0.2">
      <c r="A92" s="101">
        <v>87</v>
      </c>
      <c r="B92" s="92" t="s">
        <v>112</v>
      </c>
      <c r="C92" s="93" t="s">
        <v>111</v>
      </c>
      <c r="D92" s="9" t="s">
        <v>250</v>
      </c>
      <c r="E92" s="3">
        <v>42101</v>
      </c>
      <c r="F92" s="114" t="s">
        <v>240</v>
      </c>
      <c r="G92" s="115">
        <v>198</v>
      </c>
      <c r="H92" s="98" t="s">
        <v>12</v>
      </c>
    </row>
    <row r="93" spans="1:8" s="7" customFormat="1" ht="14.25" customHeight="1" x14ac:dyDescent="0.2">
      <c r="A93" s="100">
        <v>88</v>
      </c>
      <c r="B93" s="92" t="s">
        <v>112</v>
      </c>
      <c r="C93" s="93" t="s">
        <v>111</v>
      </c>
      <c r="D93" s="2" t="s">
        <v>170</v>
      </c>
      <c r="E93" s="3">
        <v>42122</v>
      </c>
      <c r="F93" s="114" t="s">
        <v>274</v>
      </c>
      <c r="G93" s="115">
        <v>100</v>
      </c>
      <c r="H93" s="98" t="s">
        <v>12</v>
      </c>
    </row>
    <row r="94" spans="1:8" s="7" customFormat="1" ht="14.25" customHeight="1" x14ac:dyDescent="0.2">
      <c r="A94" s="100">
        <v>89</v>
      </c>
      <c r="B94" s="92" t="s">
        <v>112</v>
      </c>
      <c r="C94" s="93" t="s">
        <v>111</v>
      </c>
      <c r="D94" s="9" t="s">
        <v>257</v>
      </c>
      <c r="E94" s="3">
        <v>42122</v>
      </c>
      <c r="F94" s="114" t="s">
        <v>275</v>
      </c>
      <c r="G94" s="115">
        <v>12011.59</v>
      </c>
      <c r="H94" s="98" t="s">
        <v>16</v>
      </c>
    </row>
    <row r="95" spans="1:8" s="7" customFormat="1" ht="14.25" customHeight="1" x14ac:dyDescent="0.2">
      <c r="A95" s="101">
        <v>90</v>
      </c>
      <c r="B95" s="92" t="s">
        <v>112</v>
      </c>
      <c r="C95" s="93" t="s">
        <v>111</v>
      </c>
      <c r="D95" s="9" t="s">
        <v>258</v>
      </c>
      <c r="E95" s="3">
        <v>42122</v>
      </c>
      <c r="F95" s="114" t="s">
        <v>276</v>
      </c>
      <c r="G95" s="115">
        <v>257440</v>
      </c>
      <c r="H95" s="98" t="s">
        <v>16</v>
      </c>
    </row>
    <row r="96" spans="1:8" s="7" customFormat="1" ht="14.25" customHeight="1" x14ac:dyDescent="0.2">
      <c r="A96" s="100">
        <v>91</v>
      </c>
      <c r="B96" s="92" t="s">
        <v>112</v>
      </c>
      <c r="C96" s="93" t="s">
        <v>111</v>
      </c>
      <c r="D96" s="2" t="s">
        <v>182</v>
      </c>
      <c r="E96" s="3">
        <v>42122</v>
      </c>
      <c r="F96" s="114" t="s">
        <v>277</v>
      </c>
      <c r="G96" s="115">
        <v>5660</v>
      </c>
      <c r="H96" s="98" t="s">
        <v>16</v>
      </c>
    </row>
    <row r="97" spans="1:8" s="7" customFormat="1" ht="14.25" customHeight="1" x14ac:dyDescent="0.2">
      <c r="A97" s="100">
        <v>92</v>
      </c>
      <c r="B97" s="92" t="s">
        <v>112</v>
      </c>
      <c r="C97" s="93" t="s">
        <v>111</v>
      </c>
      <c r="D97" s="116" t="s">
        <v>259</v>
      </c>
      <c r="E97" s="3">
        <v>42122</v>
      </c>
      <c r="F97" s="114" t="s">
        <v>278</v>
      </c>
      <c r="G97" s="115">
        <v>1555.87</v>
      </c>
      <c r="H97" s="98" t="s">
        <v>16</v>
      </c>
    </row>
    <row r="98" spans="1:8" s="7" customFormat="1" ht="14.25" customHeight="1" x14ac:dyDescent="0.2">
      <c r="A98" s="101">
        <v>93</v>
      </c>
      <c r="B98" s="92" t="s">
        <v>112</v>
      </c>
      <c r="C98" s="93" t="s">
        <v>111</v>
      </c>
      <c r="D98" s="9" t="s">
        <v>15</v>
      </c>
      <c r="E98" s="3">
        <v>42101</v>
      </c>
      <c r="F98" s="11" t="s">
        <v>241</v>
      </c>
      <c r="G98" s="10">
        <v>1457.35</v>
      </c>
      <c r="H98" s="6" t="s">
        <v>7</v>
      </c>
    </row>
    <row r="99" spans="1:8" s="7" customFormat="1" ht="14.25" customHeight="1" x14ac:dyDescent="0.2">
      <c r="A99" s="101">
        <v>94</v>
      </c>
      <c r="B99" s="92" t="s">
        <v>112</v>
      </c>
      <c r="C99" s="93" t="s">
        <v>111</v>
      </c>
      <c r="D99" s="9" t="s">
        <v>21</v>
      </c>
      <c r="E99" s="3">
        <v>42101</v>
      </c>
      <c r="F99" s="11" t="s">
        <v>242</v>
      </c>
      <c r="G99" s="10">
        <v>8029.69</v>
      </c>
      <c r="H99" s="6" t="s">
        <v>7</v>
      </c>
    </row>
    <row r="100" spans="1:8" s="7" customFormat="1" ht="14.25" customHeight="1" x14ac:dyDescent="0.2">
      <c r="A100" s="100">
        <v>95</v>
      </c>
      <c r="B100" s="92" t="s">
        <v>112</v>
      </c>
      <c r="C100" s="93" t="s">
        <v>111</v>
      </c>
      <c r="D100" s="9" t="s">
        <v>260</v>
      </c>
      <c r="E100" s="3">
        <v>42122</v>
      </c>
      <c r="F100" s="11" t="s">
        <v>279</v>
      </c>
      <c r="G100" s="10">
        <v>485.29</v>
      </c>
      <c r="H100" s="6" t="s">
        <v>7</v>
      </c>
    </row>
    <row r="101" spans="1:8" s="7" customFormat="1" ht="14.25" customHeight="1" x14ac:dyDescent="0.2">
      <c r="A101" s="100">
        <v>96</v>
      </c>
      <c r="B101" s="92" t="s">
        <v>112</v>
      </c>
      <c r="C101" s="93" t="s">
        <v>111</v>
      </c>
      <c r="D101" s="2" t="s">
        <v>261</v>
      </c>
      <c r="E101" s="3">
        <v>42122</v>
      </c>
      <c r="F101" s="11" t="s">
        <v>280</v>
      </c>
      <c r="G101" s="10">
        <v>1215</v>
      </c>
      <c r="H101" s="6" t="s">
        <v>113</v>
      </c>
    </row>
    <row r="102" spans="1:8" s="7" customFormat="1" ht="14.25" customHeight="1" x14ac:dyDescent="0.2">
      <c r="A102" s="101">
        <v>97</v>
      </c>
      <c r="B102" s="92" t="s">
        <v>112</v>
      </c>
      <c r="C102" s="93" t="s">
        <v>111</v>
      </c>
      <c r="D102" s="9" t="s">
        <v>299</v>
      </c>
      <c r="E102" s="3">
        <v>42150</v>
      </c>
      <c r="F102" s="11"/>
      <c r="G102" s="10">
        <v>663.91</v>
      </c>
      <c r="H102" s="6" t="s">
        <v>7</v>
      </c>
    </row>
    <row r="103" spans="1:8" s="7" customFormat="1" ht="14.25" customHeight="1" x14ac:dyDescent="0.2">
      <c r="A103" s="101">
        <v>98</v>
      </c>
      <c r="B103" s="92" t="s">
        <v>112</v>
      </c>
      <c r="C103" s="93" t="s">
        <v>111</v>
      </c>
      <c r="D103" s="2" t="s">
        <v>94</v>
      </c>
      <c r="E103" s="3">
        <v>42121</v>
      </c>
      <c r="F103" s="11" t="s">
        <v>244</v>
      </c>
      <c r="G103" s="10">
        <v>9251.4699999999993</v>
      </c>
      <c r="H103" s="6" t="s">
        <v>22</v>
      </c>
    </row>
    <row r="104" spans="1:8" s="7" customFormat="1" ht="14.25" customHeight="1" x14ac:dyDescent="0.2">
      <c r="A104" s="100">
        <v>99</v>
      </c>
      <c r="B104" s="92" t="s">
        <v>112</v>
      </c>
      <c r="C104" s="93" t="s">
        <v>111</v>
      </c>
      <c r="D104" s="2" t="s">
        <v>251</v>
      </c>
      <c r="E104" s="3">
        <v>42101</v>
      </c>
      <c r="F104" s="11" t="s">
        <v>243</v>
      </c>
      <c r="G104" s="10">
        <v>0</v>
      </c>
      <c r="H104" s="6" t="s">
        <v>11</v>
      </c>
    </row>
    <row r="105" spans="1:8" s="7" customFormat="1" ht="14.25" customHeight="1" x14ac:dyDescent="0.2">
      <c r="A105" s="100">
        <v>100</v>
      </c>
      <c r="B105" s="92" t="s">
        <v>112</v>
      </c>
      <c r="C105" s="93" t="s">
        <v>111</v>
      </c>
      <c r="D105" s="2" t="s">
        <v>262</v>
      </c>
      <c r="E105" s="3">
        <v>42122</v>
      </c>
      <c r="F105" s="11" t="s">
        <v>281</v>
      </c>
      <c r="G105" s="10">
        <v>150</v>
      </c>
      <c r="H105" s="6" t="s">
        <v>11</v>
      </c>
    </row>
    <row r="106" spans="1:8" s="7" customFormat="1" ht="14.25" customHeight="1" x14ac:dyDescent="0.2">
      <c r="A106" s="101">
        <v>101</v>
      </c>
      <c r="B106" s="92" t="s">
        <v>112</v>
      </c>
      <c r="C106" s="93" t="s">
        <v>111</v>
      </c>
      <c r="D106" s="9" t="s">
        <v>15</v>
      </c>
      <c r="E106" s="3">
        <v>42115</v>
      </c>
      <c r="F106" s="11" t="s">
        <v>246</v>
      </c>
      <c r="G106" s="10">
        <v>36740</v>
      </c>
      <c r="H106" s="6" t="s">
        <v>7</v>
      </c>
    </row>
    <row r="107" spans="1:8" s="7" customFormat="1" ht="14.25" customHeight="1" x14ac:dyDescent="0.2">
      <c r="A107" s="101">
        <v>102</v>
      </c>
      <c r="B107" s="92" t="s">
        <v>112</v>
      </c>
      <c r="C107" s="93" t="s">
        <v>111</v>
      </c>
      <c r="D107" s="9" t="s">
        <v>15</v>
      </c>
      <c r="E107" s="3">
        <v>42115</v>
      </c>
      <c r="F107" s="11" t="s">
        <v>247</v>
      </c>
      <c r="G107" s="10">
        <v>16452.580000000002</v>
      </c>
      <c r="H107" s="6" t="s">
        <v>7</v>
      </c>
    </row>
    <row r="108" spans="1:8" s="7" customFormat="1" ht="14.25" customHeight="1" x14ac:dyDescent="0.2">
      <c r="A108" s="100">
        <v>103</v>
      </c>
      <c r="B108" s="92" t="s">
        <v>112</v>
      </c>
      <c r="C108" s="93" t="s">
        <v>111</v>
      </c>
      <c r="D108" s="9" t="s">
        <v>228</v>
      </c>
      <c r="E108" s="3">
        <v>42122</v>
      </c>
      <c r="F108" s="11" t="s">
        <v>282</v>
      </c>
      <c r="G108" s="10">
        <v>10.199999999999999</v>
      </c>
      <c r="H108" s="6" t="s">
        <v>16</v>
      </c>
    </row>
    <row r="109" spans="1:8" s="7" customFormat="1" ht="14.25" customHeight="1" x14ac:dyDescent="0.2">
      <c r="A109" s="100">
        <v>104</v>
      </c>
      <c r="B109" s="92" t="s">
        <v>112</v>
      </c>
      <c r="C109" s="93" t="s">
        <v>111</v>
      </c>
      <c r="D109" s="9" t="s">
        <v>300</v>
      </c>
      <c r="E109" s="3">
        <v>42150</v>
      </c>
      <c r="F109" s="11"/>
      <c r="G109" s="10">
        <v>0</v>
      </c>
      <c r="H109" s="6" t="s">
        <v>113</v>
      </c>
    </row>
    <row r="110" spans="1:8" s="7" customFormat="1" ht="14.25" customHeight="1" x14ac:dyDescent="0.2">
      <c r="A110" s="101">
        <v>105</v>
      </c>
      <c r="B110" s="92" t="s">
        <v>112</v>
      </c>
      <c r="C110" s="93" t="s">
        <v>111</v>
      </c>
      <c r="D110" s="2" t="s">
        <v>249</v>
      </c>
      <c r="E110" s="3">
        <v>42115</v>
      </c>
      <c r="F110" s="11" t="s">
        <v>248</v>
      </c>
      <c r="G110" s="10">
        <v>0</v>
      </c>
      <c r="H110" s="6" t="s">
        <v>8</v>
      </c>
    </row>
    <row r="111" spans="1:8" s="7" customFormat="1" ht="14.25" customHeight="1" x14ac:dyDescent="0.2">
      <c r="A111" s="101">
        <v>106</v>
      </c>
      <c r="B111" s="92" t="s">
        <v>112</v>
      </c>
      <c r="C111" s="93" t="s">
        <v>111</v>
      </c>
      <c r="D111" s="9" t="s">
        <v>161</v>
      </c>
      <c r="E111" s="3">
        <v>42150</v>
      </c>
      <c r="F111" s="11"/>
      <c r="G111" s="10">
        <v>1150</v>
      </c>
      <c r="H111" s="6" t="s">
        <v>7</v>
      </c>
    </row>
    <row r="112" spans="1:8" s="7" customFormat="1" ht="14.25" customHeight="1" x14ac:dyDescent="0.2">
      <c r="A112" s="100">
        <v>107</v>
      </c>
      <c r="B112" s="92" t="s">
        <v>112</v>
      </c>
      <c r="C112" s="93" t="s">
        <v>111</v>
      </c>
      <c r="D112" s="2" t="s">
        <v>301</v>
      </c>
      <c r="E112" s="3">
        <v>42150</v>
      </c>
      <c r="F112" s="11"/>
      <c r="G112" s="10">
        <v>50</v>
      </c>
      <c r="H112" s="6" t="s">
        <v>22</v>
      </c>
    </row>
    <row r="113" spans="1:8" s="7" customFormat="1" ht="14.25" customHeight="1" x14ac:dyDescent="0.2">
      <c r="A113" s="100">
        <v>108</v>
      </c>
      <c r="B113" s="92" t="s">
        <v>112</v>
      </c>
      <c r="C113" s="93" t="s">
        <v>111</v>
      </c>
      <c r="D113" s="2" t="s">
        <v>173</v>
      </c>
      <c r="E113" s="3">
        <v>42150</v>
      </c>
      <c r="F113" s="11"/>
      <c r="G113" s="10">
        <v>389.79</v>
      </c>
      <c r="H113" s="6" t="s">
        <v>11</v>
      </c>
    </row>
    <row r="114" spans="1:8" s="7" customFormat="1" ht="14.25" customHeight="1" x14ac:dyDescent="0.2">
      <c r="A114" s="101">
        <v>109</v>
      </c>
      <c r="B114" s="92" t="s">
        <v>112</v>
      </c>
      <c r="C114" s="93" t="s">
        <v>111</v>
      </c>
      <c r="D114" s="2" t="s">
        <v>110</v>
      </c>
      <c r="E114" s="3">
        <v>42121</v>
      </c>
      <c r="F114" s="11" t="s">
        <v>245</v>
      </c>
      <c r="G114" s="10">
        <v>772.07</v>
      </c>
      <c r="H114" s="6" t="s">
        <v>11</v>
      </c>
    </row>
    <row r="115" spans="1:8" s="7" customFormat="1" ht="14.25" customHeight="1" x14ac:dyDescent="0.2">
      <c r="A115" s="101">
        <v>110</v>
      </c>
      <c r="B115" s="92" t="s">
        <v>112</v>
      </c>
      <c r="C115" s="93" t="s">
        <v>111</v>
      </c>
      <c r="D115" s="9" t="s">
        <v>302</v>
      </c>
      <c r="E115" s="3">
        <v>42150</v>
      </c>
      <c r="F115" s="11"/>
      <c r="G115" s="10">
        <v>9134.6299999999992</v>
      </c>
      <c r="H115" s="6" t="s">
        <v>20</v>
      </c>
    </row>
    <row r="116" spans="1:8" s="7" customFormat="1" ht="14.25" customHeight="1" x14ac:dyDescent="0.2">
      <c r="A116" s="101">
        <v>111</v>
      </c>
      <c r="B116" s="92" t="s">
        <v>112</v>
      </c>
      <c r="C116" s="93" t="s">
        <v>111</v>
      </c>
      <c r="D116" s="9" t="s">
        <v>101</v>
      </c>
      <c r="E116" s="3">
        <v>42150</v>
      </c>
      <c r="F116" s="11"/>
      <c r="G116" s="10">
        <v>0</v>
      </c>
      <c r="H116" s="6" t="s">
        <v>8</v>
      </c>
    </row>
    <row r="117" spans="1:8" s="7" customFormat="1" ht="14.25" customHeight="1" x14ac:dyDescent="0.2">
      <c r="A117" s="101">
        <v>112</v>
      </c>
      <c r="B117" s="92" t="s">
        <v>112</v>
      </c>
      <c r="C117" s="93" t="s">
        <v>111</v>
      </c>
      <c r="D117" s="9" t="s">
        <v>102</v>
      </c>
      <c r="E117" s="3">
        <v>42150</v>
      </c>
      <c r="F117" s="11"/>
      <c r="G117" s="10">
        <v>0</v>
      </c>
      <c r="H117" s="6" t="s">
        <v>16</v>
      </c>
    </row>
    <row r="118" spans="1:8" s="7" customFormat="1" ht="14.25" customHeight="1" x14ac:dyDescent="0.2">
      <c r="A118" s="101">
        <v>113</v>
      </c>
      <c r="B118" s="92" t="s">
        <v>112</v>
      </c>
      <c r="C118" s="93" t="s">
        <v>111</v>
      </c>
      <c r="D118" s="2" t="s">
        <v>230</v>
      </c>
      <c r="E118" s="3">
        <v>42150</v>
      </c>
      <c r="F118" s="11"/>
      <c r="G118" s="10">
        <v>0</v>
      </c>
      <c r="H118" s="6" t="s">
        <v>16</v>
      </c>
    </row>
    <row r="119" spans="1:8" s="7" customFormat="1" ht="14.25" customHeight="1" x14ac:dyDescent="0.2">
      <c r="A119" s="101">
        <v>114</v>
      </c>
      <c r="B119" s="92" t="s">
        <v>112</v>
      </c>
      <c r="C119" s="93" t="s">
        <v>111</v>
      </c>
      <c r="D119" s="116" t="s">
        <v>303</v>
      </c>
      <c r="E119" s="3">
        <v>42150</v>
      </c>
      <c r="F119" s="11"/>
      <c r="G119" s="10">
        <v>592011</v>
      </c>
      <c r="H119" s="6" t="s">
        <v>16</v>
      </c>
    </row>
    <row r="120" spans="1:8" s="7" customFormat="1" ht="14.25" customHeight="1" x14ac:dyDescent="0.2">
      <c r="A120" s="101">
        <v>115</v>
      </c>
      <c r="B120" s="92" t="s">
        <v>112</v>
      </c>
      <c r="C120" s="93" t="s">
        <v>111</v>
      </c>
      <c r="D120" s="9" t="s">
        <v>304</v>
      </c>
      <c r="E120" s="3">
        <v>42150</v>
      </c>
      <c r="F120" s="11"/>
      <c r="G120" s="10">
        <v>0</v>
      </c>
      <c r="H120" s="6" t="s">
        <v>22</v>
      </c>
    </row>
    <row r="121" spans="1:8" s="7" customFormat="1" ht="14.25" customHeight="1" x14ac:dyDescent="0.2">
      <c r="A121" s="100">
        <v>116</v>
      </c>
      <c r="B121" s="91" t="s">
        <v>112</v>
      </c>
      <c r="C121" s="89" t="s">
        <v>111</v>
      </c>
      <c r="D121" s="9" t="s">
        <v>296</v>
      </c>
      <c r="E121" s="3">
        <v>42129</v>
      </c>
      <c r="F121" s="11" t="s">
        <v>287</v>
      </c>
      <c r="G121" s="10">
        <v>0</v>
      </c>
      <c r="H121" s="6" t="s">
        <v>7</v>
      </c>
    </row>
    <row r="122" spans="1:8" s="7" customFormat="1" ht="14.25" customHeight="1" x14ac:dyDescent="0.2">
      <c r="A122" s="100">
        <v>117</v>
      </c>
      <c r="B122" s="91" t="s">
        <v>112</v>
      </c>
      <c r="C122" s="89" t="s">
        <v>111</v>
      </c>
      <c r="D122" s="9" t="s">
        <v>14</v>
      </c>
      <c r="E122" s="3">
        <v>42129</v>
      </c>
      <c r="F122" s="11" t="s">
        <v>288</v>
      </c>
      <c r="G122" s="10">
        <v>520.01</v>
      </c>
      <c r="H122" s="6" t="s">
        <v>8</v>
      </c>
    </row>
    <row r="123" spans="1:8" s="7" customFormat="1" ht="14.25" customHeight="1" x14ac:dyDescent="0.2">
      <c r="A123" s="101">
        <v>118</v>
      </c>
      <c r="B123" s="92" t="s">
        <v>112</v>
      </c>
      <c r="C123" s="93" t="s">
        <v>111</v>
      </c>
      <c r="D123" s="9" t="s">
        <v>15</v>
      </c>
      <c r="E123" s="3">
        <v>42129</v>
      </c>
      <c r="F123" s="11" t="s">
        <v>289</v>
      </c>
      <c r="G123" s="10">
        <v>1283.46</v>
      </c>
      <c r="H123" s="6" t="s">
        <v>7</v>
      </c>
    </row>
    <row r="124" spans="1:8" s="7" customFormat="1" ht="14.25" customHeight="1" x14ac:dyDescent="0.2">
      <c r="A124" s="101">
        <v>119</v>
      </c>
      <c r="B124" s="92" t="s">
        <v>112</v>
      </c>
      <c r="C124" s="93" t="s">
        <v>111</v>
      </c>
      <c r="D124" s="9" t="s">
        <v>158</v>
      </c>
      <c r="E124" s="3">
        <v>42129</v>
      </c>
      <c r="F124" s="11" t="s">
        <v>290</v>
      </c>
      <c r="G124" s="10">
        <v>13.94</v>
      </c>
      <c r="H124" s="6" t="s">
        <v>7</v>
      </c>
    </row>
    <row r="125" spans="1:8" s="7" customFormat="1" ht="14.25" customHeight="1" x14ac:dyDescent="0.2">
      <c r="A125" s="101">
        <v>120</v>
      </c>
      <c r="B125" s="92" t="s">
        <v>112</v>
      </c>
      <c r="C125" s="93" t="s">
        <v>111</v>
      </c>
      <c r="D125" s="9" t="s">
        <v>109</v>
      </c>
      <c r="E125" s="3">
        <v>42150</v>
      </c>
      <c r="F125" s="11"/>
      <c r="G125" s="10">
        <v>0</v>
      </c>
      <c r="H125" s="6" t="s">
        <v>7</v>
      </c>
    </row>
    <row r="126" spans="1:8" s="7" customFormat="1" ht="14.25" customHeight="1" x14ac:dyDescent="0.2">
      <c r="A126" s="101">
        <v>121</v>
      </c>
      <c r="B126" s="92" t="s">
        <v>112</v>
      </c>
      <c r="C126" s="93" t="s">
        <v>111</v>
      </c>
      <c r="D126" s="9" t="s">
        <v>297</v>
      </c>
      <c r="E126" s="3">
        <v>42129</v>
      </c>
      <c r="F126" s="11" t="s">
        <v>291</v>
      </c>
      <c r="G126" s="10">
        <v>6</v>
      </c>
      <c r="H126" s="6" t="s">
        <v>113</v>
      </c>
    </row>
    <row r="127" spans="1:8" s="7" customFormat="1" ht="14.25" customHeight="1" x14ac:dyDescent="0.2">
      <c r="A127" s="101">
        <v>122</v>
      </c>
      <c r="B127" s="92" t="s">
        <v>112</v>
      </c>
      <c r="C127" s="93" t="s">
        <v>111</v>
      </c>
      <c r="D127" s="9" t="s">
        <v>23</v>
      </c>
      <c r="E127" s="3">
        <v>42129</v>
      </c>
      <c r="F127" s="11" t="s">
        <v>292</v>
      </c>
      <c r="G127" s="10">
        <v>16.690000000000001</v>
      </c>
      <c r="H127" s="6" t="s">
        <v>113</v>
      </c>
    </row>
    <row r="128" spans="1:8" s="7" customFormat="1" ht="14.25" customHeight="1" x14ac:dyDescent="0.2">
      <c r="A128" s="111">
        <v>123</v>
      </c>
      <c r="B128" s="112" t="s">
        <v>112</v>
      </c>
      <c r="C128" s="113" t="s">
        <v>111</v>
      </c>
      <c r="D128" s="83" t="s">
        <v>286</v>
      </c>
      <c r="E128" s="84"/>
      <c r="F128" s="85"/>
      <c r="G128" s="86"/>
      <c r="H128" s="87"/>
    </row>
    <row r="129" spans="1:8" s="7" customFormat="1" ht="14.25" customHeight="1" x14ac:dyDescent="0.2">
      <c r="A129" s="101">
        <v>124</v>
      </c>
      <c r="B129" s="92" t="s">
        <v>112</v>
      </c>
      <c r="C129" s="93" t="s">
        <v>111</v>
      </c>
      <c r="D129" s="2" t="s">
        <v>305</v>
      </c>
      <c r="E129" s="3">
        <v>42150</v>
      </c>
      <c r="F129" s="11"/>
      <c r="G129" s="10">
        <v>250</v>
      </c>
      <c r="H129" s="6" t="s">
        <v>11</v>
      </c>
    </row>
    <row r="130" spans="1:8" s="7" customFormat="1" ht="14.25" customHeight="1" x14ac:dyDescent="0.2">
      <c r="A130" s="101">
        <v>125</v>
      </c>
      <c r="B130" s="92" t="s">
        <v>112</v>
      </c>
      <c r="C130" s="93" t="s">
        <v>111</v>
      </c>
      <c r="D130" s="9" t="s">
        <v>298</v>
      </c>
      <c r="E130" s="3">
        <v>42143</v>
      </c>
      <c r="F130" s="11" t="s">
        <v>293</v>
      </c>
      <c r="G130" s="10">
        <v>1798</v>
      </c>
      <c r="H130" s="6" t="s">
        <v>11</v>
      </c>
    </row>
    <row r="131" spans="1:8" s="7" customFormat="1" ht="14.25" customHeight="1" x14ac:dyDescent="0.2">
      <c r="A131" s="101">
        <v>126</v>
      </c>
      <c r="B131" s="92" t="s">
        <v>112</v>
      </c>
      <c r="C131" s="93" t="s">
        <v>111</v>
      </c>
      <c r="D131" s="9" t="s">
        <v>96</v>
      </c>
      <c r="E131" s="3">
        <v>42143</v>
      </c>
      <c r="F131" s="11" t="s">
        <v>294</v>
      </c>
      <c r="G131" s="10">
        <v>5000</v>
      </c>
      <c r="H131" s="6" t="s">
        <v>12</v>
      </c>
    </row>
    <row r="132" spans="1:8" s="7" customFormat="1" ht="14.25" customHeight="1" x14ac:dyDescent="0.2">
      <c r="A132" s="101">
        <v>127</v>
      </c>
      <c r="B132" s="92" t="s">
        <v>112</v>
      </c>
      <c r="C132" s="93" t="s">
        <v>111</v>
      </c>
      <c r="D132" s="2" t="s">
        <v>301</v>
      </c>
      <c r="E132" s="3">
        <v>42150</v>
      </c>
      <c r="F132" s="11"/>
      <c r="G132" s="10">
        <v>100</v>
      </c>
      <c r="H132" s="6" t="s">
        <v>22</v>
      </c>
    </row>
    <row r="133" spans="1:8" s="7" customFormat="1" ht="14.25" customHeight="1" x14ac:dyDescent="0.2">
      <c r="A133" s="111">
        <v>128</v>
      </c>
      <c r="B133" s="112" t="s">
        <v>112</v>
      </c>
      <c r="C133" s="113" t="s">
        <v>111</v>
      </c>
      <c r="D133" s="83" t="s">
        <v>286</v>
      </c>
      <c r="E133" s="84"/>
      <c r="F133" s="85"/>
      <c r="G133" s="86"/>
      <c r="H133" s="87"/>
    </row>
    <row r="134" spans="1:8" s="7" customFormat="1" ht="14.25" customHeight="1" thickBot="1" x14ac:dyDescent="0.25">
      <c r="A134" s="101">
        <v>129</v>
      </c>
      <c r="B134" s="92" t="s">
        <v>112</v>
      </c>
      <c r="C134" s="93" t="s">
        <v>111</v>
      </c>
      <c r="D134" s="9" t="s">
        <v>158</v>
      </c>
      <c r="E134" s="3">
        <v>42143</v>
      </c>
      <c r="F134" s="11" t="s">
        <v>295</v>
      </c>
      <c r="G134" s="10">
        <v>2.64</v>
      </c>
      <c r="H134" s="6" t="s">
        <v>7</v>
      </c>
    </row>
    <row r="135" spans="1:8" ht="21.75" customHeight="1" thickBot="1" x14ac:dyDescent="0.3">
      <c r="A135" s="168" t="s">
        <v>190</v>
      </c>
      <c r="B135" s="169"/>
      <c r="C135" s="169"/>
      <c r="D135" s="169"/>
      <c r="E135" s="169"/>
      <c r="F135" s="158">
        <f>SUM(G6:G134)</f>
        <v>5787302.6799999997</v>
      </c>
      <c r="G135" s="158"/>
      <c r="H135" s="88" t="s">
        <v>24</v>
      </c>
    </row>
    <row r="136" spans="1:8" ht="15.75" customHeight="1" x14ac:dyDescent="0.25">
      <c r="C136" s="12"/>
      <c r="G136" s="13"/>
    </row>
    <row r="137" spans="1:8" x14ac:dyDescent="0.25">
      <c r="G137" s="13"/>
    </row>
    <row r="138" spans="1:8" x14ac:dyDescent="0.25">
      <c r="F138" s="13"/>
      <c r="G138" s="13"/>
    </row>
    <row r="139" spans="1:8" x14ac:dyDescent="0.25">
      <c r="D139" s="13"/>
      <c r="F139" s="13"/>
      <c r="G139" s="13"/>
    </row>
    <row r="140" spans="1:8" x14ac:dyDescent="0.25">
      <c r="G140" s="13"/>
    </row>
    <row r="142" spans="1:8" x14ac:dyDescent="0.25">
      <c r="H142" s="13"/>
    </row>
    <row r="144" spans="1:8" x14ac:dyDescent="0.25">
      <c r="G144" s="13"/>
    </row>
    <row r="154" spans="7:7" x14ac:dyDescent="0.25">
      <c r="G154" s="13"/>
    </row>
    <row r="155" spans="7:7" x14ac:dyDescent="0.25">
      <c r="G155" s="13"/>
    </row>
  </sheetData>
  <mergeCells count="10">
    <mergeCell ref="F135:G135"/>
    <mergeCell ref="A3:C5"/>
    <mergeCell ref="A135:E135"/>
    <mergeCell ref="G1:H1"/>
    <mergeCell ref="C2:H2"/>
    <mergeCell ref="D3:D5"/>
    <mergeCell ref="E3:E5"/>
    <mergeCell ref="F3:F5"/>
    <mergeCell ref="G3:G5"/>
    <mergeCell ref="H3:H5"/>
  </mergeCells>
  <pageMargins left="0.39370078740157483" right="0.39370078740157483" top="0.78740157480314965" bottom="0.78740157480314965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Příjmy</vt:lpstr>
      <vt:lpstr>Výdaje</vt:lpstr>
      <vt:lpstr>Přehled rozp.opatření</vt:lpstr>
      <vt:lpstr>'Přehled rozp.opatření'!Názvy_tisku</vt:lpstr>
    </vt:vector>
  </TitlesOfParts>
  <Company>kulk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Matouskova Anna</cp:lastModifiedBy>
  <cp:lastPrinted>2015-06-09T10:47:09Z</cp:lastPrinted>
  <dcterms:created xsi:type="dcterms:W3CDTF">2013-04-10T13:34:02Z</dcterms:created>
  <dcterms:modified xsi:type="dcterms:W3CDTF">2015-06-09T10:48:02Z</dcterms:modified>
</cp:coreProperties>
</file>