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0 14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<sst xmlns="http://schemas.openxmlformats.org/spreadsheetml/2006/main" count="316" uniqueCount="163">
  <si>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</si>
  <si>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</si>
  <si>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</si>
  <si>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</si>
  <si>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</si>
  <si>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</si>
  <si>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</si>
  <si>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</si>
  <si>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</si>
  <si>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</si>
  <si>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</si>
  <si>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</si>
  <si>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</si>
  <si>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</si>
  <si>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</si>
  <si>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</si>
  <si>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</si>
  <si>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</si>
  <si>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</si>
  <si>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</si>
  <si>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</si>
  <si>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</si>
  <si>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</si>
  <si>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</si>
  <si>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</si>
  <si>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</si>
  <si>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</si>
  <si>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</si>
  <si>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</si>
  <si>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</si>
  <si>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</si>
  <si>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</si>
  <si>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</si>
  <si>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</si>
  <si>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</si>
  <si>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</si>
  <si>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</si>
  <si>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</si>
  <si>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</si>
  <si>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</si>
  <si>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</si>
  <si>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</si>
  <si>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</si>
  <si>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</si>
  <si>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</si>
  <si>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</si>
  <si>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</si>
  <si>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</si>
  <si>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</si>
  <si>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</si>
  <si>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</si>
  <si>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</si>
  <si>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</si>
  <si>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</si>
  <si>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</si>
  <si>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</si>
  <si>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</si>
  <si>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</si>
  <si>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</si>
  <si>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</si>
  <si>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</si>
  <si>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 215/2015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</si>
  <si>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</si>
  <si>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</si>
  <si>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</si>
  <si>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</si>
  <si>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</si>
  <si>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</si>
  <si>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</si>
  <si>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</si>
  <si>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</si>
  <si>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</si>
  <si>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</si>
  <si>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</si>
  <si>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ZR-RO 85/15-OSV</t>
  </si>
  <si>
    <t>ZR-RO 81/15-OREP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</si>
  <si>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</si>
  <si>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</si>
  <si>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</si>
  <si>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</si>
  <si>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</si>
  <si>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</si>
  <si>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</si>
  <si>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</si>
  <si>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</si>
  <si>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</si>
  <si>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</si>
  <si>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</si>
  <si>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</si>
  <si>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</si>
  <si>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</si>
  <si>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</si>
  <si>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</si>
  <si>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</si>
  <si>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</si>
  <si>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</si>
  <si>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</si>
  <si>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</si>
  <si>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</si>
  <si>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</si>
  <si>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</si>
  <si>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</si>
  <si>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</si>
  <si>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</si>
  <si>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1413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</si>
  <si>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</si>
  <si>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</si>
  <si>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</si>
  <si>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</si>
  <si>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</si>
  <si>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</si>
  <si>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</si>
  <si>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</si>
  <si>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</si>
  <si>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</si>
  <si>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</si>
  <si>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</si>
  <si>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</si>
  <si>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</si>
  <si>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</si>
  <si>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</si>
  <si>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</si>
  <si>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</si>
  <si>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</si>
  <si>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</si>
  <si>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</si>
  <si>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</si>
  <si>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</si>
  <si>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</si>
  <si>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</si>
  <si>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</si>
  <si>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</si>
  <si>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</si>
  <si>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</si>
  <si>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</si>
  <si>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</si>
  <si>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</si>
  <si>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</si>
  <si>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</si>
  <si>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</si>
  <si>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</si>
  <si>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</si>
  <si>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</si>
  <si>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</si>
  <si>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</si>
  <si>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</si>
  <si>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</si>
  <si>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</si>
  <si>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</si>
  <si>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</si>
  <si>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VMaG Česá Lípa - Obnova fasády - Svaté schody</t>
  </si>
  <si>
    <t>149070</t>
  </si>
  <si>
    <t>1705</t>
  </si>
  <si>
    <t>Koupě domu č.p. 72 Muzeum Českého Ráje v Turnově</t>
  </si>
  <si>
    <t>ZR-RO 215/15-OISNM</t>
  </si>
  <si>
    <t>149071</t>
  </si>
  <si>
    <t>Stavební úpravy sociálního zázemí v přízemí a suterénu Alešova 1723</t>
  </si>
  <si>
    <t>ORJ</t>
  </si>
  <si>
    <t>ORG - č.a.</t>
  </si>
  <si>
    <t>PŘÍJMOVÁ ČÁST</t>
  </si>
  <si>
    <t>příjmy</t>
  </si>
  <si>
    <t>14 - Odbor investic a správy nemovitého majetku     ZR_RO č. 215/15</t>
  </si>
  <si>
    <t>ZR-RO 215/15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</si>
</sst>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48">
      <alignment/>
      <protection/>
    </xf>
    <xf numFmtId="165" fontId="8" fillId="0" borderId="0" xfId="48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165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4" fontId="12" fillId="0" borderId="27" xfId="49" applyNumberFormat="1" applyFont="1" applyFill="1" applyBorder="1">
      <alignment/>
      <protection/>
    </xf>
    <xf numFmtId="167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165" fontId="13" fillId="0" borderId="31" xfId="50" applyNumberFormat="1" applyFont="1" applyFill="1" applyBorder="1" applyAlignment="1">
      <alignment horizontal="right"/>
      <protection/>
    </xf>
    <xf numFmtId="165" fontId="13" fillId="0" borderId="34" xfId="50" applyNumberFormat="1" applyFont="1" applyFill="1" applyBorder="1">
      <alignment/>
      <protection/>
    </xf>
    <xf numFmtId="166" fontId="13" fillId="0" borderId="31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167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165" fontId="14" fillId="0" borderId="36" xfId="35" applyNumberFormat="1" applyFont="1" applyFill="1" applyBorder="1" applyAlignment="1">
      <alignment horizontal="right"/>
    </xf>
    <xf numFmtId="165" fontId="14" fillId="0" borderId="15" xfId="50" applyNumberFormat="1" applyFont="1" applyFill="1" applyBorder="1">
      <alignment/>
      <protection/>
    </xf>
    <xf numFmtId="166" fontId="14" fillId="0" borderId="36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167" fontId="14" fillId="0" borderId="15" xfId="50" applyNumberFormat="1" applyFont="1" applyFill="1" applyBorder="1">
      <alignment/>
      <protection/>
    </xf>
    <xf numFmtId="0" fontId="14" fillId="0" borderId="37" xfId="50" applyFont="1" applyFill="1" applyBorder="1" applyAlignment="1">
      <alignment horizontal="center"/>
      <protection/>
    </xf>
    <xf numFmtId="49" fontId="14" fillId="0" borderId="38" xfId="50" applyNumberFormat="1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0" fontId="14" fillId="0" borderId="40" xfId="50" applyFont="1" applyFill="1" applyBorder="1" applyAlignment="1">
      <alignment horizontal="center"/>
      <protection/>
    </xf>
    <xf numFmtId="0" fontId="14" fillId="0" borderId="38" xfId="50" applyFont="1" applyFill="1" applyBorder="1" applyAlignment="1">
      <alignment horizontal="center"/>
      <protection/>
    </xf>
    <xf numFmtId="0" fontId="14" fillId="0" borderId="40" xfId="50" applyFont="1" applyFill="1" applyBorder="1">
      <alignment/>
      <protection/>
    </xf>
    <xf numFmtId="165" fontId="14" fillId="0" borderId="39" xfId="35" applyNumberFormat="1" applyFont="1" applyFill="1" applyBorder="1" applyAlignment="1">
      <alignment horizontal="right"/>
    </xf>
    <xf numFmtId="165" fontId="14" fillId="0" borderId="41" xfId="50" applyNumberFormat="1" applyFont="1" applyFill="1" applyBorder="1">
      <alignment/>
      <protection/>
    </xf>
    <xf numFmtId="166" fontId="14" fillId="0" borderId="39" xfId="35" applyNumberFormat="1" applyFont="1" applyFill="1" applyBorder="1" applyAlignment="1">
      <alignment horizontal="right"/>
    </xf>
    <xf numFmtId="4" fontId="14" fillId="0" borderId="41" xfId="50" applyNumberFormat="1" applyFont="1" applyFill="1" applyBorder="1">
      <alignment/>
      <protection/>
    </xf>
    <xf numFmtId="167" fontId="14" fillId="0" borderId="41" xfId="50" applyNumberFormat="1" applyFont="1" applyFill="1" applyBorder="1">
      <alignment/>
      <protection/>
    </xf>
    <xf numFmtId="0" fontId="0" fillId="34" borderId="0" xfId="0" applyFill="1" applyAlignment="1">
      <alignment/>
    </xf>
    <xf numFmtId="0" fontId="13" fillId="34" borderId="29" xfId="50" applyFont="1" applyFill="1" applyBorder="1" applyAlignment="1">
      <alignment horizontal="center"/>
      <protection/>
    </xf>
    <xf numFmtId="49" fontId="13" fillId="34" borderId="30" xfId="50" applyNumberFormat="1" applyFont="1" applyFill="1" applyBorder="1" applyAlignment="1">
      <alignment horizontal="center"/>
      <protection/>
    </xf>
    <xf numFmtId="49" fontId="13" fillId="34" borderId="31" xfId="50" applyNumberFormat="1" applyFont="1" applyFill="1" applyBorder="1" applyAlignment="1">
      <alignment horizontal="center"/>
      <protection/>
    </xf>
    <xf numFmtId="49" fontId="13" fillId="34" borderId="32" xfId="50" applyNumberFormat="1" applyFont="1" applyFill="1" applyBorder="1" applyAlignment="1">
      <alignment horizontal="center"/>
      <protection/>
    </xf>
    <xf numFmtId="0" fontId="13" fillId="34" borderId="33" xfId="50" applyFont="1" applyFill="1" applyBorder="1" applyAlignment="1">
      <alignment horizontal="center"/>
      <protection/>
    </xf>
    <xf numFmtId="0" fontId="13" fillId="34" borderId="32" xfId="50" applyFont="1" applyFill="1" applyBorder="1">
      <alignment/>
      <protection/>
    </xf>
    <xf numFmtId="165" fontId="13" fillId="34" borderId="31" xfId="50" applyNumberFormat="1" applyFont="1" applyFill="1" applyBorder="1" applyAlignment="1">
      <alignment horizontal="right"/>
      <protection/>
    </xf>
    <xf numFmtId="165" fontId="13" fillId="34" borderId="34" xfId="50" applyNumberFormat="1" applyFont="1" applyFill="1" applyBorder="1">
      <alignment/>
      <protection/>
    </xf>
    <xf numFmtId="166" fontId="13" fillId="34" borderId="31" xfId="50" applyNumberFormat="1" applyFont="1" applyFill="1" applyBorder="1" applyAlignment="1">
      <alignment horizontal="right"/>
      <protection/>
    </xf>
    <xf numFmtId="4" fontId="13" fillId="34" borderId="34" xfId="50" applyNumberFormat="1" applyFont="1" applyFill="1" applyBorder="1">
      <alignment/>
      <protection/>
    </xf>
    <xf numFmtId="167" fontId="13" fillId="34" borderId="34" xfId="50" applyNumberFormat="1" applyFont="1" applyFill="1" applyBorder="1">
      <alignment/>
      <protection/>
    </xf>
    <xf numFmtId="0" fontId="14" fillId="34" borderId="37" xfId="50" applyFont="1" applyFill="1" applyBorder="1" applyAlignment="1">
      <alignment horizontal="center"/>
      <protection/>
    </xf>
    <xf numFmtId="49" fontId="14" fillId="34" borderId="38" xfId="50" applyNumberFormat="1" applyFont="1" applyFill="1" applyBorder="1" applyAlignment="1">
      <alignment horizontal="center"/>
      <protection/>
    </xf>
    <xf numFmtId="49" fontId="14" fillId="34" borderId="39" xfId="50" applyNumberFormat="1" applyFont="1" applyFill="1" applyBorder="1" applyAlignment="1">
      <alignment horizontal="center"/>
      <protection/>
    </xf>
    <xf numFmtId="0" fontId="14" fillId="34" borderId="40" xfId="50" applyFont="1" applyFill="1" applyBorder="1" applyAlignment="1">
      <alignment horizontal="center"/>
      <protection/>
    </xf>
    <xf numFmtId="0" fontId="14" fillId="34" borderId="38" xfId="50" applyFont="1" applyFill="1" applyBorder="1" applyAlignment="1">
      <alignment horizontal="center"/>
      <protection/>
    </xf>
    <xf numFmtId="0" fontId="14" fillId="34" borderId="40" xfId="50" applyFont="1" applyFill="1" applyBorder="1">
      <alignment/>
      <protection/>
    </xf>
    <xf numFmtId="165" fontId="14" fillId="34" borderId="39" xfId="35" applyNumberFormat="1" applyFont="1" applyFill="1" applyBorder="1" applyAlignment="1">
      <alignment horizontal="right"/>
    </xf>
    <xf numFmtId="165" fontId="14" fillId="34" borderId="41" xfId="50" applyNumberFormat="1" applyFont="1" applyFill="1" applyBorder="1">
      <alignment/>
      <protection/>
    </xf>
    <xf numFmtId="166" fontId="14" fillId="34" borderId="39" xfId="35" applyNumberFormat="1" applyFont="1" applyFill="1" applyBorder="1" applyAlignment="1">
      <alignment horizontal="right"/>
    </xf>
    <xf numFmtId="4" fontId="14" fillId="34" borderId="41" xfId="50" applyNumberFormat="1" applyFont="1" applyFill="1" applyBorder="1">
      <alignment/>
      <protection/>
    </xf>
    <xf numFmtId="167" fontId="14" fillId="34" borderId="41" xfId="50" applyNumberFormat="1" applyFont="1" applyFill="1" applyBorder="1">
      <alignment/>
      <protection/>
    </xf>
    <xf numFmtId="49" fontId="51" fillId="34" borderId="31" xfId="50" applyNumberFormat="1" applyFont="1" applyFill="1" applyBorder="1" applyAlignment="1">
      <alignment horizontal="center"/>
      <protection/>
    </xf>
    <xf numFmtId="49" fontId="51" fillId="34" borderId="32" xfId="50" applyNumberFormat="1" applyFont="1" applyFill="1" applyBorder="1" applyAlignment="1">
      <alignment horizontal="center"/>
      <protection/>
    </xf>
    <xf numFmtId="0" fontId="51" fillId="34" borderId="33" xfId="50" applyFont="1" applyFill="1" applyBorder="1" applyAlignment="1">
      <alignment horizontal="center"/>
      <protection/>
    </xf>
    <xf numFmtId="0" fontId="51" fillId="34" borderId="32" xfId="50" applyFont="1" applyFill="1" applyBorder="1">
      <alignment/>
      <protection/>
    </xf>
    <xf numFmtId="165" fontId="51" fillId="34" borderId="31" xfId="50" applyNumberFormat="1" applyFont="1" applyFill="1" applyBorder="1" applyAlignment="1">
      <alignment horizontal="right"/>
      <protection/>
    </xf>
    <xf numFmtId="165" fontId="51" fillId="34" borderId="34" xfId="50" applyNumberFormat="1" applyFont="1" applyFill="1" applyBorder="1">
      <alignment/>
      <protection/>
    </xf>
    <xf numFmtId="166" fontId="51" fillId="34" borderId="31" xfId="50" applyNumberFormat="1" applyFont="1" applyFill="1" applyBorder="1" applyAlignment="1">
      <alignment horizontal="right"/>
      <protection/>
    </xf>
    <xf numFmtId="4" fontId="51" fillId="34" borderId="34" xfId="50" applyNumberFormat="1" applyFont="1" applyFill="1" applyBorder="1">
      <alignment/>
      <protection/>
    </xf>
    <xf numFmtId="167" fontId="51" fillId="34" borderId="34" xfId="50" applyNumberFormat="1" applyFont="1" applyFill="1" applyBorder="1">
      <alignment/>
      <protection/>
    </xf>
    <xf numFmtId="0" fontId="52" fillId="34" borderId="40" xfId="50" applyFont="1" applyFill="1" applyBorder="1" applyAlignment="1">
      <alignment horizontal="center"/>
      <protection/>
    </xf>
    <xf numFmtId="0" fontId="52" fillId="34" borderId="38" xfId="50" applyFont="1" applyFill="1" applyBorder="1" applyAlignment="1">
      <alignment horizontal="center"/>
      <protection/>
    </xf>
    <xf numFmtId="0" fontId="52" fillId="34" borderId="40" xfId="50" applyFont="1" applyFill="1" applyBorder="1">
      <alignment/>
      <protection/>
    </xf>
    <xf numFmtId="165" fontId="52" fillId="34" borderId="39" xfId="35" applyNumberFormat="1" applyFont="1" applyFill="1" applyBorder="1" applyAlignment="1">
      <alignment horizontal="right"/>
    </xf>
    <xf numFmtId="165" fontId="52" fillId="34" borderId="41" xfId="50" applyNumberFormat="1" applyFont="1" applyFill="1" applyBorder="1">
      <alignment/>
      <protection/>
    </xf>
    <xf numFmtId="166" fontId="52" fillId="34" borderId="39" xfId="35" applyNumberFormat="1" applyFont="1" applyFill="1" applyBorder="1" applyAlignment="1">
      <alignment horizontal="right"/>
    </xf>
    <xf numFmtId="4" fontId="52" fillId="34" borderId="41" xfId="50" applyNumberFormat="1" applyFont="1" applyFill="1" applyBorder="1">
      <alignment/>
      <protection/>
    </xf>
    <xf numFmtId="167" fontId="52" fillId="34" borderId="41" xfId="50" applyNumberFormat="1" applyFont="1" applyFill="1" applyBorder="1">
      <alignment/>
      <protection/>
    </xf>
    <xf numFmtId="0" fontId="0" fillId="0" borderId="22" xfId="0" applyBorder="1" applyAlignment="1">
      <alignment/>
    </xf>
    <xf numFmtId="49" fontId="13" fillId="0" borderId="42" xfId="50" applyNumberFormat="1" applyFont="1" applyFill="1" applyBorder="1" applyAlignment="1">
      <alignment horizontal="center"/>
      <protection/>
    </xf>
    <xf numFmtId="49" fontId="51" fillId="34" borderId="43" xfId="50" applyNumberFormat="1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49" fontId="15" fillId="0" borderId="0" xfId="50" applyNumberFormat="1" applyFont="1" applyFill="1" applyBorder="1" applyAlignment="1">
      <alignment horizontal="center"/>
      <protection/>
    </xf>
    <xf numFmtId="49" fontId="52" fillId="34" borderId="0" xfId="50" applyNumberFormat="1" applyFont="1" applyFill="1" applyBorder="1" applyAlignment="1">
      <alignment horizontal="center"/>
      <protection/>
    </xf>
    <xf numFmtId="0" fontId="52" fillId="34" borderId="0" xfId="50" applyFont="1" applyFill="1" applyBorder="1" applyAlignment="1">
      <alignment horizontal="center"/>
      <protection/>
    </xf>
    <xf numFmtId="0" fontId="52" fillId="34" borderId="0" xfId="50" applyFont="1" applyFill="1" applyBorder="1">
      <alignment/>
      <protection/>
    </xf>
    <xf numFmtId="165" fontId="52" fillId="34" borderId="0" xfId="50" applyNumberFormat="1" applyFont="1" applyFill="1" applyBorder="1">
      <alignment/>
      <protection/>
    </xf>
    <xf numFmtId="165" fontId="52" fillId="34" borderId="0" xfId="50" applyNumberFormat="1" applyFont="1" applyFill="1" applyBorder="1" applyAlignment="1">
      <alignment horizontal="right"/>
      <protection/>
    </xf>
    <xf numFmtId="165" fontId="51" fillId="34" borderId="44" xfId="50" applyNumberFormat="1" applyFont="1" applyFill="1" applyBorder="1">
      <alignment/>
      <protection/>
    </xf>
    <xf numFmtId="0" fontId="14" fillId="0" borderId="0" xfId="50" applyFont="1" applyFill="1" applyBorder="1" applyAlignment="1">
      <alignment horizontal="center"/>
      <protection/>
    </xf>
    <xf numFmtId="165" fontId="52" fillId="34" borderId="0" xfId="35" applyNumberFormat="1" applyFont="1" applyFill="1" applyBorder="1" applyAlignment="1">
      <alignment horizontal="right"/>
    </xf>
    <xf numFmtId="165" fontId="52" fillId="34" borderId="45" xfId="50" applyNumberFormat="1" applyFont="1" applyFill="1" applyBorder="1">
      <alignment/>
      <protection/>
    </xf>
    <xf numFmtId="0" fontId="0" fillId="0" borderId="0" xfId="0" applyBorder="1" applyAlignment="1">
      <alignment/>
    </xf>
    <xf numFmtId="49" fontId="11" fillId="34" borderId="31" xfId="50" applyNumberFormat="1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6" xfId="0" applyFont="1" applyBorder="1" applyAlignment="1">
      <alignment horizontal="center" vertical="center" textRotation="90"/>
    </xf>
    <xf numFmtId="0" fontId="11" fillId="0" borderId="47" xfId="0" applyFont="1" applyBorder="1" applyAlignment="1">
      <alignment horizontal="center" vertical="center" textRotation="90"/>
    </xf>
    <xf numFmtId="0" fontId="11" fillId="0" borderId="42" xfId="49" applyFont="1" applyFill="1" applyBorder="1" applyAlignment="1">
      <alignment horizontal="center" vertical="center"/>
      <protection/>
    </xf>
    <xf numFmtId="0" fontId="11" fillId="0" borderId="43" xfId="49" applyFont="1" applyFill="1" applyBorder="1" applyAlignment="1">
      <alignment horizontal="center" vertical="center"/>
      <protection/>
    </xf>
    <xf numFmtId="0" fontId="12" fillId="0" borderId="42" xfId="49" applyFont="1" applyFill="1" applyBorder="1" applyAlignment="1">
      <alignment horizontal="center"/>
      <protection/>
    </xf>
    <xf numFmtId="0" fontId="12" fillId="0" borderId="43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0">
      <selection activeCell="D34" sqref="D3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50" t="s">
        <v>56</v>
      </c>
      <c r="B1" s="150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58</v>
      </c>
      <c r="D2" s="32" t="s">
        <v>61</v>
      </c>
      <c r="E2" s="32" t="s">
        <v>58</v>
      </c>
    </row>
    <row r="3" spans="1:5" ht="15" customHeight="1">
      <c r="A3" s="2" t="s">
        <v>3</v>
      </c>
      <c r="B3" s="29" t="s">
        <v>37</v>
      </c>
      <c r="C3" s="26">
        <f>C4+C5+C6</f>
        <v>2363083.33</v>
      </c>
      <c r="D3" s="26">
        <f>D4+D5+D6</f>
        <v>1580</v>
      </c>
      <c r="E3" s="27">
        <f aca="true" t="shared" si="0" ref="E3:E23">C3+D3</f>
        <v>2364663.33</v>
      </c>
    </row>
    <row r="4" spans="1:10" ht="15" customHeight="1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5" ht="15" customHeight="1">
      <c r="A5" s="6" t="s">
        <v>6</v>
      </c>
      <c r="B5" s="7" t="s">
        <v>7</v>
      </c>
      <c r="C5" s="8">
        <v>141417.56</v>
      </c>
      <c r="D5" s="4">
        <v>1580</v>
      </c>
      <c r="E5" s="10">
        <f t="shared" si="0"/>
        <v>142997.56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5" ht="15" customHeight="1">
      <c r="A7" s="12" t="s">
        <v>40</v>
      </c>
      <c r="B7" s="7" t="s">
        <v>10</v>
      </c>
      <c r="C7" s="13">
        <f>C8+C13</f>
        <v>4840158.11</v>
      </c>
      <c r="D7" s="13">
        <f>D8+D13</f>
        <v>0</v>
      </c>
      <c r="E7" s="14">
        <f t="shared" si="0"/>
        <v>4840158.11</v>
      </c>
    </row>
    <row r="8" spans="1:5" ht="15" customHeight="1">
      <c r="A8" s="6" t="s">
        <v>45</v>
      </c>
      <c r="B8" s="7" t="s">
        <v>11</v>
      </c>
      <c r="C8" s="8">
        <f>C9+C10+C11+C12</f>
        <v>4128726.04</v>
      </c>
      <c r="D8" s="8">
        <f>D9+D10+D11+D12</f>
        <v>0</v>
      </c>
      <c r="E8" s="11">
        <f t="shared" si="0"/>
        <v>4128726.04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4032423.87</v>
      </c>
      <c r="D10" s="8">
        <v>0</v>
      </c>
      <c r="E10" s="11">
        <f t="shared" si="0"/>
        <v>4032423.87</v>
      </c>
    </row>
    <row r="11" spans="1:5" ht="15" customHeight="1">
      <c r="A11" s="6" t="s">
        <v>42</v>
      </c>
      <c r="B11" s="7" t="s">
        <v>44</v>
      </c>
      <c r="C11" s="8">
        <v>10460.17</v>
      </c>
      <c r="D11" s="8">
        <v>0</v>
      </c>
      <c r="E11" s="11">
        <f>SUM(C11:D11)</f>
        <v>10460.17</v>
      </c>
    </row>
    <row r="12" spans="1:5" ht="15" customHeight="1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47</v>
      </c>
      <c r="B13" s="7" t="s">
        <v>13</v>
      </c>
      <c r="C13" s="8">
        <f>C14+C15+C16</f>
        <v>711432.0700000001</v>
      </c>
      <c r="D13" s="8">
        <f>D14+D15+D16</f>
        <v>0</v>
      </c>
      <c r="E13" s="11">
        <f t="shared" si="0"/>
        <v>711432.0700000001</v>
      </c>
    </row>
    <row r="14" spans="1:5" ht="15" customHeight="1">
      <c r="A14" s="6" t="s">
        <v>43</v>
      </c>
      <c r="B14" s="7" t="s">
        <v>13</v>
      </c>
      <c r="C14" s="8">
        <v>709937.4</v>
      </c>
      <c r="D14" s="8">
        <v>0</v>
      </c>
      <c r="E14" s="11">
        <f t="shared" si="0"/>
        <v>709937.4</v>
      </c>
    </row>
    <row r="15" spans="1:5" ht="15" customHeight="1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>
      <c r="A17" s="12" t="s">
        <v>14</v>
      </c>
      <c r="B17" s="15" t="s">
        <v>38</v>
      </c>
      <c r="C17" s="13">
        <f>C3+C7</f>
        <v>7203241.44</v>
      </c>
      <c r="D17" s="13">
        <f>D3+D7</f>
        <v>1580</v>
      </c>
      <c r="E17" s="14">
        <f t="shared" si="0"/>
        <v>7204821.44</v>
      </c>
    </row>
    <row r="18" spans="1:5" ht="15" customHeight="1">
      <c r="A18" s="12" t="s">
        <v>15</v>
      </c>
      <c r="B18" s="15" t="s">
        <v>16</v>
      </c>
      <c r="C18" s="13">
        <f>SUM(C19:C22)</f>
        <v>940852.76</v>
      </c>
      <c r="D18" s="13">
        <f>SUM(D19:D22)</f>
        <v>0</v>
      </c>
      <c r="E18" s="14">
        <f t="shared" si="0"/>
        <v>940852.76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952852.25</v>
      </c>
      <c r="D20" s="8">
        <v>0</v>
      </c>
      <c r="E20" s="11">
        <f>SUM(C20:D20)</f>
        <v>952852.25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8144094.2</v>
      </c>
      <c r="D23" s="22">
        <f>D17+D18</f>
        <v>1580</v>
      </c>
      <c r="E23" s="23">
        <f t="shared" si="0"/>
        <v>8145674.2</v>
      </c>
    </row>
    <row r="24" spans="1:5" ht="13.5" thickBot="1">
      <c r="A24" s="150" t="s">
        <v>57</v>
      </c>
      <c r="B24" s="150"/>
      <c r="C24" s="35"/>
      <c r="D24" s="35"/>
      <c r="E24" s="36" t="s">
        <v>0</v>
      </c>
    </row>
    <row r="25" spans="1:5" ht="24.75" thickBot="1">
      <c r="A25" s="30" t="s">
        <v>18</v>
      </c>
      <c r="B25" s="31" t="s">
        <v>19</v>
      </c>
      <c r="C25" s="32" t="s">
        <v>58</v>
      </c>
      <c r="D25" s="32" t="s">
        <v>61</v>
      </c>
      <c r="E25" s="32" t="s">
        <v>58</v>
      </c>
    </row>
    <row r="26" spans="1:5" ht="15" customHeight="1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5" t="s">
        <v>21</v>
      </c>
      <c r="B27" s="7" t="s">
        <v>20</v>
      </c>
      <c r="C27" s="8">
        <v>242489.92</v>
      </c>
      <c r="D27" s="4">
        <v>0</v>
      </c>
      <c r="E27" s="5">
        <f aca="true" t="shared" si="1" ref="E27:E41">C27+D27</f>
        <v>242489.92</v>
      </c>
    </row>
    <row r="28" spans="1:5" ht="15" customHeight="1">
      <c r="A28" s="25" t="s">
        <v>28</v>
      </c>
      <c r="B28" s="7" t="s">
        <v>20</v>
      </c>
      <c r="C28" s="8">
        <v>882990.86</v>
      </c>
      <c r="D28" s="4">
        <v>0</v>
      </c>
      <c r="E28" s="5">
        <f t="shared" si="1"/>
        <v>882990.86</v>
      </c>
    </row>
    <row r="29" spans="1:5" ht="15" customHeight="1">
      <c r="A29" s="25" t="s">
        <v>22</v>
      </c>
      <c r="B29" s="7" t="s">
        <v>20</v>
      </c>
      <c r="C29" s="8">
        <v>649814.3500000001</v>
      </c>
      <c r="D29" s="4">
        <v>0</v>
      </c>
      <c r="E29" s="5">
        <f t="shared" si="1"/>
        <v>649814.3500000001</v>
      </c>
    </row>
    <row r="30" spans="1:5" ht="15" customHeight="1">
      <c r="A30" s="25" t="s">
        <v>39</v>
      </c>
      <c r="B30" s="7" t="s">
        <v>20</v>
      </c>
      <c r="C30" s="8">
        <v>3621391.4999999995</v>
      </c>
      <c r="D30" s="4">
        <v>0</v>
      </c>
      <c r="E30" s="5">
        <f>C30+D30</f>
        <v>3621391.4999999995</v>
      </c>
    </row>
    <row r="31" spans="1:5" ht="15" customHeight="1">
      <c r="A31" s="25" t="s">
        <v>54</v>
      </c>
      <c r="B31" s="7" t="s">
        <v>24</v>
      </c>
      <c r="C31" s="8">
        <v>453659.3599999999</v>
      </c>
      <c r="D31" s="4">
        <v>0</v>
      </c>
      <c r="E31" s="5">
        <f t="shared" si="1"/>
        <v>453659.3599999999</v>
      </c>
    </row>
    <row r="32" spans="1:5" ht="15" customHeight="1">
      <c r="A32" s="25" t="s">
        <v>55</v>
      </c>
      <c r="B32" s="7" t="s">
        <v>20</v>
      </c>
      <c r="C32" s="8">
        <v>65586</v>
      </c>
      <c r="D32" s="4">
        <v>0</v>
      </c>
      <c r="E32" s="5">
        <f t="shared" si="1"/>
        <v>65586</v>
      </c>
    </row>
    <row r="33" spans="1:5" ht="15" customHeight="1">
      <c r="A33" s="25" t="s">
        <v>29</v>
      </c>
      <c r="B33" s="7" t="s">
        <v>23</v>
      </c>
      <c r="C33" s="8">
        <v>932786.0099999999</v>
      </c>
      <c r="D33" s="4">
        <v>1580</v>
      </c>
      <c r="E33" s="5">
        <f t="shared" si="1"/>
        <v>934366.0099999999</v>
      </c>
    </row>
    <row r="34" spans="1:5" ht="15" customHeight="1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5" t="s">
        <v>31</v>
      </c>
      <c r="B35" s="7" t="s">
        <v>24</v>
      </c>
      <c r="C35" s="8">
        <v>1074867.06</v>
      </c>
      <c r="D35" s="4">
        <v>0</v>
      </c>
      <c r="E35" s="5">
        <f t="shared" si="1"/>
        <v>1074867.06</v>
      </c>
    </row>
    <row r="36" spans="1:5" ht="15" customHeight="1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5" t="s">
        <v>53</v>
      </c>
      <c r="B38" s="7" t="s">
        <v>24</v>
      </c>
      <c r="C38" s="8">
        <v>83923.1</v>
      </c>
      <c r="D38" s="4">
        <v>0</v>
      </c>
      <c r="E38" s="5">
        <f>C38+D38</f>
        <v>83923.1</v>
      </c>
    </row>
    <row r="39" spans="1:5" ht="15" customHeight="1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5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8" t="s">
        <v>25</v>
      </c>
      <c r="B42" s="21"/>
      <c r="C42" s="22">
        <f>C26+C27+C28+C29+C30+C31+C32+C33+C34+C35+C36+C37+C38+C39+C40+C41</f>
        <v>8144094.197</v>
      </c>
      <c r="D42" s="22">
        <f>SUM(D26:D41)</f>
        <v>1580</v>
      </c>
      <c r="E42" s="23">
        <f>SUM(E26:E41)</f>
        <v>8145674.197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9"/>
  <sheetViews>
    <sheetView zoomScalePageLayoutView="0" workbookViewId="0" topLeftCell="B31">
      <selection activeCell="G65" sqref="G65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6" width="14.28125" style="1" customWidth="1"/>
    <col min="17" max="17" width="14.28125" style="38" hidden="1" customWidth="1"/>
    <col min="18" max="18" width="14.28125" style="39" hidden="1" customWidth="1"/>
    <col min="19" max="19" width="14.28125" style="38" hidden="1" customWidth="1"/>
    <col min="20" max="20" width="14.28125" style="39" customWidth="1"/>
    <col min="21" max="21" width="15.57421875" style="38" customWidth="1"/>
    <col min="22" max="22" width="14.28125" style="39" customWidth="1"/>
  </cols>
  <sheetData>
    <row r="2" spans="1:8" ht="18">
      <c r="A2" s="151"/>
      <c r="B2" s="151"/>
      <c r="C2" s="151"/>
      <c r="D2" s="151"/>
      <c r="E2" s="151"/>
      <c r="F2" s="151"/>
      <c r="G2" s="151"/>
      <c r="H2" s="151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152" t="s">
        <v>62</v>
      </c>
      <c r="B4" s="152"/>
      <c r="C4" s="152"/>
      <c r="D4" s="152"/>
      <c r="E4" s="152"/>
      <c r="F4" s="152"/>
      <c r="G4" s="152"/>
      <c r="H4" s="152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153" t="s">
        <v>63</v>
      </c>
      <c r="B6" s="153"/>
      <c r="C6" s="153"/>
      <c r="D6" s="153"/>
      <c r="E6" s="153"/>
      <c r="F6" s="153"/>
      <c r="G6" s="153"/>
      <c r="H6" s="153"/>
    </row>
    <row r="7" spans="1:8" ht="16.5" thickBot="1">
      <c r="A7" s="42"/>
      <c r="B7" s="42"/>
      <c r="C7" s="42"/>
      <c r="D7" s="42"/>
      <c r="E7" s="42"/>
      <c r="F7" s="42"/>
      <c r="G7" s="42"/>
      <c r="H7" s="43"/>
    </row>
    <row r="8" spans="1:22" ht="13.5" customHeight="1" thickBot="1">
      <c r="A8" s="154"/>
      <c r="B8" s="44" t="s">
        <v>64</v>
      </c>
      <c r="C8" s="156" t="s">
        <v>65</v>
      </c>
      <c r="D8" s="157"/>
      <c r="E8" s="45" t="s">
        <v>66</v>
      </c>
      <c r="F8" s="46" t="s">
        <v>19</v>
      </c>
      <c r="G8" s="47" t="s">
        <v>67</v>
      </c>
      <c r="H8" s="48" t="s">
        <v>68</v>
      </c>
      <c r="I8" s="48" t="s">
        <v>69</v>
      </c>
      <c r="J8" s="48" t="s">
        <v>70</v>
      </c>
      <c r="K8" s="48" t="s">
        <v>71</v>
      </c>
      <c r="L8" s="48" t="s">
        <v>70</v>
      </c>
      <c r="M8" s="48" t="s">
        <v>72</v>
      </c>
      <c r="N8" s="48" t="s">
        <v>70</v>
      </c>
      <c r="O8" s="49" t="s">
        <v>73</v>
      </c>
      <c r="P8" s="50" t="s">
        <v>70</v>
      </c>
      <c r="Q8" s="49" t="s">
        <v>74</v>
      </c>
      <c r="R8" s="51" t="s">
        <v>70</v>
      </c>
      <c r="S8" s="49" t="s">
        <v>75</v>
      </c>
      <c r="T8" s="51" t="s">
        <v>70</v>
      </c>
      <c r="U8" s="49" t="s">
        <v>154</v>
      </c>
      <c r="V8" s="51" t="s">
        <v>70</v>
      </c>
    </row>
    <row r="9" spans="1:22" ht="13.5" thickBot="1">
      <c r="A9" s="155"/>
      <c r="B9" s="52" t="s">
        <v>76</v>
      </c>
      <c r="C9" s="158" t="s">
        <v>77</v>
      </c>
      <c r="D9" s="159"/>
      <c r="E9" s="53" t="s">
        <v>77</v>
      </c>
      <c r="F9" s="54" t="s">
        <v>77</v>
      </c>
      <c r="G9" s="55" t="s">
        <v>78</v>
      </c>
      <c r="H9" s="56" t="e">
        <f>H10+H12+H14+H16+H18+H20+H22+H24+H26+H28+H30+H32+H34+H36+H38+#REF!</f>
        <v>#REF!</v>
      </c>
      <c r="I9" s="56" t="e">
        <f>I10+I12+I14+I16+I18+I20+I22+I24+I26+I28+I30+I32+I34+I36+I38+#REF!</f>
        <v>#REF!</v>
      </c>
      <c r="J9" s="56" t="e">
        <f>J10+J12+J14+J16+J18+J20+J22+J24+J26+J28+J30+J32+J34+J36+J38+#REF!</f>
        <v>#REF!</v>
      </c>
      <c r="K9" s="56" t="e">
        <f>K10+K12+K14+K16+K18+K20+K22+K24+K26+K28+K30+K32+K34+K36+K38+#REF!+K40</f>
        <v>#REF!</v>
      </c>
      <c r="L9" s="56" t="e">
        <f>L10+L12+L14+L16+L18+L20+L22+L24+L26+L28+L30+L32+L34+L36+L38+#REF!+L40+L42+L44+L46+L48</f>
        <v>#REF!</v>
      </c>
      <c r="M9" s="56" t="e">
        <f>M10+M12+M14+M16+M18+M20+M22+M24+M26+M28+M30+M32+M34+M36+M38+#REF!+M40+M42+M44+M46+M48</f>
        <v>#REF!</v>
      </c>
      <c r="N9" s="56" t="e">
        <f>N10+N12+N14+N16+N18+N20+N22+N24+N26+N28+N30+N32+N34+N36+N38+#REF!+N40+N42+N44+N46+N48</f>
        <v>#REF!</v>
      </c>
      <c r="O9" s="57" t="e">
        <f>O10+O12+O14+O16+O18+O20+O22+O24+O26+O28+O30+O32+O34+O36+O38+#REF!+O40+O42+O44+O46+O48+O50</f>
        <v>#REF!</v>
      </c>
      <c r="P9" s="58">
        <f>P10+P12+P14+P16+P18+P20+P22+P24+P26+P28+P30+P32+P34+P36+P38+P40+P42+P44+P46+P48</f>
        <v>60040.49058</v>
      </c>
      <c r="Q9" s="57">
        <f>Q10+Q12+Q14+Q16+Q18+Q20+Q22+Q24+Q26+Q28+Q30+Q32+Q34+Q36+Q38+Q40+Q42+Q44+Q46+Q48+Q50+Q52+Q54+Q56</f>
        <v>4350</v>
      </c>
      <c r="R9" s="59">
        <f>R10+R12+R14+R16+R18+R20+R22+R24+R26+R28+R30+R32+R34+R36+R38+R40+R42+R44+R46+R48+R50+R52+R54+R56</f>
        <v>65952.83958</v>
      </c>
      <c r="S9" s="57">
        <f>S10+S12+S14+S16+S18+S20+S22+S24+S26+S28+S30+S32+S34+S36+S38+S40+S42+S44+S46+S48+S50+S52+S54+S56+S58</f>
        <v>389.79141</v>
      </c>
      <c r="T9" s="59">
        <f>T10+T12+T14+T16+T18+T20+T22+T24+T26+T28+T30+T32+T34+T36+T38+T40+T42+T44+T46+T48+T50+T52+T54+T56+T58+T60</f>
        <v>70142.63099</v>
      </c>
      <c r="U9" s="57">
        <f>U10+U12+U14+U16+U18+U20+U22+U24+U26+U28+U30+U32+U34+U36+U38+U40+U42+U44+U46+U48+U50+U52+U54+U56+U58+U60+U62</f>
        <v>1580</v>
      </c>
      <c r="V9" s="59">
        <f>V10+V12+V14+V16+V18+V20+V22+V24+V26+V28+V30+V32+V34+V36+V38+V40+V42+V44+V46+V48+V50+V52+V54+V56+V58+V60+V62</f>
        <v>71722.63099</v>
      </c>
    </row>
    <row r="10" spans="1:22" ht="12.75">
      <c r="A10" s="155"/>
      <c r="B10" s="60" t="s">
        <v>76</v>
      </c>
      <c r="C10" s="61" t="s">
        <v>79</v>
      </c>
      <c r="D10" s="62" t="s">
        <v>80</v>
      </c>
      <c r="E10" s="63" t="s">
        <v>77</v>
      </c>
      <c r="F10" s="64" t="s">
        <v>77</v>
      </c>
      <c r="G10" s="65" t="s">
        <v>81</v>
      </c>
      <c r="H10" s="66">
        <f>H11</f>
        <v>870.986</v>
      </c>
      <c r="I10" s="66">
        <f>I11</f>
        <v>0</v>
      </c>
      <c r="J10" s="67">
        <f>H10+I10</f>
        <v>870.986</v>
      </c>
      <c r="K10" s="66">
        <f>K11</f>
        <v>0</v>
      </c>
      <c r="L10" s="67">
        <f>J10+K10</f>
        <v>870.986</v>
      </c>
      <c r="M10" s="66">
        <f>M11</f>
        <v>0</v>
      </c>
      <c r="N10" s="67">
        <f>L10+M10</f>
        <v>870.986</v>
      </c>
      <c r="O10" s="68">
        <f>O11</f>
        <v>0</v>
      </c>
      <c r="P10" s="69">
        <f>N10+O10</f>
        <v>870.986</v>
      </c>
      <c r="Q10" s="68">
        <f>Q11</f>
        <v>0</v>
      </c>
      <c r="R10" s="70">
        <f>P10+Q10</f>
        <v>870.986</v>
      </c>
      <c r="S10" s="68">
        <f>S11</f>
        <v>0</v>
      </c>
      <c r="T10" s="70">
        <f>R10+S10</f>
        <v>870.986</v>
      </c>
      <c r="U10" s="68">
        <f>U11</f>
        <v>0</v>
      </c>
      <c r="V10" s="70">
        <f>T10+U10</f>
        <v>870.986</v>
      </c>
    </row>
    <row r="11" spans="1:22" ht="13.5" thickBot="1">
      <c r="A11" s="155"/>
      <c r="B11" s="71"/>
      <c r="C11" s="72"/>
      <c r="D11" s="73"/>
      <c r="E11" s="74">
        <v>4357</v>
      </c>
      <c r="F11" s="75">
        <v>6121</v>
      </c>
      <c r="G11" s="76" t="s">
        <v>82</v>
      </c>
      <c r="H11" s="77">
        <v>870.986</v>
      </c>
      <c r="I11" s="77">
        <v>0</v>
      </c>
      <c r="J11" s="78">
        <f>H11+I11</f>
        <v>870.986</v>
      </c>
      <c r="K11" s="77">
        <v>0</v>
      </c>
      <c r="L11" s="78">
        <f>J11+K11</f>
        <v>870.986</v>
      </c>
      <c r="M11" s="77">
        <v>0</v>
      </c>
      <c r="N11" s="78">
        <f>L11+M11</f>
        <v>870.986</v>
      </c>
      <c r="O11" s="79">
        <v>0</v>
      </c>
      <c r="P11" s="80">
        <f>N11+O11</f>
        <v>870.986</v>
      </c>
      <c r="Q11" s="79">
        <v>0</v>
      </c>
      <c r="R11" s="81">
        <f>P11+Q11</f>
        <v>870.986</v>
      </c>
      <c r="S11" s="79">
        <v>0</v>
      </c>
      <c r="T11" s="81">
        <f>R11+S11</f>
        <v>870.986</v>
      </c>
      <c r="U11" s="79">
        <v>0</v>
      </c>
      <c r="V11" s="81">
        <f>T11+U11</f>
        <v>870.986</v>
      </c>
    </row>
    <row r="12" spans="1:22" ht="12.75">
      <c r="A12" s="155"/>
      <c r="B12" s="60" t="s">
        <v>76</v>
      </c>
      <c r="C12" s="61" t="s">
        <v>83</v>
      </c>
      <c r="D12" s="62" t="s">
        <v>80</v>
      </c>
      <c r="E12" s="63" t="s">
        <v>77</v>
      </c>
      <c r="F12" s="64" t="s">
        <v>77</v>
      </c>
      <c r="G12" s="65" t="s">
        <v>84</v>
      </c>
      <c r="H12" s="66">
        <f aca="true" t="shared" si="0" ref="H12:V12">H13</f>
        <v>3432.37633</v>
      </c>
      <c r="I12" s="66">
        <f t="shared" si="0"/>
        <v>0</v>
      </c>
      <c r="J12" s="67">
        <f t="shared" si="0"/>
        <v>3432.37633</v>
      </c>
      <c r="K12" s="66">
        <f t="shared" si="0"/>
        <v>0</v>
      </c>
      <c r="L12" s="67">
        <f t="shared" si="0"/>
        <v>3432.37633</v>
      </c>
      <c r="M12" s="66">
        <f t="shared" si="0"/>
        <v>0</v>
      </c>
      <c r="N12" s="67">
        <f t="shared" si="0"/>
        <v>3432.37633</v>
      </c>
      <c r="O12" s="68">
        <f t="shared" si="0"/>
        <v>0</v>
      </c>
      <c r="P12" s="69">
        <f t="shared" si="0"/>
        <v>3432.37633</v>
      </c>
      <c r="Q12" s="68">
        <f t="shared" si="0"/>
        <v>0</v>
      </c>
      <c r="R12" s="70">
        <f t="shared" si="0"/>
        <v>3432.37633</v>
      </c>
      <c r="S12" s="68">
        <f t="shared" si="0"/>
        <v>0</v>
      </c>
      <c r="T12" s="70">
        <f t="shared" si="0"/>
        <v>3432.37633</v>
      </c>
      <c r="U12" s="68">
        <f t="shared" si="0"/>
        <v>0</v>
      </c>
      <c r="V12" s="70">
        <f t="shared" si="0"/>
        <v>3432.37633</v>
      </c>
    </row>
    <row r="13" spans="1:22" ht="13.5" thickBot="1">
      <c r="A13" s="155"/>
      <c r="B13" s="71"/>
      <c r="C13" s="72"/>
      <c r="D13" s="73"/>
      <c r="E13" s="74">
        <v>4357</v>
      </c>
      <c r="F13" s="75">
        <v>6121</v>
      </c>
      <c r="G13" s="76" t="s">
        <v>82</v>
      </c>
      <c r="H13" s="77">
        <v>3432.37633</v>
      </c>
      <c r="I13" s="77">
        <v>0</v>
      </c>
      <c r="J13" s="78">
        <f>H13+I13</f>
        <v>3432.37633</v>
      </c>
      <c r="K13" s="77">
        <v>0</v>
      </c>
      <c r="L13" s="78">
        <f>J13+K13</f>
        <v>3432.37633</v>
      </c>
      <c r="M13" s="77">
        <v>0</v>
      </c>
      <c r="N13" s="78">
        <f>L13+M13</f>
        <v>3432.37633</v>
      </c>
      <c r="O13" s="79">
        <v>0</v>
      </c>
      <c r="P13" s="80">
        <f>N13+O13</f>
        <v>3432.37633</v>
      </c>
      <c r="Q13" s="79">
        <v>0</v>
      </c>
      <c r="R13" s="81">
        <f>P13+Q13</f>
        <v>3432.37633</v>
      </c>
      <c r="S13" s="79">
        <v>0</v>
      </c>
      <c r="T13" s="81">
        <f>R13+S13</f>
        <v>3432.37633</v>
      </c>
      <c r="U13" s="79">
        <v>0</v>
      </c>
      <c r="V13" s="81">
        <f>T13+U13</f>
        <v>3432.37633</v>
      </c>
    </row>
    <row r="14" spans="1:22" ht="12.75">
      <c r="A14" s="155"/>
      <c r="B14" s="60" t="s">
        <v>76</v>
      </c>
      <c r="C14" s="61" t="s">
        <v>85</v>
      </c>
      <c r="D14" s="62" t="s">
        <v>86</v>
      </c>
      <c r="E14" s="63" t="s">
        <v>77</v>
      </c>
      <c r="F14" s="64" t="s">
        <v>77</v>
      </c>
      <c r="G14" s="65" t="s">
        <v>87</v>
      </c>
      <c r="H14" s="66">
        <f aca="true" t="shared" si="1" ref="H14:V14">H15</f>
        <v>11697.85727</v>
      </c>
      <c r="I14" s="66">
        <f t="shared" si="1"/>
        <v>0</v>
      </c>
      <c r="J14" s="67">
        <f t="shared" si="1"/>
        <v>11697.85727</v>
      </c>
      <c r="K14" s="66">
        <f t="shared" si="1"/>
        <v>0</v>
      </c>
      <c r="L14" s="67">
        <f t="shared" si="1"/>
        <v>11697.85727</v>
      </c>
      <c r="M14" s="66">
        <f t="shared" si="1"/>
        <v>0</v>
      </c>
      <c r="N14" s="67">
        <f t="shared" si="1"/>
        <v>11697.85727</v>
      </c>
      <c r="O14" s="68">
        <f t="shared" si="1"/>
        <v>0</v>
      </c>
      <c r="P14" s="69">
        <f t="shared" si="1"/>
        <v>11697.85727</v>
      </c>
      <c r="Q14" s="68">
        <f t="shared" si="1"/>
        <v>0</v>
      </c>
      <c r="R14" s="70">
        <f t="shared" si="1"/>
        <v>11697.85727</v>
      </c>
      <c r="S14" s="68">
        <f t="shared" si="1"/>
        <v>0</v>
      </c>
      <c r="T14" s="70">
        <f t="shared" si="1"/>
        <v>11697.85727</v>
      </c>
      <c r="U14" s="68">
        <f t="shared" si="1"/>
        <v>0</v>
      </c>
      <c r="V14" s="70">
        <f t="shared" si="1"/>
        <v>11697.85727</v>
      </c>
    </row>
    <row r="15" spans="1:22" ht="13.5" thickBot="1">
      <c r="A15" s="155"/>
      <c r="B15" s="71"/>
      <c r="C15" s="72"/>
      <c r="D15" s="73"/>
      <c r="E15" s="74">
        <v>3322</v>
      </c>
      <c r="F15" s="75">
        <v>6121</v>
      </c>
      <c r="G15" s="76" t="s">
        <v>82</v>
      </c>
      <c r="H15" s="77">
        <v>11697.85727</v>
      </c>
      <c r="I15" s="77">
        <v>0</v>
      </c>
      <c r="J15" s="78">
        <f>H15+I15</f>
        <v>11697.85727</v>
      </c>
      <c r="K15" s="77">
        <v>0</v>
      </c>
      <c r="L15" s="78">
        <f>J15+K15</f>
        <v>11697.85727</v>
      </c>
      <c r="M15" s="77">
        <v>0</v>
      </c>
      <c r="N15" s="78">
        <f>L15+M15</f>
        <v>11697.85727</v>
      </c>
      <c r="O15" s="79">
        <v>0</v>
      </c>
      <c r="P15" s="80">
        <f>N15+O15</f>
        <v>11697.85727</v>
      </c>
      <c r="Q15" s="79">
        <v>0</v>
      </c>
      <c r="R15" s="81">
        <f>P15+Q15</f>
        <v>11697.85727</v>
      </c>
      <c r="S15" s="79">
        <v>0</v>
      </c>
      <c r="T15" s="81">
        <f>R15+S15</f>
        <v>11697.85727</v>
      </c>
      <c r="U15" s="79">
        <v>0</v>
      </c>
      <c r="V15" s="81">
        <f>T15+U15</f>
        <v>11697.85727</v>
      </c>
    </row>
    <row r="16" spans="1:22" ht="12.75">
      <c r="A16" s="155"/>
      <c r="B16" s="60" t="s">
        <v>76</v>
      </c>
      <c r="C16" s="61" t="s">
        <v>88</v>
      </c>
      <c r="D16" s="62" t="s">
        <v>89</v>
      </c>
      <c r="E16" s="63" t="s">
        <v>77</v>
      </c>
      <c r="F16" s="64" t="s">
        <v>77</v>
      </c>
      <c r="G16" s="65" t="s">
        <v>90</v>
      </c>
      <c r="H16" s="66">
        <f aca="true" t="shared" si="2" ref="H16:V16">H17</f>
        <v>2700.785</v>
      </c>
      <c r="I16" s="66">
        <f t="shared" si="2"/>
        <v>0</v>
      </c>
      <c r="J16" s="67">
        <f t="shared" si="2"/>
        <v>2700.785</v>
      </c>
      <c r="K16" s="66">
        <f t="shared" si="2"/>
        <v>0</v>
      </c>
      <c r="L16" s="67">
        <f t="shared" si="2"/>
        <v>2700.785</v>
      </c>
      <c r="M16" s="66">
        <f t="shared" si="2"/>
        <v>0</v>
      </c>
      <c r="N16" s="67">
        <f t="shared" si="2"/>
        <v>2700.785</v>
      </c>
      <c r="O16" s="68">
        <f t="shared" si="2"/>
        <v>0</v>
      </c>
      <c r="P16" s="69">
        <f t="shared" si="2"/>
        <v>2700.785</v>
      </c>
      <c r="Q16" s="68">
        <f t="shared" si="2"/>
        <v>0</v>
      </c>
      <c r="R16" s="70">
        <f t="shared" si="2"/>
        <v>2700.785</v>
      </c>
      <c r="S16" s="68">
        <f t="shared" si="2"/>
        <v>0</v>
      </c>
      <c r="T16" s="70">
        <f t="shared" si="2"/>
        <v>2700.785</v>
      </c>
      <c r="U16" s="68">
        <f t="shared" si="2"/>
        <v>0</v>
      </c>
      <c r="V16" s="70">
        <f t="shared" si="2"/>
        <v>2700.785</v>
      </c>
    </row>
    <row r="17" spans="1:22" ht="13.5" thickBot="1">
      <c r="A17" s="155"/>
      <c r="B17" s="82"/>
      <c r="C17" s="83"/>
      <c r="D17" s="84"/>
      <c r="E17" s="85">
        <v>3123</v>
      </c>
      <c r="F17" s="86">
        <v>6121</v>
      </c>
      <c r="G17" s="87" t="s">
        <v>82</v>
      </c>
      <c r="H17" s="88">
        <v>2700.785</v>
      </c>
      <c r="I17" s="88">
        <v>0</v>
      </c>
      <c r="J17" s="89">
        <f>SUM(H17:I17)</f>
        <v>2700.785</v>
      </c>
      <c r="K17" s="88">
        <v>0</v>
      </c>
      <c r="L17" s="89">
        <f>SUM(J17:K17)</f>
        <v>2700.785</v>
      </c>
      <c r="M17" s="88">
        <v>0</v>
      </c>
      <c r="N17" s="89">
        <f>SUM(L17:M17)</f>
        <v>2700.785</v>
      </c>
      <c r="O17" s="90">
        <v>0</v>
      </c>
      <c r="P17" s="91">
        <f>SUM(N17:O17)</f>
        <v>2700.785</v>
      </c>
      <c r="Q17" s="90">
        <v>0</v>
      </c>
      <c r="R17" s="92">
        <f>SUM(P17:Q17)</f>
        <v>2700.785</v>
      </c>
      <c r="S17" s="90">
        <v>0</v>
      </c>
      <c r="T17" s="92">
        <f>SUM(R17:S17)</f>
        <v>2700.785</v>
      </c>
      <c r="U17" s="90">
        <v>0</v>
      </c>
      <c r="V17" s="92">
        <f>SUM(T17:U17)</f>
        <v>2700.785</v>
      </c>
    </row>
    <row r="18" spans="2:22" ht="12.75">
      <c r="B18" s="60" t="s">
        <v>76</v>
      </c>
      <c r="C18" s="61" t="s">
        <v>91</v>
      </c>
      <c r="D18" s="62" t="s">
        <v>92</v>
      </c>
      <c r="E18" s="63" t="s">
        <v>77</v>
      </c>
      <c r="F18" s="64" t="s">
        <v>77</v>
      </c>
      <c r="G18" s="65" t="s">
        <v>93</v>
      </c>
      <c r="H18" s="66">
        <f aca="true" t="shared" si="3" ref="H18:V18">H19</f>
        <v>18715.882</v>
      </c>
      <c r="I18" s="66">
        <f t="shared" si="3"/>
        <v>0</v>
      </c>
      <c r="J18" s="67">
        <f t="shared" si="3"/>
        <v>18715.882</v>
      </c>
      <c r="K18" s="66">
        <f t="shared" si="3"/>
        <v>0</v>
      </c>
      <c r="L18" s="67">
        <f t="shared" si="3"/>
        <v>18715.882</v>
      </c>
      <c r="M18" s="66">
        <f t="shared" si="3"/>
        <v>0</v>
      </c>
      <c r="N18" s="67">
        <f t="shared" si="3"/>
        <v>18715.882</v>
      </c>
      <c r="O18" s="68">
        <f t="shared" si="3"/>
        <v>1020.33698</v>
      </c>
      <c r="P18" s="69">
        <f t="shared" si="3"/>
        <v>19736.21898</v>
      </c>
      <c r="Q18" s="68">
        <f t="shared" si="3"/>
        <v>0</v>
      </c>
      <c r="R18" s="70">
        <f t="shared" si="3"/>
        <v>20886.21898</v>
      </c>
      <c r="S18" s="68">
        <f t="shared" si="3"/>
        <v>0</v>
      </c>
      <c r="T18" s="70">
        <f t="shared" si="3"/>
        <v>20886.21898</v>
      </c>
      <c r="U18" s="68">
        <f t="shared" si="3"/>
        <v>0</v>
      </c>
      <c r="V18" s="70">
        <f t="shared" si="3"/>
        <v>20886.21898</v>
      </c>
    </row>
    <row r="19" spans="2:22" ht="13.5" thickBot="1">
      <c r="B19" s="82"/>
      <c r="C19" s="83"/>
      <c r="D19" s="84"/>
      <c r="E19" s="85">
        <v>3121</v>
      </c>
      <c r="F19" s="86">
        <v>6121</v>
      </c>
      <c r="G19" s="87" t="s">
        <v>82</v>
      </c>
      <c r="H19" s="88">
        <v>18715.882</v>
      </c>
      <c r="I19" s="88">
        <v>0</v>
      </c>
      <c r="J19" s="89">
        <f>SUM(H19:I19)</f>
        <v>18715.882</v>
      </c>
      <c r="K19" s="88">
        <v>0</v>
      </c>
      <c r="L19" s="89">
        <f>SUM(J19:K19)</f>
        <v>18715.882</v>
      </c>
      <c r="M19" s="88">
        <v>0</v>
      </c>
      <c r="N19" s="89">
        <f>SUM(L19:M19)</f>
        <v>18715.882</v>
      </c>
      <c r="O19" s="90">
        <v>1020.33698</v>
      </c>
      <c r="P19" s="91">
        <f>SUM(N19:O19)</f>
        <v>19736.21898</v>
      </c>
      <c r="Q19" s="90">
        <v>0</v>
      </c>
      <c r="R19" s="92">
        <v>20886.21898</v>
      </c>
      <c r="S19" s="90">
        <v>0</v>
      </c>
      <c r="T19" s="92">
        <f>SUM(R19:S19)</f>
        <v>20886.21898</v>
      </c>
      <c r="U19" s="90">
        <v>0</v>
      </c>
      <c r="V19" s="92">
        <f>SUM(T19:U19)</f>
        <v>20886.21898</v>
      </c>
    </row>
    <row r="20" spans="2:22" ht="12.75">
      <c r="B20" s="60" t="s">
        <v>76</v>
      </c>
      <c r="C20" s="61" t="s">
        <v>94</v>
      </c>
      <c r="D20" s="62" t="s">
        <v>95</v>
      </c>
      <c r="E20" s="63" t="s">
        <v>77</v>
      </c>
      <c r="F20" s="64" t="s">
        <v>77</v>
      </c>
      <c r="G20" s="65" t="s">
        <v>96</v>
      </c>
      <c r="H20" s="66">
        <f aca="true" t="shared" si="4" ref="H20:V20">H21</f>
        <v>581.761</v>
      </c>
      <c r="I20" s="66">
        <f t="shared" si="4"/>
        <v>0</v>
      </c>
      <c r="J20" s="67">
        <f t="shared" si="4"/>
        <v>581.761</v>
      </c>
      <c r="K20" s="66">
        <f t="shared" si="4"/>
        <v>0</v>
      </c>
      <c r="L20" s="67">
        <f t="shared" si="4"/>
        <v>581.761</v>
      </c>
      <c r="M20" s="66">
        <f t="shared" si="4"/>
        <v>0</v>
      </c>
      <c r="N20" s="67">
        <f t="shared" si="4"/>
        <v>581.761</v>
      </c>
      <c r="O20" s="68">
        <f t="shared" si="4"/>
        <v>0</v>
      </c>
      <c r="P20" s="69">
        <f t="shared" si="4"/>
        <v>581.761</v>
      </c>
      <c r="Q20" s="68">
        <f t="shared" si="4"/>
        <v>0</v>
      </c>
      <c r="R20" s="70">
        <f t="shared" si="4"/>
        <v>581.761</v>
      </c>
      <c r="S20" s="68">
        <f t="shared" si="4"/>
        <v>0</v>
      </c>
      <c r="T20" s="70">
        <f t="shared" si="4"/>
        <v>581.761</v>
      </c>
      <c r="U20" s="68">
        <f t="shared" si="4"/>
        <v>0</v>
      </c>
      <c r="V20" s="70">
        <f t="shared" si="4"/>
        <v>581.761</v>
      </c>
    </row>
    <row r="21" spans="2:22" ht="13.5" thickBot="1">
      <c r="B21" s="82"/>
      <c r="C21" s="83"/>
      <c r="D21" s="84"/>
      <c r="E21" s="85">
        <v>3122</v>
      </c>
      <c r="F21" s="86">
        <v>6121</v>
      </c>
      <c r="G21" s="87" t="s">
        <v>82</v>
      </c>
      <c r="H21" s="88">
        <v>581.761</v>
      </c>
      <c r="I21" s="88">
        <v>0</v>
      </c>
      <c r="J21" s="89">
        <f>SUM(H21:I21)</f>
        <v>581.761</v>
      </c>
      <c r="K21" s="88">
        <v>0</v>
      </c>
      <c r="L21" s="89">
        <f>SUM(J21:K21)</f>
        <v>581.761</v>
      </c>
      <c r="M21" s="88">
        <v>0</v>
      </c>
      <c r="N21" s="89">
        <f>SUM(L21:M21)</f>
        <v>581.761</v>
      </c>
      <c r="O21" s="90">
        <v>0</v>
      </c>
      <c r="P21" s="91">
        <f>SUM(N21:O21)</f>
        <v>581.761</v>
      </c>
      <c r="Q21" s="90">
        <v>0</v>
      </c>
      <c r="R21" s="92">
        <f>SUM(P21:Q21)</f>
        <v>581.761</v>
      </c>
      <c r="S21" s="90">
        <v>0</v>
      </c>
      <c r="T21" s="92">
        <f>SUM(R21:S21)</f>
        <v>581.761</v>
      </c>
      <c r="U21" s="90">
        <v>0</v>
      </c>
      <c r="V21" s="92">
        <f>SUM(T21:U21)</f>
        <v>581.761</v>
      </c>
    </row>
    <row r="22" spans="2:22" s="93" customFormat="1" ht="12.75">
      <c r="B22" s="94" t="s">
        <v>76</v>
      </c>
      <c r="C22" s="95" t="s">
        <v>97</v>
      </c>
      <c r="D22" s="96" t="s">
        <v>98</v>
      </c>
      <c r="E22" s="97" t="s">
        <v>77</v>
      </c>
      <c r="F22" s="98" t="s">
        <v>77</v>
      </c>
      <c r="G22" s="99" t="s">
        <v>99</v>
      </c>
      <c r="H22" s="100">
        <f aca="true" t="shared" si="5" ref="H22:V22">H23</f>
        <v>1386.422</v>
      </c>
      <c r="I22" s="100">
        <f t="shared" si="5"/>
        <v>0</v>
      </c>
      <c r="J22" s="101">
        <f t="shared" si="5"/>
        <v>1386.422</v>
      </c>
      <c r="K22" s="100">
        <f t="shared" si="5"/>
        <v>0</v>
      </c>
      <c r="L22" s="101">
        <f t="shared" si="5"/>
        <v>1386.422</v>
      </c>
      <c r="M22" s="100">
        <f t="shared" si="5"/>
        <v>200.768</v>
      </c>
      <c r="N22" s="101">
        <f t="shared" si="5"/>
        <v>1587.19</v>
      </c>
      <c r="O22" s="102">
        <f t="shared" si="5"/>
        <v>0</v>
      </c>
      <c r="P22" s="103">
        <f t="shared" si="5"/>
        <v>1587.19</v>
      </c>
      <c r="Q22" s="102">
        <f t="shared" si="5"/>
        <v>0</v>
      </c>
      <c r="R22" s="104">
        <f t="shared" si="5"/>
        <v>1587.19</v>
      </c>
      <c r="S22" s="102">
        <f t="shared" si="5"/>
        <v>0</v>
      </c>
      <c r="T22" s="104">
        <f t="shared" si="5"/>
        <v>1587.19</v>
      </c>
      <c r="U22" s="102">
        <f t="shared" si="5"/>
        <v>0</v>
      </c>
      <c r="V22" s="104">
        <f t="shared" si="5"/>
        <v>1587.19</v>
      </c>
    </row>
    <row r="23" spans="2:22" s="93" customFormat="1" ht="13.5" thickBot="1">
      <c r="B23" s="105"/>
      <c r="C23" s="106"/>
      <c r="D23" s="107"/>
      <c r="E23" s="108">
        <v>3146</v>
      </c>
      <c r="F23" s="109">
        <v>6121</v>
      </c>
      <c r="G23" s="110" t="s">
        <v>82</v>
      </c>
      <c r="H23" s="111">
        <v>1386.422</v>
      </c>
      <c r="I23" s="111">
        <v>0</v>
      </c>
      <c r="J23" s="112">
        <f>SUM(H23:I23)</f>
        <v>1386.422</v>
      </c>
      <c r="K23" s="111">
        <v>0</v>
      </c>
      <c r="L23" s="112">
        <f>SUM(J23:K23)</f>
        <v>1386.422</v>
      </c>
      <c r="M23" s="111">
        <v>200.768</v>
      </c>
      <c r="N23" s="112">
        <f>SUM(L23:M23)</f>
        <v>1587.19</v>
      </c>
      <c r="O23" s="113">
        <v>0</v>
      </c>
      <c r="P23" s="114">
        <f>SUM(N23:O23)</f>
        <v>1587.19</v>
      </c>
      <c r="Q23" s="113">
        <v>0</v>
      </c>
      <c r="R23" s="115">
        <f>SUM(P23:Q23)</f>
        <v>1587.19</v>
      </c>
      <c r="S23" s="113">
        <v>0</v>
      </c>
      <c r="T23" s="115">
        <f>SUM(R23:S23)</f>
        <v>1587.19</v>
      </c>
      <c r="U23" s="113">
        <v>0</v>
      </c>
      <c r="V23" s="115">
        <f>SUM(T23:U23)</f>
        <v>1587.19</v>
      </c>
    </row>
    <row r="24" spans="2:22" ht="12.75">
      <c r="B24" s="60" t="s">
        <v>76</v>
      </c>
      <c r="C24" s="61" t="s">
        <v>100</v>
      </c>
      <c r="D24" s="62" t="s">
        <v>101</v>
      </c>
      <c r="E24" s="63" t="s">
        <v>77</v>
      </c>
      <c r="F24" s="64" t="s">
        <v>77</v>
      </c>
      <c r="G24" s="65" t="s">
        <v>102</v>
      </c>
      <c r="H24" s="66">
        <f aca="true" t="shared" si="6" ref="H24:V24">H25</f>
        <v>2200</v>
      </c>
      <c r="I24" s="66">
        <f t="shared" si="6"/>
        <v>0</v>
      </c>
      <c r="J24" s="67">
        <f t="shared" si="6"/>
        <v>2200</v>
      </c>
      <c r="K24" s="66">
        <f t="shared" si="6"/>
        <v>0</v>
      </c>
      <c r="L24" s="67">
        <f t="shared" si="6"/>
        <v>2200</v>
      </c>
      <c r="M24" s="66">
        <f t="shared" si="6"/>
        <v>0</v>
      </c>
      <c r="N24" s="67">
        <f t="shared" si="6"/>
        <v>2200</v>
      </c>
      <c r="O24" s="68">
        <f t="shared" si="6"/>
        <v>0</v>
      </c>
      <c r="P24" s="69">
        <f t="shared" si="6"/>
        <v>2200</v>
      </c>
      <c r="Q24" s="68">
        <f t="shared" si="6"/>
        <v>0</v>
      </c>
      <c r="R24" s="70">
        <f t="shared" si="6"/>
        <v>2200</v>
      </c>
      <c r="S24" s="68">
        <f t="shared" si="6"/>
        <v>0</v>
      </c>
      <c r="T24" s="70">
        <f t="shared" si="6"/>
        <v>2200</v>
      </c>
      <c r="U24" s="68">
        <f t="shared" si="6"/>
        <v>0</v>
      </c>
      <c r="V24" s="70">
        <f t="shared" si="6"/>
        <v>2200</v>
      </c>
    </row>
    <row r="25" spans="2:22" ht="13.5" thickBot="1">
      <c r="B25" s="82"/>
      <c r="C25" s="83"/>
      <c r="D25" s="84"/>
      <c r="E25" s="85">
        <v>3123</v>
      </c>
      <c r="F25" s="86">
        <v>6121</v>
      </c>
      <c r="G25" s="87" t="s">
        <v>82</v>
      </c>
      <c r="H25" s="88">
        <v>2200</v>
      </c>
      <c r="I25" s="88">
        <v>0</v>
      </c>
      <c r="J25" s="89">
        <f>SUM(H25:I25)</f>
        <v>2200</v>
      </c>
      <c r="K25" s="88">
        <v>0</v>
      </c>
      <c r="L25" s="89">
        <f>SUM(J25:K25)</f>
        <v>2200</v>
      </c>
      <c r="M25" s="88">
        <v>0</v>
      </c>
      <c r="N25" s="89">
        <f>SUM(L25:M25)</f>
        <v>2200</v>
      </c>
      <c r="O25" s="90">
        <v>0</v>
      </c>
      <c r="P25" s="91">
        <f>SUM(N25:O25)</f>
        <v>2200</v>
      </c>
      <c r="Q25" s="90">
        <v>0</v>
      </c>
      <c r="R25" s="92">
        <f>SUM(P25:Q25)</f>
        <v>2200</v>
      </c>
      <c r="S25" s="90">
        <v>0</v>
      </c>
      <c r="T25" s="92">
        <f>SUM(R25:S25)</f>
        <v>2200</v>
      </c>
      <c r="U25" s="90">
        <v>0</v>
      </c>
      <c r="V25" s="92">
        <f>SUM(T25:U25)</f>
        <v>2200</v>
      </c>
    </row>
    <row r="26" spans="2:22" ht="12.75">
      <c r="B26" s="60" t="s">
        <v>76</v>
      </c>
      <c r="C26" s="61" t="s">
        <v>103</v>
      </c>
      <c r="D26" s="62" t="s">
        <v>104</v>
      </c>
      <c r="E26" s="63" t="s">
        <v>77</v>
      </c>
      <c r="F26" s="64" t="s">
        <v>77</v>
      </c>
      <c r="G26" s="65" t="s">
        <v>105</v>
      </c>
      <c r="H26" s="66">
        <f aca="true" t="shared" si="7" ref="H26:V26">H27</f>
        <v>3961.775</v>
      </c>
      <c r="I26" s="66">
        <f t="shared" si="7"/>
        <v>0</v>
      </c>
      <c r="J26" s="67">
        <f t="shared" si="7"/>
        <v>3961.775</v>
      </c>
      <c r="K26" s="66">
        <f t="shared" si="7"/>
        <v>0</v>
      </c>
      <c r="L26" s="67">
        <f t="shared" si="7"/>
        <v>3961.775</v>
      </c>
      <c r="M26" s="66">
        <f t="shared" si="7"/>
        <v>0</v>
      </c>
      <c r="N26" s="67">
        <f t="shared" si="7"/>
        <v>3961.775</v>
      </c>
      <c r="O26" s="68">
        <f t="shared" si="7"/>
        <v>0</v>
      </c>
      <c r="P26" s="69">
        <f t="shared" si="7"/>
        <v>3961.775</v>
      </c>
      <c r="Q26" s="68">
        <f t="shared" si="7"/>
        <v>0</v>
      </c>
      <c r="R26" s="70">
        <f t="shared" si="7"/>
        <v>3961.775</v>
      </c>
      <c r="S26" s="68">
        <f t="shared" si="7"/>
        <v>0</v>
      </c>
      <c r="T26" s="70">
        <f t="shared" si="7"/>
        <v>3961.775</v>
      </c>
      <c r="U26" s="68">
        <f t="shared" si="7"/>
        <v>0</v>
      </c>
      <c r="V26" s="70">
        <f t="shared" si="7"/>
        <v>3961.775</v>
      </c>
    </row>
    <row r="27" spans="2:22" ht="13.5" thickBot="1">
      <c r="B27" s="82"/>
      <c r="C27" s="83"/>
      <c r="D27" s="84"/>
      <c r="E27" s="85">
        <v>4357</v>
      </c>
      <c r="F27" s="86">
        <v>6121</v>
      </c>
      <c r="G27" s="87" t="s">
        <v>82</v>
      </c>
      <c r="H27" s="88">
        <v>3961.775</v>
      </c>
      <c r="I27" s="88">
        <v>0</v>
      </c>
      <c r="J27" s="89">
        <f>SUM(H27:I27)</f>
        <v>3961.775</v>
      </c>
      <c r="K27" s="88">
        <v>0</v>
      </c>
      <c r="L27" s="89">
        <f>SUM(J27:K27)</f>
        <v>3961.775</v>
      </c>
      <c r="M27" s="88">
        <v>0</v>
      </c>
      <c r="N27" s="89">
        <f>SUM(L27:M27)</f>
        <v>3961.775</v>
      </c>
      <c r="O27" s="90">
        <v>0</v>
      </c>
      <c r="P27" s="91">
        <f>SUM(N27:O27)</f>
        <v>3961.775</v>
      </c>
      <c r="Q27" s="90">
        <v>0</v>
      </c>
      <c r="R27" s="92">
        <f>SUM(P27:Q27)</f>
        <v>3961.775</v>
      </c>
      <c r="S27" s="90">
        <v>0</v>
      </c>
      <c r="T27" s="92">
        <f>SUM(R27:S27)</f>
        <v>3961.775</v>
      </c>
      <c r="U27" s="90">
        <v>0</v>
      </c>
      <c r="V27" s="92">
        <f>SUM(T27:U27)</f>
        <v>3961.775</v>
      </c>
    </row>
    <row r="28" spans="2:22" ht="13.5" thickBot="1">
      <c r="B28" s="60" t="s">
        <v>76</v>
      </c>
      <c r="C28" s="61" t="s">
        <v>106</v>
      </c>
      <c r="D28" s="62" t="s">
        <v>107</v>
      </c>
      <c r="E28" s="63" t="s">
        <v>77</v>
      </c>
      <c r="F28" s="64" t="s">
        <v>77</v>
      </c>
      <c r="G28" s="65" t="s">
        <v>108</v>
      </c>
      <c r="H28" s="66">
        <f aca="true" t="shared" si="8" ref="H28:V28">H29</f>
        <v>493.513</v>
      </c>
      <c r="I28" s="66">
        <f t="shared" si="8"/>
        <v>0</v>
      </c>
      <c r="J28" s="67">
        <f t="shared" si="8"/>
        <v>493.513</v>
      </c>
      <c r="K28" s="66">
        <f t="shared" si="8"/>
        <v>0</v>
      </c>
      <c r="L28" s="67">
        <f t="shared" si="8"/>
        <v>493.513</v>
      </c>
      <c r="M28" s="66">
        <f t="shared" si="8"/>
        <v>0</v>
      </c>
      <c r="N28" s="67">
        <f t="shared" si="8"/>
        <v>493.513</v>
      </c>
      <c r="O28" s="68">
        <f t="shared" si="8"/>
        <v>0</v>
      </c>
      <c r="P28" s="69">
        <f t="shared" si="8"/>
        <v>493.513</v>
      </c>
      <c r="Q28" s="68">
        <f t="shared" si="8"/>
        <v>0</v>
      </c>
      <c r="R28" s="70">
        <f t="shared" si="8"/>
        <v>555.862</v>
      </c>
      <c r="S28" s="68">
        <f t="shared" si="8"/>
        <v>0</v>
      </c>
      <c r="T28" s="70">
        <f t="shared" si="8"/>
        <v>555.862</v>
      </c>
      <c r="U28" s="68">
        <f t="shared" si="8"/>
        <v>0</v>
      </c>
      <c r="V28" s="70">
        <f t="shared" si="8"/>
        <v>555.862</v>
      </c>
    </row>
    <row r="29" spans="2:22" ht="13.5" thickBot="1">
      <c r="B29" s="82"/>
      <c r="C29" s="61"/>
      <c r="D29" s="62"/>
      <c r="E29" s="85">
        <v>4357</v>
      </c>
      <c r="F29" s="86">
        <v>6121</v>
      </c>
      <c r="G29" s="87" t="s">
        <v>82</v>
      </c>
      <c r="H29" s="88">
        <v>493.513</v>
      </c>
      <c r="I29" s="88">
        <v>0</v>
      </c>
      <c r="J29" s="89">
        <f>SUM(H29:I29)</f>
        <v>493.513</v>
      </c>
      <c r="K29" s="88">
        <v>0</v>
      </c>
      <c r="L29" s="89">
        <f>SUM(J29:K29)</f>
        <v>493.513</v>
      </c>
      <c r="M29" s="88">
        <v>0</v>
      </c>
      <c r="N29" s="89">
        <f>SUM(L29:M29)</f>
        <v>493.513</v>
      </c>
      <c r="O29" s="90">
        <v>0</v>
      </c>
      <c r="P29" s="91">
        <f>SUM(N29:O29)</f>
        <v>493.513</v>
      </c>
      <c r="Q29" s="90">
        <v>0</v>
      </c>
      <c r="R29" s="92">
        <v>555.862</v>
      </c>
      <c r="S29" s="90">
        <v>0</v>
      </c>
      <c r="T29" s="92">
        <f>SUM(R29:S29)</f>
        <v>555.862</v>
      </c>
      <c r="U29" s="90">
        <v>0</v>
      </c>
      <c r="V29" s="92">
        <f>SUM(T29:U29)</f>
        <v>555.862</v>
      </c>
    </row>
    <row r="30" spans="2:22" ht="13.5" thickBot="1">
      <c r="B30" s="60" t="s">
        <v>76</v>
      </c>
      <c r="C30" s="61" t="s">
        <v>109</v>
      </c>
      <c r="D30" s="62" t="s">
        <v>110</v>
      </c>
      <c r="E30" s="63" t="s">
        <v>77</v>
      </c>
      <c r="F30" s="64" t="s">
        <v>77</v>
      </c>
      <c r="G30" s="65" t="s">
        <v>111</v>
      </c>
      <c r="H30" s="66">
        <f aca="true" t="shared" si="9" ref="H30:V30">H31</f>
        <v>2500</v>
      </c>
      <c r="I30" s="66">
        <f t="shared" si="9"/>
        <v>0</v>
      </c>
      <c r="J30" s="67">
        <f t="shared" si="9"/>
        <v>2500</v>
      </c>
      <c r="K30" s="66">
        <f t="shared" si="9"/>
        <v>0</v>
      </c>
      <c r="L30" s="67">
        <f t="shared" si="9"/>
        <v>2500</v>
      </c>
      <c r="M30" s="66">
        <f t="shared" si="9"/>
        <v>0</v>
      </c>
      <c r="N30" s="67">
        <f t="shared" si="9"/>
        <v>2500</v>
      </c>
      <c r="O30" s="68">
        <f t="shared" si="9"/>
        <v>0</v>
      </c>
      <c r="P30" s="69">
        <f t="shared" si="9"/>
        <v>2500</v>
      </c>
      <c r="Q30" s="68">
        <f t="shared" si="9"/>
        <v>0</v>
      </c>
      <c r="R30" s="70">
        <f t="shared" si="9"/>
        <v>2500</v>
      </c>
      <c r="S30" s="68">
        <f t="shared" si="9"/>
        <v>0</v>
      </c>
      <c r="T30" s="70">
        <f t="shared" si="9"/>
        <v>2500</v>
      </c>
      <c r="U30" s="68">
        <f t="shared" si="9"/>
        <v>0</v>
      </c>
      <c r="V30" s="70">
        <f t="shared" si="9"/>
        <v>2500</v>
      </c>
    </row>
    <row r="31" spans="2:22" ht="13.5" thickBot="1">
      <c r="B31" s="82"/>
      <c r="C31" s="61"/>
      <c r="D31" s="62"/>
      <c r="E31" s="85">
        <v>4357</v>
      </c>
      <c r="F31" s="86">
        <v>6121</v>
      </c>
      <c r="G31" s="87" t="s">
        <v>82</v>
      </c>
      <c r="H31" s="88">
        <v>2500</v>
      </c>
      <c r="I31" s="88">
        <v>0</v>
      </c>
      <c r="J31" s="89">
        <f>SUM(H31:I31)</f>
        <v>2500</v>
      </c>
      <c r="K31" s="88">
        <v>0</v>
      </c>
      <c r="L31" s="89">
        <f>SUM(J31:K31)</f>
        <v>2500</v>
      </c>
      <c r="M31" s="88">
        <v>0</v>
      </c>
      <c r="N31" s="89">
        <f>SUM(L31:M31)</f>
        <v>2500</v>
      </c>
      <c r="O31" s="90">
        <v>0</v>
      </c>
      <c r="P31" s="91">
        <f>SUM(N31:O31)</f>
        <v>2500</v>
      </c>
      <c r="Q31" s="90">
        <v>0</v>
      </c>
      <c r="R31" s="92">
        <f>SUM(P31:Q31)</f>
        <v>2500</v>
      </c>
      <c r="S31" s="90">
        <v>0</v>
      </c>
      <c r="T31" s="92">
        <f>SUM(R31:S31)</f>
        <v>2500</v>
      </c>
      <c r="U31" s="90">
        <v>0</v>
      </c>
      <c r="V31" s="92">
        <f>SUM(T31:U31)</f>
        <v>2500</v>
      </c>
    </row>
    <row r="32" spans="2:22" ht="13.5" thickBot="1">
      <c r="B32" s="60" t="s">
        <v>76</v>
      </c>
      <c r="C32" s="61" t="s">
        <v>112</v>
      </c>
      <c r="D32" s="62" t="s">
        <v>113</v>
      </c>
      <c r="E32" s="63" t="s">
        <v>77</v>
      </c>
      <c r="F32" s="64" t="s">
        <v>77</v>
      </c>
      <c r="G32" s="65" t="s">
        <v>114</v>
      </c>
      <c r="H32" s="66">
        <f aca="true" t="shared" si="10" ref="H32:V32">H33</f>
        <v>696.31</v>
      </c>
      <c r="I32" s="66">
        <f t="shared" si="10"/>
        <v>0</v>
      </c>
      <c r="J32" s="67">
        <f t="shared" si="10"/>
        <v>696.31</v>
      </c>
      <c r="K32" s="66">
        <f t="shared" si="10"/>
        <v>0</v>
      </c>
      <c r="L32" s="67">
        <f t="shared" si="10"/>
        <v>696.31</v>
      </c>
      <c r="M32" s="66">
        <f t="shared" si="10"/>
        <v>0</v>
      </c>
      <c r="N32" s="67">
        <f t="shared" si="10"/>
        <v>696.31</v>
      </c>
      <c r="O32" s="68">
        <f t="shared" si="10"/>
        <v>0</v>
      </c>
      <c r="P32" s="69">
        <f t="shared" si="10"/>
        <v>696.31</v>
      </c>
      <c r="Q32" s="68">
        <f t="shared" si="10"/>
        <v>0</v>
      </c>
      <c r="R32" s="70">
        <f t="shared" si="10"/>
        <v>696.31</v>
      </c>
      <c r="S32" s="68">
        <f t="shared" si="10"/>
        <v>0</v>
      </c>
      <c r="T32" s="70">
        <f t="shared" si="10"/>
        <v>696.31</v>
      </c>
      <c r="U32" s="68">
        <f t="shared" si="10"/>
        <v>0</v>
      </c>
      <c r="V32" s="70">
        <f t="shared" si="10"/>
        <v>696.31</v>
      </c>
    </row>
    <row r="33" spans="2:22" ht="13.5" thickBot="1">
      <c r="B33" s="82"/>
      <c r="C33" s="61"/>
      <c r="D33" s="62"/>
      <c r="E33" s="85">
        <v>3133</v>
      </c>
      <c r="F33" s="86">
        <v>6121</v>
      </c>
      <c r="G33" s="87" t="s">
        <v>82</v>
      </c>
      <c r="H33" s="88">
        <v>696.31</v>
      </c>
      <c r="I33" s="88">
        <v>0</v>
      </c>
      <c r="J33" s="89">
        <f>SUM(H33:I33)</f>
        <v>696.31</v>
      </c>
      <c r="K33" s="88">
        <v>0</v>
      </c>
      <c r="L33" s="89">
        <f>SUM(J33:K33)</f>
        <v>696.31</v>
      </c>
      <c r="M33" s="88">
        <v>0</v>
      </c>
      <c r="N33" s="89">
        <f>SUM(L33:M33)</f>
        <v>696.31</v>
      </c>
      <c r="O33" s="90">
        <v>0</v>
      </c>
      <c r="P33" s="91">
        <f>SUM(N33:O33)</f>
        <v>696.31</v>
      </c>
      <c r="Q33" s="90">
        <v>0</v>
      </c>
      <c r="R33" s="92">
        <f>SUM(P33:Q33)</f>
        <v>696.31</v>
      </c>
      <c r="S33" s="90">
        <v>0</v>
      </c>
      <c r="T33" s="92">
        <f>SUM(R33:S33)</f>
        <v>696.31</v>
      </c>
      <c r="U33" s="90">
        <v>0</v>
      </c>
      <c r="V33" s="92">
        <f>SUM(T33:U33)</f>
        <v>696.31</v>
      </c>
    </row>
    <row r="34" spans="2:22" ht="13.5" thickBot="1">
      <c r="B34" s="60" t="s">
        <v>76</v>
      </c>
      <c r="C34" s="61" t="s">
        <v>115</v>
      </c>
      <c r="D34" s="62" t="s">
        <v>116</v>
      </c>
      <c r="E34" s="63" t="s">
        <v>77</v>
      </c>
      <c r="F34" s="64" t="s">
        <v>77</v>
      </c>
      <c r="G34" s="65" t="s">
        <v>117</v>
      </c>
      <c r="H34" s="66">
        <f aca="true" t="shared" si="11" ref="H34:V34">H35</f>
        <v>3976.38</v>
      </c>
      <c r="I34" s="66">
        <f t="shared" si="11"/>
        <v>0</v>
      </c>
      <c r="J34" s="67">
        <f t="shared" si="11"/>
        <v>3976.38</v>
      </c>
      <c r="K34" s="66">
        <f t="shared" si="11"/>
        <v>-3976.38</v>
      </c>
      <c r="L34" s="67">
        <f t="shared" si="11"/>
        <v>0</v>
      </c>
      <c r="M34" s="66">
        <f t="shared" si="11"/>
        <v>0</v>
      </c>
      <c r="N34" s="67">
        <f t="shared" si="11"/>
        <v>0</v>
      </c>
      <c r="O34" s="68">
        <f t="shared" si="11"/>
        <v>0</v>
      </c>
      <c r="P34" s="69">
        <f t="shared" si="11"/>
        <v>0</v>
      </c>
      <c r="Q34" s="68">
        <f t="shared" si="11"/>
        <v>0</v>
      </c>
      <c r="R34" s="70">
        <f t="shared" si="11"/>
        <v>0</v>
      </c>
      <c r="S34" s="68">
        <f t="shared" si="11"/>
        <v>0</v>
      </c>
      <c r="T34" s="70">
        <f t="shared" si="11"/>
        <v>0</v>
      </c>
      <c r="U34" s="68">
        <f t="shared" si="11"/>
        <v>0</v>
      </c>
      <c r="V34" s="70">
        <f t="shared" si="11"/>
        <v>0</v>
      </c>
    </row>
    <row r="35" spans="2:22" ht="13.5" thickBot="1">
      <c r="B35" s="82"/>
      <c r="C35" s="61"/>
      <c r="D35" s="62"/>
      <c r="E35" s="85">
        <v>4357</v>
      </c>
      <c r="F35" s="86">
        <v>6122</v>
      </c>
      <c r="G35" s="87" t="s">
        <v>118</v>
      </c>
      <c r="H35" s="88">
        <v>3976.38</v>
      </c>
      <c r="I35" s="88">
        <v>0</v>
      </c>
      <c r="J35" s="89">
        <f>SUM(H35:I35)</f>
        <v>3976.38</v>
      </c>
      <c r="K35" s="88">
        <v>-3976.38</v>
      </c>
      <c r="L35" s="89">
        <f>SUM(J35:K35)</f>
        <v>0</v>
      </c>
      <c r="M35" s="88">
        <v>0</v>
      </c>
      <c r="N35" s="89">
        <f>SUM(L35:M35)</f>
        <v>0</v>
      </c>
      <c r="O35" s="90">
        <v>0</v>
      </c>
      <c r="P35" s="91">
        <f>SUM(N35:O35)</f>
        <v>0</v>
      </c>
      <c r="Q35" s="90">
        <v>0</v>
      </c>
      <c r="R35" s="92">
        <f>SUM(P35:Q35)</f>
        <v>0</v>
      </c>
      <c r="S35" s="90">
        <v>0</v>
      </c>
      <c r="T35" s="92">
        <f>SUM(R35:S35)</f>
        <v>0</v>
      </c>
      <c r="U35" s="90">
        <v>0</v>
      </c>
      <c r="V35" s="92">
        <f>SUM(T35:U35)</f>
        <v>0</v>
      </c>
    </row>
    <row r="36" spans="2:22" ht="13.5" thickBot="1">
      <c r="B36" s="60" t="s">
        <v>76</v>
      </c>
      <c r="C36" s="61" t="s">
        <v>115</v>
      </c>
      <c r="D36" s="62" t="s">
        <v>119</v>
      </c>
      <c r="E36" s="63" t="s">
        <v>77</v>
      </c>
      <c r="F36" s="64" t="s">
        <v>77</v>
      </c>
      <c r="G36" s="65" t="s">
        <v>120</v>
      </c>
      <c r="H36" s="66">
        <f aca="true" t="shared" si="12" ref="H36:V36">H37</f>
        <v>2500</v>
      </c>
      <c r="I36" s="66">
        <f t="shared" si="12"/>
        <v>0</v>
      </c>
      <c r="J36" s="67">
        <f t="shared" si="12"/>
        <v>2500</v>
      </c>
      <c r="K36" s="66">
        <f t="shared" si="12"/>
        <v>0</v>
      </c>
      <c r="L36" s="67">
        <f t="shared" si="12"/>
        <v>2500</v>
      </c>
      <c r="M36" s="66">
        <f t="shared" si="12"/>
        <v>0</v>
      </c>
      <c r="N36" s="67">
        <f t="shared" si="12"/>
        <v>2500</v>
      </c>
      <c r="O36" s="68">
        <f t="shared" si="12"/>
        <v>0</v>
      </c>
      <c r="P36" s="69">
        <f t="shared" si="12"/>
        <v>2500</v>
      </c>
      <c r="Q36" s="68">
        <f t="shared" si="12"/>
        <v>0</v>
      </c>
      <c r="R36" s="70">
        <f t="shared" si="12"/>
        <v>2500</v>
      </c>
      <c r="S36" s="68">
        <f t="shared" si="12"/>
        <v>0</v>
      </c>
      <c r="T36" s="70">
        <f t="shared" si="12"/>
        <v>2500</v>
      </c>
      <c r="U36" s="68">
        <f t="shared" si="12"/>
        <v>0</v>
      </c>
      <c r="V36" s="70">
        <f t="shared" si="12"/>
        <v>2500</v>
      </c>
    </row>
    <row r="37" spans="2:22" ht="13.5" thickBot="1">
      <c r="B37" s="82"/>
      <c r="C37" s="61"/>
      <c r="D37" s="62"/>
      <c r="E37" s="85">
        <v>3523</v>
      </c>
      <c r="F37" s="86">
        <v>6121</v>
      </c>
      <c r="G37" s="87" t="s">
        <v>82</v>
      </c>
      <c r="H37" s="88">
        <v>2500</v>
      </c>
      <c r="I37" s="88">
        <v>0</v>
      </c>
      <c r="J37" s="89">
        <f>SUM(H37:I37)</f>
        <v>2500</v>
      </c>
      <c r="K37" s="88">
        <v>0</v>
      </c>
      <c r="L37" s="89">
        <f>SUM(J37:K37)</f>
        <v>2500</v>
      </c>
      <c r="M37" s="88">
        <v>0</v>
      </c>
      <c r="N37" s="89">
        <f>SUM(L37:M37)</f>
        <v>2500</v>
      </c>
      <c r="O37" s="90">
        <v>0</v>
      </c>
      <c r="P37" s="91">
        <f>SUM(N37:O37)</f>
        <v>2500</v>
      </c>
      <c r="Q37" s="90">
        <v>0</v>
      </c>
      <c r="R37" s="92">
        <f>SUM(P37:Q37)</f>
        <v>2500</v>
      </c>
      <c r="S37" s="90">
        <v>0</v>
      </c>
      <c r="T37" s="92">
        <f>SUM(R37:S37)</f>
        <v>2500</v>
      </c>
      <c r="U37" s="90">
        <v>0</v>
      </c>
      <c r="V37" s="92">
        <f>SUM(T37:U37)</f>
        <v>2500</v>
      </c>
    </row>
    <row r="38" spans="2:22" ht="13.5" thickBot="1">
      <c r="B38" s="60" t="s">
        <v>76</v>
      </c>
      <c r="C38" s="61" t="s">
        <v>121</v>
      </c>
      <c r="D38" s="62" t="s">
        <v>122</v>
      </c>
      <c r="E38" s="63" t="s">
        <v>77</v>
      </c>
      <c r="F38" s="64" t="s">
        <v>77</v>
      </c>
      <c r="G38" s="65" t="s">
        <v>123</v>
      </c>
      <c r="H38" s="66">
        <f aca="true" t="shared" si="13" ref="H38:V38">H39</f>
        <v>200</v>
      </c>
      <c r="I38" s="66">
        <f t="shared" si="13"/>
        <v>0</v>
      </c>
      <c r="J38" s="67">
        <f t="shared" si="13"/>
        <v>200</v>
      </c>
      <c r="K38" s="66">
        <f t="shared" si="13"/>
        <v>0</v>
      </c>
      <c r="L38" s="67">
        <f t="shared" si="13"/>
        <v>200</v>
      </c>
      <c r="M38" s="66">
        <f t="shared" si="13"/>
        <v>0</v>
      </c>
      <c r="N38" s="67">
        <f t="shared" si="13"/>
        <v>200</v>
      </c>
      <c r="O38" s="68">
        <f t="shared" si="13"/>
        <v>0</v>
      </c>
      <c r="P38" s="69">
        <f t="shared" si="13"/>
        <v>200</v>
      </c>
      <c r="Q38" s="68">
        <f t="shared" si="13"/>
        <v>0</v>
      </c>
      <c r="R38" s="70">
        <f t="shared" si="13"/>
        <v>200</v>
      </c>
      <c r="S38" s="68">
        <f t="shared" si="13"/>
        <v>0</v>
      </c>
      <c r="T38" s="70">
        <f t="shared" si="13"/>
        <v>200</v>
      </c>
      <c r="U38" s="68">
        <f t="shared" si="13"/>
        <v>0</v>
      </c>
      <c r="V38" s="70">
        <f t="shared" si="13"/>
        <v>200</v>
      </c>
    </row>
    <row r="39" spans="2:22" ht="13.5" thickBot="1">
      <c r="B39" s="82"/>
      <c r="C39" s="61"/>
      <c r="D39" s="62"/>
      <c r="E39" s="85">
        <v>3533</v>
      </c>
      <c r="F39" s="86">
        <v>6121</v>
      </c>
      <c r="G39" s="87" t="s">
        <v>82</v>
      </c>
      <c r="H39" s="88">
        <v>200</v>
      </c>
      <c r="I39" s="88">
        <v>0</v>
      </c>
      <c r="J39" s="89">
        <f>SUM(H39:I39)</f>
        <v>200</v>
      </c>
      <c r="K39" s="88">
        <v>0</v>
      </c>
      <c r="L39" s="89">
        <f>SUM(J39:K39)</f>
        <v>200</v>
      </c>
      <c r="M39" s="88">
        <v>0</v>
      </c>
      <c r="N39" s="89">
        <f>SUM(L39:M39)</f>
        <v>200</v>
      </c>
      <c r="O39" s="90">
        <v>0</v>
      </c>
      <c r="P39" s="91">
        <f>SUM(N39:O39)</f>
        <v>200</v>
      </c>
      <c r="Q39" s="90">
        <v>0</v>
      </c>
      <c r="R39" s="92">
        <f>SUM(P39:Q39)</f>
        <v>200</v>
      </c>
      <c r="S39" s="90">
        <v>0</v>
      </c>
      <c r="T39" s="92">
        <f>SUM(R39:S39)</f>
        <v>200</v>
      </c>
      <c r="U39" s="90">
        <v>0</v>
      </c>
      <c r="V39" s="92">
        <f>SUM(T39:U39)</f>
        <v>200</v>
      </c>
    </row>
    <row r="40" spans="2:22" ht="13.5" thickBot="1">
      <c r="B40" s="60" t="s">
        <v>76</v>
      </c>
      <c r="C40" s="61" t="s">
        <v>124</v>
      </c>
      <c r="D40" s="62" t="s">
        <v>125</v>
      </c>
      <c r="E40" s="63" t="s">
        <v>77</v>
      </c>
      <c r="F40" s="64" t="s">
        <v>77</v>
      </c>
      <c r="G40" s="65" t="s">
        <v>126</v>
      </c>
      <c r="H40" s="66">
        <f aca="true" t="shared" si="14" ref="H40:V40">H41</f>
        <v>0</v>
      </c>
      <c r="I40" s="66">
        <f t="shared" si="14"/>
        <v>0</v>
      </c>
      <c r="J40" s="67">
        <f t="shared" si="14"/>
        <v>0</v>
      </c>
      <c r="K40" s="66">
        <f t="shared" si="14"/>
        <v>1591.518</v>
      </c>
      <c r="L40" s="67">
        <f t="shared" si="14"/>
        <v>1591.518</v>
      </c>
      <c r="M40" s="66">
        <f t="shared" si="14"/>
        <v>0</v>
      </c>
      <c r="N40" s="67">
        <f t="shared" si="14"/>
        <v>1591.518</v>
      </c>
      <c r="O40" s="68">
        <f t="shared" si="14"/>
        <v>0</v>
      </c>
      <c r="P40" s="69">
        <f t="shared" si="14"/>
        <v>1591.518</v>
      </c>
      <c r="Q40" s="68">
        <f t="shared" si="14"/>
        <v>0</v>
      </c>
      <c r="R40" s="70">
        <f t="shared" si="14"/>
        <v>1591.518</v>
      </c>
      <c r="S40" s="68">
        <f t="shared" si="14"/>
        <v>0</v>
      </c>
      <c r="T40" s="70">
        <f t="shared" si="14"/>
        <v>1591.518</v>
      </c>
      <c r="U40" s="68">
        <f t="shared" si="14"/>
        <v>0</v>
      </c>
      <c r="V40" s="70">
        <f t="shared" si="14"/>
        <v>1591.518</v>
      </c>
    </row>
    <row r="41" spans="2:22" ht="13.5" thickBot="1">
      <c r="B41" s="82"/>
      <c r="C41" s="61"/>
      <c r="D41" s="62"/>
      <c r="E41" s="85">
        <v>4357</v>
      </c>
      <c r="F41" s="86">
        <v>6121</v>
      </c>
      <c r="G41" s="87" t="s">
        <v>82</v>
      </c>
      <c r="H41" s="88">
        <v>0</v>
      </c>
      <c r="I41" s="88">
        <v>0</v>
      </c>
      <c r="J41" s="89">
        <f>SUM(H41:I41)</f>
        <v>0</v>
      </c>
      <c r="K41" s="88">
        <v>1591.518</v>
      </c>
      <c r="L41" s="89">
        <f>SUM(J41:K41)</f>
        <v>1591.518</v>
      </c>
      <c r="M41" s="88">
        <v>0</v>
      </c>
      <c r="N41" s="89">
        <f>SUM(L41:M41)</f>
        <v>1591.518</v>
      </c>
      <c r="O41" s="90">
        <v>0</v>
      </c>
      <c r="P41" s="91">
        <f>SUM(N41:O41)</f>
        <v>1591.518</v>
      </c>
      <c r="Q41" s="90">
        <v>0</v>
      </c>
      <c r="R41" s="92">
        <f>SUM(P41:Q41)</f>
        <v>1591.518</v>
      </c>
      <c r="S41" s="90">
        <v>0</v>
      </c>
      <c r="T41" s="92">
        <f>SUM(R41:S41)</f>
        <v>1591.518</v>
      </c>
      <c r="U41" s="90">
        <v>0</v>
      </c>
      <c r="V41" s="92">
        <f>SUM(T41:U41)</f>
        <v>1591.518</v>
      </c>
    </row>
    <row r="42" spans="2:22" ht="13.5" thickBot="1">
      <c r="B42" s="60" t="s">
        <v>76</v>
      </c>
      <c r="C42" s="61" t="s">
        <v>127</v>
      </c>
      <c r="D42" s="116" t="s">
        <v>128</v>
      </c>
      <c r="E42" s="117" t="s">
        <v>77</v>
      </c>
      <c r="F42" s="118" t="s">
        <v>77</v>
      </c>
      <c r="G42" s="119" t="s">
        <v>129</v>
      </c>
      <c r="H42" s="120">
        <f aca="true" t="shared" si="15" ref="H42:V42">H43</f>
        <v>0</v>
      </c>
      <c r="I42" s="120">
        <f t="shared" si="15"/>
        <v>0</v>
      </c>
      <c r="J42" s="121">
        <f t="shared" si="15"/>
        <v>0</v>
      </c>
      <c r="K42" s="120">
        <f t="shared" si="15"/>
        <v>0</v>
      </c>
      <c r="L42" s="121">
        <f t="shared" si="15"/>
        <v>0</v>
      </c>
      <c r="M42" s="120">
        <f t="shared" si="15"/>
        <v>290.2</v>
      </c>
      <c r="N42" s="121">
        <f t="shared" si="15"/>
        <v>290.2</v>
      </c>
      <c r="O42" s="122">
        <f t="shared" si="15"/>
        <v>0</v>
      </c>
      <c r="P42" s="123">
        <f t="shared" si="15"/>
        <v>290.2</v>
      </c>
      <c r="Q42" s="122">
        <f t="shared" si="15"/>
        <v>0</v>
      </c>
      <c r="R42" s="124">
        <f t="shared" si="15"/>
        <v>290.2</v>
      </c>
      <c r="S42" s="122">
        <f t="shared" si="15"/>
        <v>0</v>
      </c>
      <c r="T42" s="124">
        <f t="shared" si="15"/>
        <v>290.2</v>
      </c>
      <c r="U42" s="122">
        <f t="shared" si="15"/>
        <v>0</v>
      </c>
      <c r="V42" s="124">
        <f t="shared" si="15"/>
        <v>290.2</v>
      </c>
    </row>
    <row r="43" spans="2:22" ht="13.5" thickBot="1">
      <c r="B43" s="82"/>
      <c r="C43" s="61"/>
      <c r="D43" s="116"/>
      <c r="E43" s="125">
        <v>3122</v>
      </c>
      <c r="F43" s="126">
        <v>6121</v>
      </c>
      <c r="G43" s="127" t="s">
        <v>82</v>
      </c>
      <c r="H43" s="128">
        <v>0</v>
      </c>
      <c r="I43" s="128">
        <v>0</v>
      </c>
      <c r="J43" s="129">
        <f>SUM(H43:I43)</f>
        <v>0</v>
      </c>
      <c r="K43" s="128">
        <v>0</v>
      </c>
      <c r="L43" s="129">
        <f>SUM(J43:K43)</f>
        <v>0</v>
      </c>
      <c r="M43" s="128">
        <v>290.2</v>
      </c>
      <c r="N43" s="129">
        <f>SUM(L43:M43)</f>
        <v>290.2</v>
      </c>
      <c r="O43" s="130">
        <v>0</v>
      </c>
      <c r="P43" s="131">
        <f>SUM(N43:O43)</f>
        <v>290.2</v>
      </c>
      <c r="Q43" s="130">
        <v>0</v>
      </c>
      <c r="R43" s="132">
        <f>SUM(P43:Q43)</f>
        <v>290.2</v>
      </c>
      <c r="S43" s="130">
        <v>0</v>
      </c>
      <c r="T43" s="132">
        <f>SUM(R43:S43)</f>
        <v>290.2</v>
      </c>
      <c r="U43" s="130">
        <v>0</v>
      </c>
      <c r="V43" s="132">
        <f>SUM(T43:U43)</f>
        <v>290.2</v>
      </c>
    </row>
    <row r="44" spans="2:22" ht="13.5" thickBot="1">
      <c r="B44" s="60" t="s">
        <v>76</v>
      </c>
      <c r="C44" s="61" t="s">
        <v>130</v>
      </c>
      <c r="D44" s="116" t="s">
        <v>131</v>
      </c>
      <c r="E44" s="117" t="s">
        <v>77</v>
      </c>
      <c r="F44" s="118" t="s">
        <v>77</v>
      </c>
      <c r="G44" s="119" t="s">
        <v>132</v>
      </c>
      <c r="H44" s="120">
        <f aca="true" t="shared" si="16" ref="H44:V44">H45</f>
        <v>0</v>
      </c>
      <c r="I44" s="120">
        <f t="shared" si="16"/>
        <v>0</v>
      </c>
      <c r="J44" s="121">
        <f t="shared" si="16"/>
        <v>0</v>
      </c>
      <c r="K44" s="120">
        <f t="shared" si="16"/>
        <v>0</v>
      </c>
      <c r="L44" s="121">
        <f t="shared" si="16"/>
        <v>0</v>
      </c>
      <c r="M44" s="120">
        <f t="shared" si="16"/>
        <v>3000</v>
      </c>
      <c r="N44" s="121">
        <f t="shared" si="16"/>
        <v>3000</v>
      </c>
      <c r="O44" s="122">
        <f t="shared" si="16"/>
        <v>0</v>
      </c>
      <c r="P44" s="123">
        <f t="shared" si="16"/>
        <v>3000</v>
      </c>
      <c r="Q44" s="122">
        <f t="shared" si="16"/>
        <v>0</v>
      </c>
      <c r="R44" s="124">
        <f t="shared" si="16"/>
        <v>3000</v>
      </c>
      <c r="S44" s="122">
        <f t="shared" si="16"/>
        <v>0</v>
      </c>
      <c r="T44" s="124">
        <f t="shared" si="16"/>
        <v>3000</v>
      </c>
      <c r="U44" s="122">
        <f t="shared" si="16"/>
        <v>0</v>
      </c>
      <c r="V44" s="124">
        <f t="shared" si="16"/>
        <v>3000</v>
      </c>
    </row>
    <row r="45" spans="2:22" ht="13.5" thickBot="1">
      <c r="B45" s="82"/>
      <c r="C45" s="61"/>
      <c r="D45" s="116"/>
      <c r="E45" s="125">
        <v>3122</v>
      </c>
      <c r="F45" s="126">
        <v>6121</v>
      </c>
      <c r="G45" s="127" t="s">
        <v>82</v>
      </c>
      <c r="H45" s="128">
        <v>0</v>
      </c>
      <c r="I45" s="128">
        <v>0</v>
      </c>
      <c r="J45" s="129">
        <f>SUM(H45:I45)</f>
        <v>0</v>
      </c>
      <c r="K45" s="128">
        <v>0</v>
      </c>
      <c r="L45" s="129">
        <f>SUM(J45:K45)</f>
        <v>0</v>
      </c>
      <c r="M45" s="128">
        <v>3000</v>
      </c>
      <c r="N45" s="129">
        <f>SUM(L45:M45)</f>
        <v>3000</v>
      </c>
      <c r="O45" s="130">
        <v>0</v>
      </c>
      <c r="P45" s="131">
        <f>SUM(N45:O45)</f>
        <v>3000</v>
      </c>
      <c r="Q45" s="130">
        <v>0</v>
      </c>
      <c r="R45" s="132">
        <f>SUM(P45:Q45)</f>
        <v>3000</v>
      </c>
      <c r="S45" s="130">
        <v>0</v>
      </c>
      <c r="T45" s="132">
        <f>SUM(R45:S45)</f>
        <v>3000</v>
      </c>
      <c r="U45" s="130">
        <v>0</v>
      </c>
      <c r="V45" s="132">
        <f>SUM(T45:U45)</f>
        <v>3000</v>
      </c>
    </row>
    <row r="46" spans="2:22" ht="13.5" thickBot="1">
      <c r="B46" s="60" t="s">
        <v>76</v>
      </c>
      <c r="C46" s="61" t="s">
        <v>133</v>
      </c>
      <c r="D46" s="116" t="s">
        <v>134</v>
      </c>
      <c r="E46" s="117" t="s">
        <v>77</v>
      </c>
      <c r="F46" s="118" t="s">
        <v>77</v>
      </c>
      <c r="G46" s="119" t="s">
        <v>135</v>
      </c>
      <c r="H46" s="120">
        <f aca="true" t="shared" si="17" ref="H46:V46">H47</f>
        <v>0</v>
      </c>
      <c r="I46" s="120">
        <f t="shared" si="17"/>
        <v>0</v>
      </c>
      <c r="J46" s="121">
        <f t="shared" si="17"/>
        <v>0</v>
      </c>
      <c r="K46" s="120">
        <f t="shared" si="17"/>
        <v>0</v>
      </c>
      <c r="L46" s="121">
        <f t="shared" si="17"/>
        <v>0</v>
      </c>
      <c r="M46" s="120">
        <f t="shared" si="17"/>
        <v>0</v>
      </c>
      <c r="N46" s="121">
        <f t="shared" si="17"/>
        <v>0</v>
      </c>
      <c r="O46" s="122">
        <f t="shared" si="17"/>
        <v>0</v>
      </c>
      <c r="P46" s="123">
        <f t="shared" si="17"/>
        <v>0</v>
      </c>
      <c r="Q46" s="122">
        <f t="shared" si="17"/>
        <v>0</v>
      </c>
      <c r="R46" s="124">
        <f t="shared" si="17"/>
        <v>0</v>
      </c>
      <c r="S46" s="122">
        <f t="shared" si="17"/>
        <v>0</v>
      </c>
      <c r="T46" s="124">
        <f t="shared" si="17"/>
        <v>0</v>
      </c>
      <c r="U46" s="122">
        <f t="shared" si="17"/>
        <v>0</v>
      </c>
      <c r="V46" s="124">
        <f t="shared" si="17"/>
        <v>0</v>
      </c>
    </row>
    <row r="47" spans="2:22" ht="13.5" thickBot="1">
      <c r="B47" s="82"/>
      <c r="C47" s="61"/>
      <c r="D47" s="116"/>
      <c r="E47" s="125">
        <v>4357</v>
      </c>
      <c r="F47" s="126">
        <v>6121</v>
      </c>
      <c r="G47" s="127" t="s">
        <v>82</v>
      </c>
      <c r="H47" s="128">
        <v>0</v>
      </c>
      <c r="I47" s="128">
        <v>0</v>
      </c>
      <c r="J47" s="129">
        <f>SUM(H47:I47)</f>
        <v>0</v>
      </c>
      <c r="K47" s="128">
        <v>0</v>
      </c>
      <c r="L47" s="129">
        <f>SUM(J47:K47)</f>
        <v>0</v>
      </c>
      <c r="M47" s="128">
        <v>0</v>
      </c>
      <c r="N47" s="129">
        <f>SUM(L47:M47)</f>
        <v>0</v>
      </c>
      <c r="O47" s="130">
        <v>0</v>
      </c>
      <c r="P47" s="131">
        <v>0</v>
      </c>
      <c r="Q47" s="130">
        <v>0</v>
      </c>
      <c r="R47" s="132">
        <f>SUM(P47:Q47)</f>
        <v>0</v>
      </c>
      <c r="S47" s="130">
        <v>0</v>
      </c>
      <c r="T47" s="132">
        <f>SUM(R47:S47)</f>
        <v>0</v>
      </c>
      <c r="U47" s="130">
        <v>0</v>
      </c>
      <c r="V47" s="132">
        <f>SUM(T47:U47)</f>
        <v>0</v>
      </c>
    </row>
    <row r="48" spans="2:22" ht="13.5" thickBot="1">
      <c r="B48" s="60" t="s">
        <v>76</v>
      </c>
      <c r="C48" s="61" t="s">
        <v>136</v>
      </c>
      <c r="D48" s="62" t="s">
        <v>116</v>
      </c>
      <c r="E48" s="63" t="s">
        <v>77</v>
      </c>
      <c r="F48" s="64" t="s">
        <v>77</v>
      </c>
      <c r="G48" s="65" t="s">
        <v>137</v>
      </c>
      <c r="H48" s="66">
        <f aca="true" t="shared" si="18" ref="H48:V48">H49</f>
        <v>0</v>
      </c>
      <c r="I48" s="66">
        <f t="shared" si="18"/>
        <v>0</v>
      </c>
      <c r="J48" s="67">
        <f t="shared" si="18"/>
        <v>0</v>
      </c>
      <c r="K48" s="66">
        <f t="shared" si="18"/>
        <v>0</v>
      </c>
      <c r="L48" s="67">
        <f t="shared" si="18"/>
        <v>2000</v>
      </c>
      <c r="M48" s="66">
        <f t="shared" si="18"/>
        <v>0</v>
      </c>
      <c r="N48" s="67">
        <f t="shared" si="18"/>
        <v>2000</v>
      </c>
      <c r="O48" s="68">
        <f t="shared" si="18"/>
        <v>0</v>
      </c>
      <c r="P48" s="69">
        <f t="shared" si="18"/>
        <v>2000</v>
      </c>
      <c r="Q48" s="68">
        <f t="shared" si="18"/>
        <v>0</v>
      </c>
      <c r="R48" s="70">
        <f t="shared" si="18"/>
        <v>2000</v>
      </c>
      <c r="S48" s="68">
        <f t="shared" si="18"/>
        <v>0</v>
      </c>
      <c r="T48" s="70">
        <f t="shared" si="18"/>
        <v>2000</v>
      </c>
      <c r="U48" s="68">
        <f t="shared" si="18"/>
        <v>0</v>
      </c>
      <c r="V48" s="70">
        <f t="shared" si="18"/>
        <v>2000</v>
      </c>
    </row>
    <row r="49" spans="2:22" ht="13.5" thickBot="1">
      <c r="B49" s="82"/>
      <c r="C49" s="61"/>
      <c r="D49" s="62"/>
      <c r="E49" s="85">
        <v>3326</v>
      </c>
      <c r="F49" s="86">
        <v>6121</v>
      </c>
      <c r="G49" s="87" t="s">
        <v>82</v>
      </c>
      <c r="H49" s="88">
        <v>0</v>
      </c>
      <c r="I49" s="88">
        <v>0</v>
      </c>
      <c r="J49" s="89">
        <f>SUM(H49:I49)</f>
        <v>0</v>
      </c>
      <c r="K49" s="88">
        <v>0</v>
      </c>
      <c r="L49" s="89">
        <v>2000</v>
      </c>
      <c r="M49" s="88">
        <v>0</v>
      </c>
      <c r="N49" s="89">
        <f>SUM(L49:M49)</f>
        <v>2000</v>
      </c>
      <c r="O49" s="90">
        <v>0</v>
      </c>
      <c r="P49" s="91">
        <f>SUM(N49:O49)</f>
        <v>2000</v>
      </c>
      <c r="Q49" s="90">
        <v>0</v>
      </c>
      <c r="R49" s="92">
        <f>SUM(P49:Q49)</f>
        <v>2000</v>
      </c>
      <c r="S49" s="90">
        <v>0</v>
      </c>
      <c r="T49" s="92">
        <f>SUM(R49:S49)</f>
        <v>2000</v>
      </c>
      <c r="U49" s="90">
        <v>0</v>
      </c>
      <c r="V49" s="92">
        <f>SUM(T49:U49)</f>
        <v>2000</v>
      </c>
    </row>
    <row r="50" spans="2:22" ht="13.5" thickBot="1">
      <c r="B50" s="60" t="s">
        <v>76</v>
      </c>
      <c r="C50" s="61" t="s">
        <v>138</v>
      </c>
      <c r="D50" s="116" t="s">
        <v>95</v>
      </c>
      <c r="E50" s="117" t="s">
        <v>77</v>
      </c>
      <c r="F50" s="118" t="s">
        <v>77</v>
      </c>
      <c r="G50" s="119" t="s">
        <v>139</v>
      </c>
      <c r="H50" s="120">
        <f aca="true" t="shared" si="19" ref="H50:V50">H51</f>
        <v>0</v>
      </c>
      <c r="I50" s="120">
        <f t="shared" si="19"/>
        <v>0</v>
      </c>
      <c r="J50" s="121">
        <f t="shared" si="19"/>
        <v>0</v>
      </c>
      <c r="K50" s="120">
        <f t="shared" si="19"/>
        <v>0</v>
      </c>
      <c r="L50" s="121">
        <f t="shared" si="19"/>
        <v>0</v>
      </c>
      <c r="M50" s="120">
        <f t="shared" si="19"/>
        <v>0</v>
      </c>
      <c r="N50" s="121">
        <f t="shared" si="19"/>
        <v>0</v>
      </c>
      <c r="O50" s="122">
        <f t="shared" si="19"/>
        <v>350</v>
      </c>
      <c r="P50" s="123">
        <f t="shared" si="19"/>
        <v>350</v>
      </c>
      <c r="Q50" s="122">
        <f t="shared" si="19"/>
        <v>0</v>
      </c>
      <c r="R50" s="124">
        <f t="shared" si="19"/>
        <v>350</v>
      </c>
      <c r="S50" s="122">
        <f t="shared" si="19"/>
        <v>0</v>
      </c>
      <c r="T50" s="124">
        <f t="shared" si="19"/>
        <v>350</v>
      </c>
      <c r="U50" s="122">
        <f t="shared" si="19"/>
        <v>0</v>
      </c>
      <c r="V50" s="124">
        <f t="shared" si="19"/>
        <v>350</v>
      </c>
    </row>
    <row r="51" spans="2:22" ht="13.5" thickBot="1">
      <c r="B51" s="82"/>
      <c r="C51" s="61"/>
      <c r="D51" s="116"/>
      <c r="E51" s="125">
        <v>3122</v>
      </c>
      <c r="F51" s="126">
        <v>6121</v>
      </c>
      <c r="G51" s="127" t="s">
        <v>82</v>
      </c>
      <c r="H51" s="128">
        <v>0</v>
      </c>
      <c r="I51" s="128">
        <v>0</v>
      </c>
      <c r="J51" s="129">
        <f>SUM(H51:I51)</f>
        <v>0</v>
      </c>
      <c r="K51" s="128">
        <v>0</v>
      </c>
      <c r="L51" s="129">
        <f>SUM(J51:K51)</f>
        <v>0</v>
      </c>
      <c r="M51" s="128">
        <v>0</v>
      </c>
      <c r="N51" s="129">
        <f>SUM(L51:M51)</f>
        <v>0</v>
      </c>
      <c r="O51" s="130">
        <v>350</v>
      </c>
      <c r="P51" s="131">
        <f>SUM(N51:O51)</f>
        <v>350</v>
      </c>
      <c r="Q51" s="130">
        <v>0</v>
      </c>
      <c r="R51" s="132">
        <f>SUM(P51:Q51)</f>
        <v>350</v>
      </c>
      <c r="S51" s="130">
        <v>0</v>
      </c>
      <c r="T51" s="132">
        <f>SUM(R51:S51)</f>
        <v>350</v>
      </c>
      <c r="U51" s="130">
        <v>0</v>
      </c>
      <c r="V51" s="132">
        <f>SUM(T51:U51)</f>
        <v>350</v>
      </c>
    </row>
    <row r="52" spans="2:22" ht="13.5" thickBot="1">
      <c r="B52" s="60" t="s">
        <v>76</v>
      </c>
      <c r="C52" s="61" t="s">
        <v>140</v>
      </c>
      <c r="D52" s="116" t="s">
        <v>141</v>
      </c>
      <c r="E52" s="117" t="s">
        <v>77</v>
      </c>
      <c r="F52" s="118" t="s">
        <v>77</v>
      </c>
      <c r="G52" s="119" t="s">
        <v>142</v>
      </c>
      <c r="H52" s="120">
        <f aca="true" t="shared" si="20" ref="H52:V52">H53</f>
        <v>0</v>
      </c>
      <c r="I52" s="120">
        <f t="shared" si="20"/>
        <v>0</v>
      </c>
      <c r="J52" s="121">
        <f t="shared" si="20"/>
        <v>0</v>
      </c>
      <c r="K52" s="120">
        <f t="shared" si="20"/>
        <v>0</v>
      </c>
      <c r="L52" s="121">
        <f t="shared" si="20"/>
        <v>0</v>
      </c>
      <c r="M52" s="120">
        <f t="shared" si="20"/>
        <v>0</v>
      </c>
      <c r="N52" s="121">
        <f t="shared" si="20"/>
        <v>0</v>
      </c>
      <c r="O52" s="122">
        <f t="shared" si="20"/>
        <v>0</v>
      </c>
      <c r="P52" s="123">
        <f t="shared" si="20"/>
        <v>0</v>
      </c>
      <c r="Q52" s="122">
        <f t="shared" si="20"/>
        <v>2500</v>
      </c>
      <c r="R52" s="124">
        <f t="shared" si="20"/>
        <v>2500</v>
      </c>
      <c r="S52" s="122">
        <f t="shared" si="20"/>
        <v>0</v>
      </c>
      <c r="T52" s="124">
        <f t="shared" si="20"/>
        <v>2500</v>
      </c>
      <c r="U52" s="122">
        <f t="shared" si="20"/>
        <v>0</v>
      </c>
      <c r="V52" s="124">
        <f t="shared" si="20"/>
        <v>2500</v>
      </c>
    </row>
    <row r="53" spans="2:22" ht="13.5" thickBot="1">
      <c r="B53" s="82"/>
      <c r="C53" s="61"/>
      <c r="D53" s="116"/>
      <c r="E53" s="125">
        <v>4357</v>
      </c>
      <c r="F53" s="126">
        <v>6121</v>
      </c>
      <c r="G53" s="127" t="s">
        <v>82</v>
      </c>
      <c r="H53" s="128">
        <v>0</v>
      </c>
      <c r="I53" s="128">
        <v>0</v>
      </c>
      <c r="J53" s="129">
        <f>SUM(H53:I53)</f>
        <v>0</v>
      </c>
      <c r="K53" s="128">
        <v>0</v>
      </c>
      <c r="L53" s="129">
        <f>SUM(J53:K53)</f>
        <v>0</v>
      </c>
      <c r="M53" s="128">
        <v>0</v>
      </c>
      <c r="N53" s="129">
        <f>SUM(L53:M53)</f>
        <v>0</v>
      </c>
      <c r="O53" s="130">
        <v>0</v>
      </c>
      <c r="P53" s="131">
        <f>SUM(N53:O53)</f>
        <v>0</v>
      </c>
      <c r="Q53" s="130">
        <v>2500</v>
      </c>
      <c r="R53" s="132">
        <f>SUM(P53:Q53)</f>
        <v>2500</v>
      </c>
      <c r="S53" s="130">
        <v>0</v>
      </c>
      <c r="T53" s="132">
        <f>SUM(R53:S53)</f>
        <v>2500</v>
      </c>
      <c r="U53" s="130">
        <v>0</v>
      </c>
      <c r="V53" s="132">
        <f>SUM(T53:U53)</f>
        <v>2500</v>
      </c>
    </row>
    <row r="54" spans="2:22" ht="13.5" thickBot="1">
      <c r="B54" s="60" t="s">
        <v>76</v>
      </c>
      <c r="C54" s="61" t="s">
        <v>143</v>
      </c>
      <c r="D54" s="116" t="s">
        <v>144</v>
      </c>
      <c r="E54" s="117" t="s">
        <v>77</v>
      </c>
      <c r="F54" s="118" t="s">
        <v>77</v>
      </c>
      <c r="G54" s="119" t="s">
        <v>145</v>
      </c>
      <c r="H54" s="120">
        <f aca="true" t="shared" si="21" ref="H54:V54">H55</f>
        <v>0</v>
      </c>
      <c r="I54" s="120">
        <f t="shared" si="21"/>
        <v>0</v>
      </c>
      <c r="J54" s="121">
        <f t="shared" si="21"/>
        <v>0</v>
      </c>
      <c r="K54" s="120">
        <f t="shared" si="21"/>
        <v>0</v>
      </c>
      <c r="L54" s="121">
        <f t="shared" si="21"/>
        <v>0</v>
      </c>
      <c r="M54" s="120">
        <f t="shared" si="21"/>
        <v>0</v>
      </c>
      <c r="N54" s="121">
        <f t="shared" si="21"/>
        <v>0</v>
      </c>
      <c r="O54" s="122">
        <f t="shared" si="21"/>
        <v>0</v>
      </c>
      <c r="P54" s="123">
        <f t="shared" si="21"/>
        <v>0</v>
      </c>
      <c r="Q54" s="122">
        <f t="shared" si="21"/>
        <v>1000</v>
      </c>
      <c r="R54" s="124">
        <f t="shared" si="21"/>
        <v>1000</v>
      </c>
      <c r="S54" s="122">
        <f t="shared" si="21"/>
        <v>0</v>
      </c>
      <c r="T54" s="124">
        <f t="shared" si="21"/>
        <v>1000</v>
      </c>
      <c r="U54" s="122">
        <f t="shared" si="21"/>
        <v>0</v>
      </c>
      <c r="V54" s="124">
        <f t="shared" si="21"/>
        <v>1000</v>
      </c>
    </row>
    <row r="55" spans="2:22" ht="13.5" thickBot="1">
      <c r="B55" s="82"/>
      <c r="C55" s="61"/>
      <c r="D55" s="116"/>
      <c r="E55" s="125">
        <v>4357</v>
      </c>
      <c r="F55" s="126">
        <v>6121</v>
      </c>
      <c r="G55" s="127" t="s">
        <v>82</v>
      </c>
      <c r="H55" s="128">
        <v>0</v>
      </c>
      <c r="I55" s="128">
        <v>0</v>
      </c>
      <c r="J55" s="129">
        <f>SUM(H55:I55)</f>
        <v>0</v>
      </c>
      <c r="K55" s="128">
        <v>0</v>
      </c>
      <c r="L55" s="129">
        <f>SUM(J55:K55)</f>
        <v>0</v>
      </c>
      <c r="M55" s="128">
        <v>0</v>
      </c>
      <c r="N55" s="129">
        <f>SUM(L55:M55)</f>
        <v>0</v>
      </c>
      <c r="O55" s="130">
        <v>0</v>
      </c>
      <c r="P55" s="131">
        <f>SUM(N55:O55)</f>
        <v>0</v>
      </c>
      <c r="Q55" s="130">
        <v>1000</v>
      </c>
      <c r="R55" s="132">
        <f>SUM(P55:Q55)</f>
        <v>1000</v>
      </c>
      <c r="S55" s="130">
        <v>0</v>
      </c>
      <c r="T55" s="132">
        <f>SUM(R55:S55)</f>
        <v>1000</v>
      </c>
      <c r="U55" s="130">
        <v>0</v>
      </c>
      <c r="V55" s="132">
        <f>SUM(T55:U55)</f>
        <v>1000</v>
      </c>
    </row>
    <row r="56" spans="2:22" ht="13.5" thickBot="1">
      <c r="B56" s="60" t="s">
        <v>76</v>
      </c>
      <c r="C56" s="61" t="s">
        <v>146</v>
      </c>
      <c r="D56" s="116" t="s">
        <v>147</v>
      </c>
      <c r="E56" s="117" t="s">
        <v>77</v>
      </c>
      <c r="F56" s="118" t="s">
        <v>77</v>
      </c>
      <c r="G56" s="119" t="s">
        <v>148</v>
      </c>
      <c r="H56" s="120">
        <f aca="true" t="shared" si="22" ref="H56:V56">H57</f>
        <v>0</v>
      </c>
      <c r="I56" s="120">
        <f t="shared" si="22"/>
        <v>0</v>
      </c>
      <c r="J56" s="121">
        <f t="shared" si="22"/>
        <v>0</v>
      </c>
      <c r="K56" s="120">
        <f t="shared" si="22"/>
        <v>0</v>
      </c>
      <c r="L56" s="121">
        <f t="shared" si="22"/>
        <v>0</v>
      </c>
      <c r="M56" s="120">
        <f t="shared" si="22"/>
        <v>0</v>
      </c>
      <c r="N56" s="121">
        <f t="shared" si="22"/>
        <v>0</v>
      </c>
      <c r="O56" s="122">
        <f t="shared" si="22"/>
        <v>0</v>
      </c>
      <c r="P56" s="123">
        <f t="shared" si="22"/>
        <v>0</v>
      </c>
      <c r="Q56" s="122">
        <f t="shared" si="22"/>
        <v>850</v>
      </c>
      <c r="R56" s="124">
        <f t="shared" si="22"/>
        <v>850</v>
      </c>
      <c r="S56" s="122">
        <f t="shared" si="22"/>
        <v>0</v>
      </c>
      <c r="T56" s="124">
        <f t="shared" si="22"/>
        <v>850</v>
      </c>
      <c r="U56" s="122">
        <f t="shared" si="22"/>
        <v>0</v>
      </c>
      <c r="V56" s="124">
        <f t="shared" si="22"/>
        <v>850</v>
      </c>
    </row>
    <row r="57" spans="2:22" ht="13.5" thickBot="1">
      <c r="B57" s="82"/>
      <c r="C57" s="61"/>
      <c r="D57" s="116"/>
      <c r="E57" s="125">
        <v>4357</v>
      </c>
      <c r="F57" s="126">
        <v>6121</v>
      </c>
      <c r="G57" s="127" t="s">
        <v>82</v>
      </c>
      <c r="H57" s="128">
        <v>0</v>
      </c>
      <c r="I57" s="128">
        <v>0</v>
      </c>
      <c r="J57" s="129">
        <f>SUM(H57:I57)</f>
        <v>0</v>
      </c>
      <c r="K57" s="128">
        <v>0</v>
      </c>
      <c r="L57" s="129">
        <f>SUM(J57:K57)</f>
        <v>0</v>
      </c>
      <c r="M57" s="128">
        <v>0</v>
      </c>
      <c r="N57" s="129">
        <f>SUM(L57:M57)</f>
        <v>0</v>
      </c>
      <c r="O57" s="130">
        <v>0</v>
      </c>
      <c r="P57" s="131">
        <v>0</v>
      </c>
      <c r="Q57" s="130">
        <v>850</v>
      </c>
      <c r="R57" s="132">
        <f>SUM(P57:Q57)</f>
        <v>850</v>
      </c>
      <c r="S57" s="130">
        <v>0</v>
      </c>
      <c r="T57" s="132">
        <f>SUM(R57:S57)</f>
        <v>850</v>
      </c>
      <c r="U57" s="130">
        <v>0</v>
      </c>
      <c r="V57" s="132">
        <f>SUM(T57:U57)</f>
        <v>850</v>
      </c>
    </row>
    <row r="58" spans="2:22" ht="13.5" thickBot="1">
      <c r="B58" s="60" t="s">
        <v>76</v>
      </c>
      <c r="C58" s="61" t="s">
        <v>149</v>
      </c>
      <c r="D58" s="116" t="s">
        <v>86</v>
      </c>
      <c r="E58" s="117" t="s">
        <v>77</v>
      </c>
      <c r="F58" s="118" t="s">
        <v>77</v>
      </c>
      <c r="G58" s="119" t="s">
        <v>150</v>
      </c>
      <c r="H58" s="120">
        <f aca="true" t="shared" si="23" ref="H58:R62">H59</f>
        <v>0</v>
      </c>
      <c r="I58" s="120">
        <f t="shared" si="23"/>
        <v>0</v>
      </c>
      <c r="J58" s="121">
        <f t="shared" si="23"/>
        <v>0</v>
      </c>
      <c r="K58" s="120">
        <f t="shared" si="23"/>
        <v>0</v>
      </c>
      <c r="L58" s="121">
        <f t="shared" si="23"/>
        <v>0</v>
      </c>
      <c r="M58" s="120">
        <f t="shared" si="23"/>
        <v>0</v>
      </c>
      <c r="N58" s="121">
        <f t="shared" si="23"/>
        <v>0</v>
      </c>
      <c r="O58" s="122">
        <f t="shared" si="23"/>
        <v>0</v>
      </c>
      <c r="P58" s="123">
        <f t="shared" si="23"/>
        <v>0</v>
      </c>
      <c r="Q58" s="122">
        <f t="shared" si="23"/>
        <v>0</v>
      </c>
      <c r="R58" s="124">
        <f t="shared" si="23"/>
        <v>0</v>
      </c>
      <c r="S58" s="122">
        <f>S59</f>
        <v>389.79141</v>
      </c>
      <c r="T58" s="124">
        <f>T59</f>
        <v>389.79141</v>
      </c>
      <c r="U58" s="122">
        <f>U59</f>
        <v>0</v>
      </c>
      <c r="V58" s="124">
        <f>V59</f>
        <v>389.79141</v>
      </c>
    </row>
    <row r="59" spans="2:22" ht="13.5" thickBot="1">
      <c r="B59" s="82"/>
      <c r="C59" s="61"/>
      <c r="D59" s="116"/>
      <c r="E59" s="125">
        <v>3322</v>
      </c>
      <c r="F59" s="126">
        <v>6121</v>
      </c>
      <c r="G59" s="127" t="s">
        <v>82</v>
      </c>
      <c r="H59" s="128">
        <v>0</v>
      </c>
      <c r="I59" s="128">
        <v>0</v>
      </c>
      <c r="J59" s="129">
        <f>SUM(H59:I59)</f>
        <v>0</v>
      </c>
      <c r="K59" s="128">
        <v>0</v>
      </c>
      <c r="L59" s="129">
        <f>SUM(J59:K59)</f>
        <v>0</v>
      </c>
      <c r="M59" s="128">
        <v>0</v>
      </c>
      <c r="N59" s="129">
        <f>SUM(L59:M59)</f>
        <v>0</v>
      </c>
      <c r="O59" s="130">
        <v>0</v>
      </c>
      <c r="P59" s="131">
        <v>0</v>
      </c>
      <c r="Q59" s="130">
        <v>0</v>
      </c>
      <c r="R59" s="132">
        <f>SUM(P59:Q59)</f>
        <v>0</v>
      </c>
      <c r="S59" s="130">
        <v>389.79141</v>
      </c>
      <c r="T59" s="132">
        <f>SUM(R59:S59)</f>
        <v>389.79141</v>
      </c>
      <c r="U59" s="130">
        <v>0</v>
      </c>
      <c r="V59" s="132">
        <f>SUM(T59:U59)</f>
        <v>389.79141</v>
      </c>
    </row>
    <row r="60" spans="2:22" ht="13.5" thickBot="1">
      <c r="B60" s="60" t="s">
        <v>76</v>
      </c>
      <c r="C60" s="61" t="s">
        <v>151</v>
      </c>
      <c r="D60" s="116" t="s">
        <v>152</v>
      </c>
      <c r="E60" s="117" t="s">
        <v>77</v>
      </c>
      <c r="F60" s="118" t="s">
        <v>77</v>
      </c>
      <c r="G60" s="119" t="s">
        <v>153</v>
      </c>
      <c r="H60" s="120">
        <f t="shared" si="23"/>
        <v>0</v>
      </c>
      <c r="I60" s="120">
        <f t="shared" si="23"/>
        <v>0</v>
      </c>
      <c r="J60" s="121">
        <f t="shared" si="23"/>
        <v>0</v>
      </c>
      <c r="K60" s="120">
        <f t="shared" si="23"/>
        <v>0</v>
      </c>
      <c r="L60" s="121">
        <f t="shared" si="23"/>
        <v>0</v>
      </c>
      <c r="M60" s="120">
        <f t="shared" si="23"/>
        <v>0</v>
      </c>
      <c r="N60" s="121">
        <f t="shared" si="23"/>
        <v>0</v>
      </c>
      <c r="O60" s="122">
        <f t="shared" si="23"/>
        <v>0</v>
      </c>
      <c r="P60" s="123">
        <f t="shared" si="23"/>
        <v>0</v>
      </c>
      <c r="Q60" s="122">
        <f t="shared" si="23"/>
        <v>0</v>
      </c>
      <c r="R60" s="124">
        <f t="shared" si="23"/>
        <v>0</v>
      </c>
      <c r="S60" s="122">
        <f>S61</f>
        <v>0</v>
      </c>
      <c r="T60" s="124">
        <f>T61</f>
        <v>3800</v>
      </c>
      <c r="U60" s="122">
        <f>U61</f>
        <v>0</v>
      </c>
      <c r="V60" s="124">
        <f>V61</f>
        <v>3800</v>
      </c>
    </row>
    <row r="61" spans="2:22" ht="13.5" thickBot="1">
      <c r="B61" s="82"/>
      <c r="C61" s="61"/>
      <c r="D61" s="116"/>
      <c r="E61" s="125">
        <v>3315</v>
      </c>
      <c r="F61" s="126">
        <v>6121</v>
      </c>
      <c r="G61" s="127" t="s">
        <v>82</v>
      </c>
      <c r="H61" s="128">
        <v>0</v>
      </c>
      <c r="I61" s="128">
        <v>0</v>
      </c>
      <c r="J61" s="129">
        <f>SUM(H61:I61)</f>
        <v>0</v>
      </c>
      <c r="K61" s="128">
        <v>0</v>
      </c>
      <c r="L61" s="129">
        <f>SUM(J61:K61)</f>
        <v>0</v>
      </c>
      <c r="M61" s="128">
        <v>0</v>
      </c>
      <c r="N61" s="129">
        <f>SUM(L61:M61)</f>
        <v>0</v>
      </c>
      <c r="O61" s="130">
        <v>0</v>
      </c>
      <c r="P61" s="131">
        <v>0</v>
      </c>
      <c r="Q61" s="130">
        <v>0</v>
      </c>
      <c r="R61" s="132">
        <f>SUM(P61:Q61)</f>
        <v>0</v>
      </c>
      <c r="S61" s="130">
        <v>0</v>
      </c>
      <c r="T61" s="132">
        <v>3800</v>
      </c>
      <c r="U61" s="130">
        <v>0</v>
      </c>
      <c r="V61" s="132">
        <f>T60+U61</f>
        <v>3800</v>
      </c>
    </row>
    <row r="62" spans="2:22" ht="13.5" thickBot="1">
      <c r="B62" s="60" t="s">
        <v>76</v>
      </c>
      <c r="C62" s="61" t="s">
        <v>155</v>
      </c>
      <c r="D62" s="148" t="s">
        <v>95</v>
      </c>
      <c r="E62" s="117" t="s">
        <v>77</v>
      </c>
      <c r="F62" s="118" t="s">
        <v>77</v>
      </c>
      <c r="G62" s="119" t="s">
        <v>156</v>
      </c>
      <c r="H62" s="120">
        <f t="shared" si="23"/>
        <v>0</v>
      </c>
      <c r="I62" s="120">
        <f t="shared" si="23"/>
        <v>0</v>
      </c>
      <c r="J62" s="121">
        <f t="shared" si="23"/>
        <v>0</v>
      </c>
      <c r="K62" s="120">
        <f t="shared" si="23"/>
        <v>0</v>
      </c>
      <c r="L62" s="121">
        <f t="shared" si="23"/>
        <v>0</v>
      </c>
      <c r="M62" s="120">
        <f t="shared" si="23"/>
        <v>0</v>
      </c>
      <c r="N62" s="121">
        <f t="shared" si="23"/>
        <v>0</v>
      </c>
      <c r="O62" s="122">
        <f t="shared" si="23"/>
        <v>0</v>
      </c>
      <c r="P62" s="123">
        <f t="shared" si="23"/>
        <v>0</v>
      </c>
      <c r="Q62" s="122">
        <f t="shared" si="23"/>
        <v>0</v>
      </c>
      <c r="R62" s="124">
        <f t="shared" si="23"/>
        <v>0</v>
      </c>
      <c r="S62" s="122">
        <f>S63</f>
        <v>0</v>
      </c>
      <c r="T62" s="124">
        <f>T63</f>
        <v>0</v>
      </c>
      <c r="U62" s="122">
        <f>U63</f>
        <v>1580</v>
      </c>
      <c r="V62" s="124">
        <f>V63</f>
        <v>1580</v>
      </c>
    </row>
    <row r="63" spans="2:22" ht="13.5" thickBot="1">
      <c r="B63" s="82"/>
      <c r="C63" s="61"/>
      <c r="D63" s="116"/>
      <c r="E63" s="108">
        <v>3122</v>
      </c>
      <c r="F63" s="126">
        <v>6121</v>
      </c>
      <c r="G63" s="127" t="s">
        <v>82</v>
      </c>
      <c r="H63" s="128">
        <v>0</v>
      </c>
      <c r="I63" s="128">
        <v>0</v>
      </c>
      <c r="J63" s="129">
        <f>SUM(H63:I63)</f>
        <v>0</v>
      </c>
      <c r="K63" s="128">
        <v>0</v>
      </c>
      <c r="L63" s="129">
        <f>SUM(J63:K63)</f>
        <v>0</v>
      </c>
      <c r="M63" s="128">
        <v>0</v>
      </c>
      <c r="N63" s="129">
        <f>SUM(L63:M63)</f>
        <v>0</v>
      </c>
      <c r="O63" s="130">
        <v>0</v>
      </c>
      <c r="P63" s="131">
        <v>0</v>
      </c>
      <c r="Q63" s="130">
        <v>0</v>
      </c>
      <c r="R63" s="132">
        <f>SUM(P63:Q63)</f>
        <v>0</v>
      </c>
      <c r="S63" s="130">
        <v>0</v>
      </c>
      <c r="T63" s="132">
        <v>0</v>
      </c>
      <c r="U63" s="130">
        <v>1580</v>
      </c>
      <c r="V63" s="132">
        <f>T62+U63</f>
        <v>1580</v>
      </c>
    </row>
    <row r="69" ht="12.75">
      <c r="G69" s="149"/>
    </row>
  </sheetData>
  <sheetProtection/>
  <mergeCells count="6">
    <mergeCell ref="A2:H2"/>
    <mergeCell ref="A4:H4"/>
    <mergeCell ref="A6:H6"/>
    <mergeCell ref="A8:A17"/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E11" sqref="E11"/>
    </sheetView>
  </sheetViews>
  <sheetFormatPr defaultColWidth="12.281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2.28125" style="37" hidden="1" customWidth="1"/>
    <col min="9" max="9" width="14.28125" style="0" customWidth="1"/>
    <col min="10" max="10" width="14.28125" style="0" hidden="1" customWidth="1"/>
    <col min="11" max="246" width="9.140625" style="0" customWidth="1"/>
    <col min="247" max="247" width="2.8515625" style="0" customWidth="1"/>
    <col min="248" max="248" width="4.28125" style="0" customWidth="1"/>
    <col min="249" max="249" width="6.140625" style="0" customWidth="1"/>
    <col min="250" max="250" width="5.421875" style="0" customWidth="1"/>
    <col min="251" max="251" width="5.8515625" style="0" customWidth="1"/>
    <col min="252" max="252" width="5.00390625" style="0" customWidth="1"/>
    <col min="253" max="253" width="62.140625" style="0" customWidth="1"/>
    <col min="254" max="254" width="13.7109375" style="0" customWidth="1"/>
    <col min="255" max="255" width="12.7109375" style="0" customWidth="1"/>
  </cols>
  <sheetData>
    <row r="2" spans="1:7" ht="18">
      <c r="A2" s="151"/>
      <c r="B2" s="151"/>
      <c r="C2" s="151"/>
      <c r="D2" s="151"/>
      <c r="E2" s="151"/>
      <c r="F2" s="151"/>
      <c r="G2" s="151"/>
    </row>
    <row r="3" spans="1:7" ht="12.75">
      <c r="A3" s="40"/>
      <c r="B3" s="40"/>
      <c r="C3" s="40"/>
      <c r="D3" s="40"/>
      <c r="E3" s="40"/>
      <c r="F3" s="40"/>
      <c r="G3" s="40"/>
    </row>
    <row r="4" spans="1:7" ht="15.75">
      <c r="A4" s="152" t="s">
        <v>161</v>
      </c>
      <c r="B4" s="152"/>
      <c r="C4" s="152"/>
      <c r="D4" s="152"/>
      <c r="E4" s="152"/>
      <c r="F4" s="152"/>
      <c r="G4" s="152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153"/>
      <c r="B6" s="153"/>
      <c r="C6" s="153"/>
      <c r="D6" s="153"/>
      <c r="E6" s="153"/>
      <c r="F6" s="153"/>
      <c r="G6" s="153"/>
    </row>
    <row r="7" spans="1:7" ht="16.5" thickBot="1">
      <c r="A7" s="42"/>
      <c r="B7" s="42"/>
      <c r="C7" s="42"/>
      <c r="D7" s="42"/>
      <c r="E7" s="42"/>
      <c r="F7" s="42"/>
      <c r="G7" s="42"/>
    </row>
    <row r="8" spans="1:10" ht="13.5" customHeight="1" thickBot="1">
      <c r="A8" s="154"/>
      <c r="B8" s="44" t="s">
        <v>157</v>
      </c>
      <c r="C8" s="156" t="s">
        <v>158</v>
      </c>
      <c r="D8" s="157"/>
      <c r="E8" s="45" t="s">
        <v>66</v>
      </c>
      <c r="F8" s="46" t="s">
        <v>19</v>
      </c>
      <c r="G8" s="47" t="s">
        <v>159</v>
      </c>
      <c r="H8" s="48" t="s">
        <v>70</v>
      </c>
      <c r="I8" s="48" t="s">
        <v>162</v>
      </c>
      <c r="J8" s="48" t="s">
        <v>70</v>
      </c>
    </row>
    <row r="9" spans="1:10" ht="13.5" thickBot="1">
      <c r="A9" s="155"/>
      <c r="B9" s="52"/>
      <c r="C9" s="158" t="s">
        <v>77</v>
      </c>
      <c r="D9" s="159"/>
      <c r="E9" s="53" t="s">
        <v>77</v>
      </c>
      <c r="F9" s="54" t="s">
        <v>77</v>
      </c>
      <c r="G9" s="55"/>
      <c r="H9" s="56" t="e">
        <f>#REF!+#REF!+#REF!+#REF!+#REF!+#REF!+#REF!+#REF!+#REF!+#REF!+#REF!+#REF!+#REF!+#REF!+#REF!+#REF!+#REF!+H10+H12+H14+#REF!</f>
        <v>#REF!</v>
      </c>
      <c r="I9" s="56">
        <f>I10+I12+I14</f>
        <v>1580</v>
      </c>
      <c r="J9" s="56" t="e">
        <f>#REF!+#REF!+#REF!+#REF!+#REF!+#REF!+#REF!+#REF!+#REF!+#REF!+#REF!+#REF!+#REF!+#REF!+#REF!+#REF!+#REF!+J10+J12+J14+#REF!</f>
        <v>#REF!</v>
      </c>
    </row>
    <row r="10" spans="2:10" ht="13.5" thickBot="1">
      <c r="B10" s="60">
        <v>14</v>
      </c>
      <c r="C10" s="61" t="s">
        <v>155</v>
      </c>
      <c r="D10" s="116" t="s">
        <v>95</v>
      </c>
      <c r="E10" s="117" t="s">
        <v>77</v>
      </c>
      <c r="F10" s="118" t="s">
        <v>77</v>
      </c>
      <c r="G10" s="119" t="s">
        <v>156</v>
      </c>
      <c r="H10" s="121" t="e">
        <f>H11</f>
        <v>#REF!</v>
      </c>
      <c r="I10" s="120">
        <f>I11</f>
        <v>1580</v>
      </c>
      <c r="J10" s="121" t="e">
        <f>J11</f>
        <v>#REF!</v>
      </c>
    </row>
    <row r="11" spans="1:10" ht="13.5" thickBot="1">
      <c r="A11" s="133"/>
      <c r="B11" s="82"/>
      <c r="C11" s="134"/>
      <c r="D11" s="135"/>
      <c r="E11" s="125">
        <v>3122</v>
      </c>
      <c r="F11" s="126">
        <v>6121</v>
      </c>
      <c r="G11" s="127" t="s">
        <v>160</v>
      </c>
      <c r="H11" s="129" t="e">
        <f>SUM(#REF!)</f>
        <v>#REF!</v>
      </c>
      <c r="I11" s="128">
        <v>1580</v>
      </c>
      <c r="J11" s="129" t="e">
        <f>SUM(H11:I11)</f>
        <v>#REF!</v>
      </c>
    </row>
    <row r="12" spans="2:10" ht="12.75">
      <c r="B12" s="136"/>
      <c r="C12" s="137"/>
      <c r="D12" s="138"/>
      <c r="E12" s="138"/>
      <c r="F12" s="139"/>
      <c r="G12" s="140"/>
      <c r="H12" s="141"/>
      <c r="I12" s="142"/>
      <c r="J12" s="143">
        <f>J13</f>
        <v>0</v>
      </c>
    </row>
    <row r="13" spans="2:10" ht="13.5" thickBot="1">
      <c r="B13" s="144"/>
      <c r="C13" s="137"/>
      <c r="D13" s="138"/>
      <c r="E13" s="139"/>
      <c r="F13" s="139"/>
      <c r="G13" s="140"/>
      <c r="H13" s="141"/>
      <c r="I13" s="145"/>
      <c r="J13" s="146">
        <f>SUM(H13:I13)</f>
        <v>0</v>
      </c>
    </row>
    <row r="14" spans="2:10" ht="12.75">
      <c r="B14" s="136"/>
      <c r="C14" s="137"/>
      <c r="D14" s="138"/>
      <c r="E14" s="138"/>
      <c r="F14" s="139"/>
      <c r="G14" s="140"/>
      <c r="H14" s="141"/>
      <c r="I14" s="142"/>
      <c r="J14" s="143">
        <f>J15</f>
        <v>0</v>
      </c>
    </row>
    <row r="15" spans="2:10" ht="13.5" thickBot="1">
      <c r="B15" s="144"/>
      <c r="C15" s="137"/>
      <c r="D15" s="138"/>
      <c r="E15" s="139"/>
      <c r="F15" s="139"/>
      <c r="G15" s="140"/>
      <c r="H15" s="141"/>
      <c r="I15" s="145"/>
      <c r="J15" s="146">
        <f>SUM(H15:I15)</f>
        <v>0</v>
      </c>
    </row>
    <row r="30" ht="12.75">
      <c r="G30" s="147"/>
    </row>
  </sheetData>
  <sheetProtection/>
  <mergeCells count="6">
    <mergeCell ref="A2:G2"/>
    <mergeCell ref="A4:G4"/>
    <mergeCell ref="A6:G6"/>
    <mergeCell ref="A8:A9"/>
    <mergeCell ref="C8:D8"/>
    <mergeCell ref="C9:D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2015-01-09T12:37:03Z</cp:lastPrinted>
  <dcterms:created xsi:type="dcterms:W3CDTF">2007-12-18T12:40:54Z</dcterms:created>
  <dcterms:modified xsi:type="dcterms:W3CDTF">2015-08-11T06:55:54Z</dcterms:modified>
  <cp:category/>
  <cp:version/>
  <cp:contentType/>
  <cp:contentStatus/>
</cp:coreProperties>
</file>