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45" windowWidth="17220" windowHeight="7410"/>
  </bookViews>
  <sheets>
    <sheet name="ZR 191 15" sheetId="4" r:id="rId1"/>
    <sheet name="P a V" sheetId="2" r:id="rId2"/>
  </sheets>
  <calcPr calcId="145621"/>
</workbook>
</file>

<file path=xl/calcChain.xml><?xml version="1.0" encoding="utf-8"?>
<calcChain xmlns="http://schemas.openxmlformats.org/spreadsheetml/2006/main">
  <c r="N225" i="4" l="1"/>
  <c r="N224" i="4"/>
  <c r="M224" i="4"/>
  <c r="N223" i="4"/>
  <c r="M223" i="4"/>
  <c r="N222" i="4"/>
  <c r="J222" i="4"/>
  <c r="L222" i="4" s="1"/>
  <c r="H222" i="4"/>
  <c r="J221" i="4"/>
  <c r="L221" i="4" s="1"/>
  <c r="N221" i="4" s="1"/>
  <c r="G221" i="4"/>
  <c r="H221" i="4" s="1"/>
  <c r="H220" i="4"/>
  <c r="J220" i="4" s="1"/>
  <c r="L220" i="4" s="1"/>
  <c r="N220" i="4" s="1"/>
  <c r="L219" i="4"/>
  <c r="N219" i="4" s="1"/>
  <c r="H219" i="4"/>
  <c r="J219" i="4" s="1"/>
  <c r="G219" i="4"/>
  <c r="J218" i="4"/>
  <c r="L218" i="4" s="1"/>
  <c r="N218" i="4" s="1"/>
  <c r="H218" i="4"/>
  <c r="J217" i="4"/>
  <c r="L217" i="4" s="1"/>
  <c r="N217" i="4" s="1"/>
  <c r="G217" i="4"/>
  <c r="H217" i="4" s="1"/>
  <c r="L216" i="4"/>
  <c r="N216" i="4" s="1"/>
  <c r="H216" i="4"/>
  <c r="J216" i="4" s="1"/>
  <c r="L215" i="4"/>
  <c r="N215" i="4" s="1"/>
  <c r="H215" i="4"/>
  <c r="J215" i="4" s="1"/>
  <c r="G215" i="4"/>
  <c r="J214" i="4"/>
  <c r="L214" i="4" s="1"/>
  <c r="N214" i="4" s="1"/>
  <c r="H214" i="4"/>
  <c r="G213" i="4"/>
  <c r="L212" i="4"/>
  <c r="N212" i="4" s="1"/>
  <c r="H212" i="4"/>
  <c r="J212" i="4" s="1"/>
  <c r="H211" i="4"/>
  <c r="J211" i="4" s="1"/>
  <c r="L211" i="4" s="1"/>
  <c r="N211" i="4" s="1"/>
  <c r="G211" i="4"/>
  <c r="N210" i="4"/>
  <c r="J210" i="4"/>
  <c r="L210" i="4" s="1"/>
  <c r="H210" i="4"/>
  <c r="N209" i="4"/>
  <c r="J209" i="4"/>
  <c r="L209" i="4" s="1"/>
  <c r="G209" i="4"/>
  <c r="H209" i="4" s="1"/>
  <c r="L208" i="4"/>
  <c r="N208" i="4" s="1"/>
  <c r="H208" i="4"/>
  <c r="J208" i="4" s="1"/>
  <c r="L207" i="4"/>
  <c r="N207" i="4" s="1"/>
  <c r="H207" i="4"/>
  <c r="J207" i="4" s="1"/>
  <c r="G207" i="4"/>
  <c r="N206" i="4"/>
  <c r="J206" i="4"/>
  <c r="L206" i="4" s="1"/>
  <c r="H206" i="4"/>
  <c r="G205" i="4"/>
  <c r="F205" i="4"/>
  <c r="L203" i="4"/>
  <c r="N203" i="4" s="1"/>
  <c r="L202" i="4"/>
  <c r="N202" i="4" s="1"/>
  <c r="K202" i="4"/>
  <c r="N201" i="4"/>
  <c r="L201" i="4"/>
  <c r="N200" i="4"/>
  <c r="K200" i="4"/>
  <c r="L200" i="4" s="1"/>
  <c r="L199" i="4"/>
  <c r="N199" i="4" s="1"/>
  <c r="L198" i="4"/>
  <c r="N198" i="4" s="1"/>
  <c r="K198" i="4"/>
  <c r="N197" i="4"/>
  <c r="L197" i="4"/>
  <c r="K196" i="4"/>
  <c r="L196" i="4" s="1"/>
  <c r="N196" i="4" s="1"/>
  <c r="L195" i="4"/>
  <c r="N195" i="4" s="1"/>
  <c r="L194" i="4"/>
  <c r="N194" i="4" s="1"/>
  <c r="K194" i="4"/>
  <c r="N193" i="4"/>
  <c r="L193" i="4"/>
  <c r="N192" i="4"/>
  <c r="K192" i="4"/>
  <c r="L192" i="4" s="1"/>
  <c r="L191" i="4"/>
  <c r="N191" i="4" s="1"/>
  <c r="L190" i="4"/>
  <c r="N190" i="4" s="1"/>
  <c r="K190" i="4"/>
  <c r="N189" i="4"/>
  <c r="L189" i="4"/>
  <c r="N188" i="4"/>
  <c r="K188" i="4"/>
  <c r="L188" i="4" s="1"/>
  <c r="H187" i="4"/>
  <c r="J187" i="4" s="1"/>
  <c r="L187" i="4" s="1"/>
  <c r="N187" i="4" s="1"/>
  <c r="L186" i="4"/>
  <c r="N186" i="4" s="1"/>
  <c r="H186" i="4"/>
  <c r="J186" i="4" s="1"/>
  <c r="G186" i="4"/>
  <c r="J185" i="4"/>
  <c r="L185" i="4" s="1"/>
  <c r="N185" i="4" s="1"/>
  <c r="H185" i="4"/>
  <c r="J184" i="4"/>
  <c r="L184" i="4" s="1"/>
  <c r="N184" i="4" s="1"/>
  <c r="G184" i="4"/>
  <c r="H184" i="4" s="1"/>
  <c r="L183" i="4"/>
  <c r="N183" i="4" s="1"/>
  <c r="H183" i="4"/>
  <c r="J183" i="4" s="1"/>
  <c r="L182" i="4"/>
  <c r="N182" i="4" s="1"/>
  <c r="H182" i="4"/>
  <c r="J182" i="4" s="1"/>
  <c r="G182" i="4"/>
  <c r="J181" i="4"/>
  <c r="L181" i="4" s="1"/>
  <c r="N181" i="4" s="1"/>
  <c r="H181" i="4"/>
  <c r="K180" i="4"/>
  <c r="H180" i="4"/>
  <c r="J180" i="4" s="1"/>
  <c r="L180" i="4" s="1"/>
  <c r="N180" i="4" s="1"/>
  <c r="G180" i="4"/>
  <c r="F180" i="4"/>
  <c r="M179" i="4"/>
  <c r="K179" i="4"/>
  <c r="N178" i="4"/>
  <c r="J178" i="4"/>
  <c r="L178" i="4" s="1"/>
  <c r="H178" i="4"/>
  <c r="N177" i="4"/>
  <c r="J177" i="4"/>
  <c r="L177" i="4" s="1"/>
  <c r="G177" i="4"/>
  <c r="H177" i="4" s="1"/>
  <c r="H176" i="4"/>
  <c r="J176" i="4" s="1"/>
  <c r="L176" i="4" s="1"/>
  <c r="N176" i="4" s="1"/>
  <c r="L175" i="4"/>
  <c r="N175" i="4" s="1"/>
  <c r="H175" i="4"/>
  <c r="J175" i="4" s="1"/>
  <c r="G175" i="4"/>
  <c r="N174" i="4"/>
  <c r="J174" i="4"/>
  <c r="L174" i="4" s="1"/>
  <c r="H174" i="4"/>
  <c r="J173" i="4"/>
  <c r="L173" i="4" s="1"/>
  <c r="N173" i="4" s="1"/>
  <c r="G173" i="4"/>
  <c r="H173" i="4" s="1"/>
  <c r="H172" i="4"/>
  <c r="J172" i="4" s="1"/>
  <c r="L172" i="4" s="1"/>
  <c r="N172" i="4" s="1"/>
  <c r="L171" i="4"/>
  <c r="N171" i="4" s="1"/>
  <c r="H171" i="4"/>
  <c r="J171" i="4" s="1"/>
  <c r="G171" i="4"/>
  <c r="J170" i="4"/>
  <c r="L170" i="4" s="1"/>
  <c r="N170" i="4" s="1"/>
  <c r="H170" i="4"/>
  <c r="J169" i="4"/>
  <c r="L169" i="4" s="1"/>
  <c r="N169" i="4" s="1"/>
  <c r="G169" i="4"/>
  <c r="H169" i="4" s="1"/>
  <c r="L168" i="4"/>
  <c r="N168" i="4" s="1"/>
  <c r="H168" i="4"/>
  <c r="J168" i="4" s="1"/>
  <c r="L167" i="4"/>
  <c r="N167" i="4" s="1"/>
  <c r="H167" i="4"/>
  <c r="J167" i="4" s="1"/>
  <c r="G167" i="4"/>
  <c r="J166" i="4"/>
  <c r="L166" i="4" s="1"/>
  <c r="N166" i="4" s="1"/>
  <c r="H166" i="4"/>
  <c r="G165" i="4"/>
  <c r="H164" i="4"/>
  <c r="J164" i="4" s="1"/>
  <c r="L164" i="4" s="1"/>
  <c r="N164" i="4" s="1"/>
  <c r="H163" i="4"/>
  <c r="J163" i="4" s="1"/>
  <c r="L163" i="4" s="1"/>
  <c r="N163" i="4" s="1"/>
  <c r="G163" i="4"/>
  <c r="N162" i="4"/>
  <c r="J162" i="4"/>
  <c r="L162" i="4" s="1"/>
  <c r="H162" i="4"/>
  <c r="J161" i="4"/>
  <c r="L161" i="4" s="1"/>
  <c r="N161" i="4" s="1"/>
  <c r="G161" i="4"/>
  <c r="F161" i="4"/>
  <c r="H161" i="4" s="1"/>
  <c r="L159" i="4"/>
  <c r="N159" i="4" s="1"/>
  <c r="H159" i="4"/>
  <c r="J159" i="4" s="1"/>
  <c r="L158" i="4"/>
  <c r="N158" i="4" s="1"/>
  <c r="H158" i="4"/>
  <c r="J158" i="4" s="1"/>
  <c r="G158" i="4"/>
  <c r="N157" i="4"/>
  <c r="J157" i="4"/>
  <c r="L157" i="4" s="1"/>
  <c r="H157" i="4"/>
  <c r="N156" i="4"/>
  <c r="J156" i="4"/>
  <c r="L156" i="4" s="1"/>
  <c r="G156" i="4"/>
  <c r="H156" i="4" s="1"/>
  <c r="H155" i="4"/>
  <c r="J155" i="4" s="1"/>
  <c r="L155" i="4" s="1"/>
  <c r="N155" i="4" s="1"/>
  <c r="L154" i="4"/>
  <c r="N154" i="4" s="1"/>
  <c r="H154" i="4"/>
  <c r="J154" i="4" s="1"/>
  <c r="G154" i="4"/>
  <c r="J153" i="4"/>
  <c r="L153" i="4" s="1"/>
  <c r="N153" i="4" s="1"/>
  <c r="H153" i="4"/>
  <c r="G152" i="4"/>
  <c r="H152" i="4" s="1"/>
  <c r="J152" i="4" s="1"/>
  <c r="L152" i="4" s="1"/>
  <c r="N152" i="4" s="1"/>
  <c r="L151" i="4"/>
  <c r="N151" i="4" s="1"/>
  <c r="H151" i="4"/>
  <c r="J151" i="4" s="1"/>
  <c r="H150" i="4"/>
  <c r="J150" i="4" s="1"/>
  <c r="L150" i="4" s="1"/>
  <c r="N150" i="4" s="1"/>
  <c r="G150" i="4"/>
  <c r="J149" i="4"/>
  <c r="L149" i="4" s="1"/>
  <c r="N149" i="4" s="1"/>
  <c r="H149" i="4"/>
  <c r="G148" i="4"/>
  <c r="G147" i="4" s="1"/>
  <c r="H147" i="4" s="1"/>
  <c r="J147" i="4" s="1"/>
  <c r="L147" i="4" s="1"/>
  <c r="N147" i="4" s="1"/>
  <c r="F148" i="4"/>
  <c r="L146" i="4"/>
  <c r="N146" i="4" s="1"/>
  <c r="H146" i="4"/>
  <c r="J146" i="4" s="1"/>
  <c r="H145" i="4"/>
  <c r="J145" i="4" s="1"/>
  <c r="L145" i="4" s="1"/>
  <c r="N145" i="4" s="1"/>
  <c r="G145" i="4"/>
  <c r="N144" i="4"/>
  <c r="J144" i="4"/>
  <c r="L144" i="4" s="1"/>
  <c r="H144" i="4"/>
  <c r="J143" i="4"/>
  <c r="L143" i="4" s="1"/>
  <c r="N143" i="4" s="1"/>
  <c r="G143" i="4"/>
  <c r="H143" i="4" s="1"/>
  <c r="H142" i="4"/>
  <c r="J142" i="4" s="1"/>
  <c r="L142" i="4" s="1"/>
  <c r="N142" i="4" s="1"/>
  <c r="L141" i="4"/>
  <c r="N141" i="4" s="1"/>
  <c r="H141" i="4"/>
  <c r="J141" i="4" s="1"/>
  <c r="G141" i="4"/>
  <c r="J140" i="4"/>
  <c r="L140" i="4" s="1"/>
  <c r="N140" i="4" s="1"/>
  <c r="H140" i="4"/>
  <c r="G139" i="4"/>
  <c r="H139" i="4" s="1"/>
  <c r="J139" i="4" s="1"/>
  <c r="L139" i="4" s="1"/>
  <c r="N139" i="4" s="1"/>
  <c r="H138" i="4"/>
  <c r="J138" i="4" s="1"/>
  <c r="L138" i="4" s="1"/>
  <c r="N138" i="4" s="1"/>
  <c r="H137" i="4"/>
  <c r="J137" i="4" s="1"/>
  <c r="L137" i="4" s="1"/>
  <c r="N137" i="4" s="1"/>
  <c r="G137" i="4"/>
  <c r="N136" i="4"/>
  <c r="J136" i="4"/>
  <c r="L136" i="4" s="1"/>
  <c r="H136" i="4"/>
  <c r="J135" i="4"/>
  <c r="L135" i="4" s="1"/>
  <c r="N135" i="4" s="1"/>
  <c r="G135" i="4"/>
  <c r="H135" i="4" s="1"/>
  <c r="L134" i="4"/>
  <c r="N134" i="4" s="1"/>
  <c r="H134" i="4"/>
  <c r="J134" i="4" s="1"/>
  <c r="L133" i="4"/>
  <c r="N133" i="4" s="1"/>
  <c r="H133" i="4"/>
  <c r="J133" i="4" s="1"/>
  <c r="G133" i="4"/>
  <c r="J132" i="4"/>
  <c r="L132" i="4" s="1"/>
  <c r="N132" i="4" s="1"/>
  <c r="H132" i="4"/>
  <c r="N131" i="4"/>
  <c r="G131" i="4"/>
  <c r="H131" i="4" s="1"/>
  <c r="J131" i="4" s="1"/>
  <c r="L131" i="4" s="1"/>
  <c r="H130" i="4"/>
  <c r="J130" i="4" s="1"/>
  <c r="L130" i="4" s="1"/>
  <c r="N130" i="4" s="1"/>
  <c r="H129" i="4"/>
  <c r="J129" i="4" s="1"/>
  <c r="L129" i="4" s="1"/>
  <c r="N129" i="4" s="1"/>
  <c r="G129" i="4"/>
  <c r="N128" i="4"/>
  <c r="J128" i="4"/>
  <c r="L128" i="4" s="1"/>
  <c r="H128" i="4"/>
  <c r="J127" i="4"/>
  <c r="L127" i="4" s="1"/>
  <c r="N127" i="4" s="1"/>
  <c r="G127" i="4"/>
  <c r="H127" i="4" s="1"/>
  <c r="L126" i="4"/>
  <c r="N126" i="4" s="1"/>
  <c r="H126" i="4"/>
  <c r="J126" i="4" s="1"/>
  <c r="L125" i="4"/>
  <c r="N125" i="4" s="1"/>
  <c r="H125" i="4"/>
  <c r="J125" i="4" s="1"/>
  <c r="G125" i="4"/>
  <c r="J124" i="4"/>
  <c r="L124" i="4" s="1"/>
  <c r="N124" i="4" s="1"/>
  <c r="H124" i="4"/>
  <c r="M123" i="4"/>
  <c r="L123" i="4"/>
  <c r="N123" i="4" s="1"/>
  <c r="H123" i="4"/>
  <c r="J123" i="4" s="1"/>
  <c r="G123" i="4"/>
  <c r="J122" i="4"/>
  <c r="L122" i="4" s="1"/>
  <c r="N122" i="4" s="1"/>
  <c r="H122" i="4"/>
  <c r="M121" i="4"/>
  <c r="L121" i="4"/>
  <c r="N121" i="4" s="1"/>
  <c r="H121" i="4"/>
  <c r="J121" i="4" s="1"/>
  <c r="G121" i="4"/>
  <c r="J120" i="4"/>
  <c r="L120" i="4" s="1"/>
  <c r="N120" i="4" s="1"/>
  <c r="H120" i="4"/>
  <c r="G119" i="4"/>
  <c r="H119" i="4" s="1"/>
  <c r="J119" i="4" s="1"/>
  <c r="L119" i="4" s="1"/>
  <c r="N119" i="4" s="1"/>
  <c r="H118" i="4"/>
  <c r="J118" i="4" s="1"/>
  <c r="L118" i="4" s="1"/>
  <c r="N118" i="4" s="1"/>
  <c r="L117" i="4"/>
  <c r="N117" i="4" s="1"/>
  <c r="J117" i="4"/>
  <c r="H117" i="4"/>
  <c r="G117" i="4"/>
  <c r="N116" i="4"/>
  <c r="L116" i="4"/>
  <c r="J116" i="4"/>
  <c r="H116" i="4"/>
  <c r="G115" i="4"/>
  <c r="H115" i="4" s="1"/>
  <c r="J115" i="4" s="1"/>
  <c r="L115" i="4" s="1"/>
  <c r="N115" i="4" s="1"/>
  <c r="H114" i="4"/>
  <c r="J114" i="4" s="1"/>
  <c r="L114" i="4" s="1"/>
  <c r="N114" i="4" s="1"/>
  <c r="M113" i="4"/>
  <c r="H113" i="4"/>
  <c r="J113" i="4" s="1"/>
  <c r="L113" i="4" s="1"/>
  <c r="N113" i="4" s="1"/>
  <c r="G113" i="4"/>
  <c r="J112" i="4"/>
  <c r="L112" i="4" s="1"/>
  <c r="N112" i="4" s="1"/>
  <c r="H112" i="4"/>
  <c r="J111" i="4"/>
  <c r="L111" i="4" s="1"/>
  <c r="N111" i="4" s="1"/>
  <c r="G111" i="4"/>
  <c r="H111" i="4" s="1"/>
  <c r="H110" i="4"/>
  <c r="J110" i="4" s="1"/>
  <c r="L110" i="4" s="1"/>
  <c r="N110" i="4" s="1"/>
  <c r="M109" i="4"/>
  <c r="H109" i="4"/>
  <c r="J109" i="4" s="1"/>
  <c r="L109" i="4" s="1"/>
  <c r="N109" i="4" s="1"/>
  <c r="G109" i="4"/>
  <c r="H108" i="4"/>
  <c r="J108" i="4" s="1"/>
  <c r="L108" i="4" s="1"/>
  <c r="N108" i="4" s="1"/>
  <c r="H107" i="4"/>
  <c r="J107" i="4" s="1"/>
  <c r="L107" i="4" s="1"/>
  <c r="N107" i="4" s="1"/>
  <c r="G107" i="4"/>
  <c r="J106" i="4"/>
  <c r="L106" i="4" s="1"/>
  <c r="N106" i="4" s="1"/>
  <c r="H106" i="4"/>
  <c r="G105" i="4"/>
  <c r="H105" i="4" s="1"/>
  <c r="J105" i="4" s="1"/>
  <c r="L105" i="4" s="1"/>
  <c r="N105" i="4" s="1"/>
  <c r="H104" i="4"/>
  <c r="J104" i="4" s="1"/>
  <c r="L104" i="4" s="1"/>
  <c r="N104" i="4" s="1"/>
  <c r="G103" i="4"/>
  <c r="H103" i="4" s="1"/>
  <c r="J103" i="4" s="1"/>
  <c r="L103" i="4" s="1"/>
  <c r="N103" i="4" s="1"/>
  <c r="N102" i="4"/>
  <c r="J102" i="4"/>
  <c r="L102" i="4" s="1"/>
  <c r="H102" i="4"/>
  <c r="J101" i="4"/>
  <c r="L101" i="4" s="1"/>
  <c r="N101" i="4" s="1"/>
  <c r="H101" i="4"/>
  <c r="G101" i="4"/>
  <c r="J100" i="4"/>
  <c r="L100" i="4" s="1"/>
  <c r="N100" i="4" s="1"/>
  <c r="H100" i="4"/>
  <c r="H99" i="4"/>
  <c r="J99" i="4" s="1"/>
  <c r="L99" i="4" s="1"/>
  <c r="N99" i="4" s="1"/>
  <c r="G99" i="4"/>
  <c r="J98" i="4"/>
  <c r="L98" i="4" s="1"/>
  <c r="N98" i="4" s="1"/>
  <c r="H98" i="4"/>
  <c r="M97" i="4"/>
  <c r="L97" i="4"/>
  <c r="N97" i="4" s="1"/>
  <c r="H97" i="4"/>
  <c r="J97" i="4" s="1"/>
  <c r="G97" i="4"/>
  <c r="J96" i="4"/>
  <c r="L96" i="4" s="1"/>
  <c r="N96" i="4" s="1"/>
  <c r="H96" i="4"/>
  <c r="H95" i="4"/>
  <c r="J95" i="4" s="1"/>
  <c r="L95" i="4" s="1"/>
  <c r="N95" i="4" s="1"/>
  <c r="G95" i="4"/>
  <c r="H94" i="4"/>
  <c r="J94" i="4" s="1"/>
  <c r="L94" i="4" s="1"/>
  <c r="N94" i="4" s="1"/>
  <c r="H93" i="4"/>
  <c r="J93" i="4" s="1"/>
  <c r="L93" i="4" s="1"/>
  <c r="N93" i="4" s="1"/>
  <c r="G93" i="4"/>
  <c r="J92" i="4"/>
  <c r="L92" i="4" s="1"/>
  <c r="N92" i="4" s="1"/>
  <c r="H92" i="4"/>
  <c r="G91" i="4"/>
  <c r="H91" i="4" s="1"/>
  <c r="J91" i="4" s="1"/>
  <c r="L91" i="4" s="1"/>
  <c r="N91" i="4" s="1"/>
  <c r="H90" i="4"/>
  <c r="J90" i="4" s="1"/>
  <c r="L90" i="4" s="1"/>
  <c r="N90" i="4" s="1"/>
  <c r="M89" i="4"/>
  <c r="G89" i="4"/>
  <c r="H89" i="4" s="1"/>
  <c r="J89" i="4" s="1"/>
  <c r="L89" i="4" s="1"/>
  <c r="N89" i="4" s="1"/>
  <c r="H88" i="4"/>
  <c r="J88" i="4" s="1"/>
  <c r="L88" i="4" s="1"/>
  <c r="N88" i="4" s="1"/>
  <c r="L87" i="4"/>
  <c r="N87" i="4" s="1"/>
  <c r="J87" i="4"/>
  <c r="H87" i="4"/>
  <c r="G87" i="4"/>
  <c r="N86" i="4"/>
  <c r="L86" i="4"/>
  <c r="J86" i="4"/>
  <c r="H86" i="4"/>
  <c r="G85" i="4"/>
  <c r="H85" i="4" s="1"/>
  <c r="J85" i="4" s="1"/>
  <c r="L85" i="4" s="1"/>
  <c r="N85" i="4" s="1"/>
  <c r="N84" i="4"/>
  <c r="L84" i="4"/>
  <c r="H84" i="4"/>
  <c r="J84" i="4" s="1"/>
  <c r="L83" i="4"/>
  <c r="N83" i="4" s="1"/>
  <c r="H83" i="4"/>
  <c r="J83" i="4" s="1"/>
  <c r="G83" i="4"/>
  <c r="J82" i="4"/>
  <c r="L82" i="4" s="1"/>
  <c r="N82" i="4" s="1"/>
  <c r="H82" i="4"/>
  <c r="H81" i="4"/>
  <c r="J81" i="4" s="1"/>
  <c r="L81" i="4" s="1"/>
  <c r="N81" i="4" s="1"/>
  <c r="G81" i="4"/>
  <c r="H80" i="4"/>
  <c r="J80" i="4" s="1"/>
  <c r="L80" i="4" s="1"/>
  <c r="N80" i="4" s="1"/>
  <c r="H79" i="4"/>
  <c r="J79" i="4" s="1"/>
  <c r="L79" i="4" s="1"/>
  <c r="N79" i="4" s="1"/>
  <c r="G79" i="4"/>
  <c r="J78" i="4"/>
  <c r="L78" i="4" s="1"/>
  <c r="N78" i="4" s="1"/>
  <c r="H78" i="4"/>
  <c r="M77" i="4"/>
  <c r="H77" i="4"/>
  <c r="J77" i="4" s="1"/>
  <c r="L77" i="4" s="1"/>
  <c r="N77" i="4" s="1"/>
  <c r="G77" i="4"/>
  <c r="G76" i="4" s="1"/>
  <c r="F77" i="4"/>
  <c r="M76" i="4"/>
  <c r="M75" i="4"/>
  <c r="M10" i="4" s="1"/>
  <c r="I75" i="4"/>
  <c r="F75" i="4"/>
  <c r="H74" i="4"/>
  <c r="J74" i="4" s="1"/>
  <c r="L74" i="4" s="1"/>
  <c r="N74" i="4" s="1"/>
  <c r="G73" i="4"/>
  <c r="H73" i="4" s="1"/>
  <c r="J73" i="4" s="1"/>
  <c r="L73" i="4" s="1"/>
  <c r="N73" i="4" s="1"/>
  <c r="N72" i="4"/>
  <c r="J72" i="4"/>
  <c r="L72" i="4" s="1"/>
  <c r="H72" i="4"/>
  <c r="J71" i="4"/>
  <c r="L71" i="4" s="1"/>
  <c r="N71" i="4" s="1"/>
  <c r="H71" i="4"/>
  <c r="G71" i="4"/>
  <c r="F71" i="4"/>
  <c r="N70" i="4"/>
  <c r="L70" i="4"/>
  <c r="J70" i="4"/>
  <c r="H70" i="4"/>
  <c r="F69" i="4"/>
  <c r="H69" i="4" s="1"/>
  <c r="J69" i="4" s="1"/>
  <c r="L69" i="4" s="1"/>
  <c r="N69" i="4" s="1"/>
  <c r="N68" i="4"/>
  <c r="L68" i="4"/>
  <c r="H68" i="4"/>
  <c r="J68" i="4" s="1"/>
  <c r="L67" i="4"/>
  <c r="N67" i="4" s="1"/>
  <c r="H67" i="4"/>
  <c r="J67" i="4" s="1"/>
  <c r="F67" i="4"/>
  <c r="J66" i="4"/>
  <c r="L66" i="4" s="1"/>
  <c r="N66" i="4" s="1"/>
  <c r="H66" i="4"/>
  <c r="H65" i="4"/>
  <c r="J65" i="4" s="1"/>
  <c r="L65" i="4" s="1"/>
  <c r="N65" i="4" s="1"/>
  <c r="F65" i="4"/>
  <c r="H64" i="4"/>
  <c r="J64" i="4" s="1"/>
  <c r="L64" i="4" s="1"/>
  <c r="N64" i="4" s="1"/>
  <c r="H63" i="4"/>
  <c r="J63" i="4" s="1"/>
  <c r="L63" i="4" s="1"/>
  <c r="N63" i="4" s="1"/>
  <c r="F63" i="4"/>
  <c r="G62" i="4"/>
  <c r="H61" i="4"/>
  <c r="J61" i="4" s="1"/>
  <c r="L61" i="4" s="1"/>
  <c r="N61" i="4" s="1"/>
  <c r="F60" i="4"/>
  <c r="H60" i="4" s="1"/>
  <c r="J60" i="4" s="1"/>
  <c r="L60" i="4" s="1"/>
  <c r="N60" i="4" s="1"/>
  <c r="H59" i="4"/>
  <c r="J59" i="4" s="1"/>
  <c r="L59" i="4" s="1"/>
  <c r="N59" i="4" s="1"/>
  <c r="L58" i="4"/>
  <c r="N58" i="4" s="1"/>
  <c r="J58" i="4"/>
  <c r="H58" i="4"/>
  <c r="F58" i="4"/>
  <c r="N57" i="4"/>
  <c r="L57" i="4"/>
  <c r="J57" i="4"/>
  <c r="J56" i="4"/>
  <c r="L56" i="4" s="1"/>
  <c r="N56" i="4" s="1"/>
  <c r="I56" i="4"/>
  <c r="H55" i="4"/>
  <c r="J55" i="4" s="1"/>
  <c r="L55" i="4" s="1"/>
  <c r="N55" i="4" s="1"/>
  <c r="I54" i="4"/>
  <c r="F54" i="4"/>
  <c r="H54" i="4" s="1"/>
  <c r="J54" i="4" s="1"/>
  <c r="L54" i="4" s="1"/>
  <c r="N54" i="4" s="1"/>
  <c r="H53" i="4"/>
  <c r="J53" i="4" s="1"/>
  <c r="L53" i="4" s="1"/>
  <c r="N53" i="4" s="1"/>
  <c r="F52" i="4"/>
  <c r="H52" i="4" s="1"/>
  <c r="J52" i="4" s="1"/>
  <c r="L52" i="4" s="1"/>
  <c r="N52" i="4" s="1"/>
  <c r="J51" i="4"/>
  <c r="L51" i="4" s="1"/>
  <c r="N51" i="4" s="1"/>
  <c r="H50" i="4"/>
  <c r="J50" i="4" s="1"/>
  <c r="L50" i="4" s="1"/>
  <c r="N50" i="4" s="1"/>
  <c r="H49" i="4"/>
  <c r="J49" i="4" s="1"/>
  <c r="L49" i="4" s="1"/>
  <c r="N49" i="4" s="1"/>
  <c r="I48" i="4"/>
  <c r="I11" i="4" s="1"/>
  <c r="I10" i="4" s="1"/>
  <c r="H48" i="4"/>
  <c r="J48" i="4" s="1"/>
  <c r="L48" i="4" s="1"/>
  <c r="N48" i="4" s="1"/>
  <c r="F48" i="4"/>
  <c r="J47" i="4"/>
  <c r="L47" i="4" s="1"/>
  <c r="N47" i="4" s="1"/>
  <c r="H47" i="4"/>
  <c r="J46" i="4"/>
  <c r="L46" i="4" s="1"/>
  <c r="N46" i="4" s="1"/>
  <c r="H46" i="4"/>
  <c r="F46" i="4"/>
  <c r="L45" i="4"/>
  <c r="N45" i="4" s="1"/>
  <c r="J45" i="4"/>
  <c r="H45" i="4"/>
  <c r="G44" i="4"/>
  <c r="H44" i="4" s="1"/>
  <c r="J44" i="4" s="1"/>
  <c r="L44" i="4" s="1"/>
  <c r="N44" i="4" s="1"/>
  <c r="N43" i="4"/>
  <c r="H43" i="4"/>
  <c r="J43" i="4" s="1"/>
  <c r="L43" i="4" s="1"/>
  <c r="G42" i="4"/>
  <c r="H42" i="4" s="1"/>
  <c r="J42" i="4" s="1"/>
  <c r="L42" i="4" s="1"/>
  <c r="N42" i="4" s="1"/>
  <c r="H41" i="4"/>
  <c r="J41" i="4" s="1"/>
  <c r="L41" i="4" s="1"/>
  <c r="N41" i="4" s="1"/>
  <c r="H40" i="4"/>
  <c r="J40" i="4" s="1"/>
  <c r="L40" i="4" s="1"/>
  <c r="N40" i="4" s="1"/>
  <c r="G40" i="4"/>
  <c r="J39" i="4"/>
  <c r="L39" i="4" s="1"/>
  <c r="N39" i="4" s="1"/>
  <c r="H39" i="4"/>
  <c r="J38" i="4"/>
  <c r="L38" i="4" s="1"/>
  <c r="N38" i="4" s="1"/>
  <c r="H38" i="4"/>
  <c r="G38" i="4"/>
  <c r="L37" i="4"/>
  <c r="N37" i="4" s="1"/>
  <c r="J37" i="4"/>
  <c r="H37" i="4"/>
  <c r="L36" i="4"/>
  <c r="N36" i="4" s="1"/>
  <c r="G36" i="4"/>
  <c r="H36" i="4" s="1"/>
  <c r="J36" i="4" s="1"/>
  <c r="H35" i="4"/>
  <c r="J35" i="4" s="1"/>
  <c r="L35" i="4" s="1"/>
  <c r="N35" i="4" s="1"/>
  <c r="N34" i="4"/>
  <c r="G34" i="4"/>
  <c r="H34" i="4" s="1"/>
  <c r="J34" i="4" s="1"/>
  <c r="L34" i="4" s="1"/>
  <c r="H33" i="4"/>
  <c r="J33" i="4" s="1"/>
  <c r="L33" i="4" s="1"/>
  <c r="N33" i="4" s="1"/>
  <c r="H32" i="4"/>
  <c r="J32" i="4" s="1"/>
  <c r="L32" i="4" s="1"/>
  <c r="N32" i="4" s="1"/>
  <c r="G32" i="4"/>
  <c r="J31" i="4"/>
  <c r="L31" i="4" s="1"/>
  <c r="N31" i="4" s="1"/>
  <c r="H31" i="4"/>
  <c r="J30" i="4"/>
  <c r="L30" i="4" s="1"/>
  <c r="N30" i="4" s="1"/>
  <c r="H30" i="4"/>
  <c r="G30" i="4"/>
  <c r="L29" i="4"/>
  <c r="N29" i="4" s="1"/>
  <c r="J29" i="4"/>
  <c r="H29" i="4"/>
  <c r="L28" i="4"/>
  <c r="N28" i="4" s="1"/>
  <c r="G28" i="4"/>
  <c r="H28" i="4" s="1"/>
  <c r="J28" i="4" s="1"/>
  <c r="H27" i="4"/>
  <c r="J27" i="4" s="1"/>
  <c r="L27" i="4" s="1"/>
  <c r="N27" i="4" s="1"/>
  <c r="N26" i="4"/>
  <c r="I26" i="4"/>
  <c r="H26" i="4"/>
  <c r="J26" i="4" s="1"/>
  <c r="L26" i="4" s="1"/>
  <c r="G26" i="4"/>
  <c r="F26" i="4"/>
  <c r="L25" i="4"/>
  <c r="N25" i="4" s="1"/>
  <c r="J25" i="4"/>
  <c r="H25" i="4"/>
  <c r="L24" i="4"/>
  <c r="N24" i="4" s="1"/>
  <c r="G24" i="4"/>
  <c r="H24" i="4" s="1"/>
  <c r="J24" i="4" s="1"/>
  <c r="H23" i="4"/>
  <c r="J23" i="4" s="1"/>
  <c r="L23" i="4" s="1"/>
  <c r="N23" i="4" s="1"/>
  <c r="G22" i="4"/>
  <c r="H21" i="4"/>
  <c r="J21" i="4" s="1"/>
  <c r="L21" i="4" s="1"/>
  <c r="N21" i="4" s="1"/>
  <c r="H20" i="4"/>
  <c r="J20" i="4" s="1"/>
  <c r="L20" i="4" s="1"/>
  <c r="N20" i="4" s="1"/>
  <c r="G20" i="4"/>
  <c r="J19" i="4"/>
  <c r="L19" i="4" s="1"/>
  <c r="N19" i="4" s="1"/>
  <c r="H19" i="4"/>
  <c r="J18" i="4"/>
  <c r="L18" i="4" s="1"/>
  <c r="N18" i="4" s="1"/>
  <c r="H18" i="4"/>
  <c r="G18" i="4"/>
  <c r="L17" i="4"/>
  <c r="N17" i="4" s="1"/>
  <c r="J17" i="4"/>
  <c r="H17" i="4"/>
  <c r="L16" i="4"/>
  <c r="N16" i="4" s="1"/>
  <c r="J16" i="4"/>
  <c r="H16" i="4"/>
  <c r="L15" i="4"/>
  <c r="N15" i="4" s="1"/>
  <c r="G15" i="4"/>
  <c r="F15" i="4"/>
  <c r="H15" i="4" s="1"/>
  <c r="J15" i="4" s="1"/>
  <c r="H14" i="4"/>
  <c r="J14" i="4" s="1"/>
  <c r="L14" i="4" s="1"/>
  <c r="N14" i="4" s="1"/>
  <c r="H13" i="4"/>
  <c r="J13" i="4" s="1"/>
  <c r="L13" i="4" s="1"/>
  <c r="N13" i="4" s="1"/>
  <c r="H12" i="4"/>
  <c r="J12" i="4" s="1"/>
  <c r="L12" i="4" s="1"/>
  <c r="N12" i="4" s="1"/>
  <c r="F12" i="4"/>
  <c r="F11" i="4"/>
  <c r="K10" i="4"/>
  <c r="H22" i="4" l="1"/>
  <c r="J22" i="4" s="1"/>
  <c r="L22" i="4" s="1"/>
  <c r="N22" i="4" s="1"/>
  <c r="G11" i="4"/>
  <c r="H76" i="4"/>
  <c r="H11" i="4"/>
  <c r="H165" i="4"/>
  <c r="J165" i="4" s="1"/>
  <c r="L165" i="4" s="1"/>
  <c r="N165" i="4" s="1"/>
  <c r="G160" i="4"/>
  <c r="H160" i="4" s="1"/>
  <c r="J160" i="4" s="1"/>
  <c r="L160" i="4" s="1"/>
  <c r="N160" i="4" s="1"/>
  <c r="H213" i="4"/>
  <c r="J213" i="4" s="1"/>
  <c r="L213" i="4" s="1"/>
  <c r="N213" i="4" s="1"/>
  <c r="G204" i="4"/>
  <c r="H204" i="4" s="1"/>
  <c r="J204" i="4" s="1"/>
  <c r="L204" i="4" s="1"/>
  <c r="N204" i="4" s="1"/>
  <c r="F62" i="4"/>
  <c r="H62" i="4" s="1"/>
  <c r="J62" i="4" s="1"/>
  <c r="L62" i="4" s="1"/>
  <c r="N62" i="4" s="1"/>
  <c r="H148" i="4"/>
  <c r="J148" i="4" s="1"/>
  <c r="L148" i="4" s="1"/>
  <c r="N148" i="4" s="1"/>
  <c r="H205" i="4"/>
  <c r="J205" i="4" s="1"/>
  <c r="L205" i="4" s="1"/>
  <c r="N205" i="4" s="1"/>
  <c r="G179" i="4"/>
  <c r="H179" i="4" s="1"/>
  <c r="J179" i="4" s="1"/>
  <c r="L179" i="4" s="1"/>
  <c r="N179" i="4" s="1"/>
  <c r="G75" i="4" l="1"/>
  <c r="J76" i="4"/>
  <c r="H75" i="4"/>
  <c r="H10" i="4" s="1"/>
  <c r="J11" i="4"/>
  <c r="G10" i="4"/>
  <c r="F10" i="4"/>
  <c r="L11" i="4" l="1"/>
  <c r="N11" i="4" s="1"/>
  <c r="J75" i="4"/>
  <c r="L75" i="4" s="1"/>
  <c r="N75" i="4" s="1"/>
  <c r="L76" i="4"/>
  <c r="N76" i="4" s="1"/>
  <c r="J10" i="4" l="1"/>
  <c r="L10" i="4" s="1"/>
  <c r="N10" i="4" s="1"/>
  <c r="D42" i="2" l="1"/>
  <c r="C42" i="2"/>
  <c r="E41" i="2"/>
  <c r="E40" i="2"/>
  <c r="E39" i="2"/>
  <c r="E38" i="2"/>
  <c r="E37" i="2"/>
  <c r="E36" i="2"/>
  <c r="E35" i="2"/>
  <c r="E34" i="2"/>
  <c r="E33" i="2"/>
  <c r="E32" i="2"/>
  <c r="E31" i="2"/>
  <c r="E30" i="2"/>
  <c r="E29" i="2"/>
  <c r="E28" i="2"/>
  <c r="E27" i="2"/>
  <c r="E42" i="2" s="1"/>
  <c r="E26" i="2"/>
  <c r="E22" i="2"/>
  <c r="E21" i="2"/>
  <c r="E20" i="2"/>
  <c r="E19" i="2"/>
  <c r="D18" i="2"/>
  <c r="C18" i="2"/>
  <c r="E18" i="2" s="1"/>
  <c r="E16" i="2"/>
  <c r="E15" i="2"/>
  <c r="E14" i="2"/>
  <c r="D13" i="2"/>
  <c r="C13" i="2"/>
  <c r="E13" i="2" s="1"/>
  <c r="E12" i="2"/>
  <c r="E11" i="2"/>
  <c r="E10" i="2"/>
  <c r="E9" i="2"/>
  <c r="D8" i="2"/>
  <c r="D7" i="2" s="1"/>
  <c r="C8" i="2"/>
  <c r="E8" i="2" s="1"/>
  <c r="E6" i="2"/>
  <c r="E5" i="2"/>
  <c r="E4" i="2"/>
  <c r="D3" i="2"/>
  <c r="C3" i="2"/>
  <c r="D17" i="2" l="1"/>
  <c r="D23" i="2" s="1"/>
  <c r="E3" i="2"/>
  <c r="C7" i="2"/>
  <c r="E7" i="2" s="1"/>
  <c r="C23" i="2" l="1"/>
  <c r="E23" i="2" s="1"/>
  <c r="C17" i="2"/>
  <c r="E17" i="2" s="1"/>
</calcChain>
</file>

<file path=xl/sharedStrings.xml><?xml version="1.0" encoding="utf-8"?>
<sst xmlns="http://schemas.openxmlformats.org/spreadsheetml/2006/main" count="950" uniqueCount="314">
  <si>
    <t>pol.</t>
  </si>
  <si>
    <t>Zdrojová část rozpočtu LK 2015</t>
  </si>
  <si>
    <t>v tis. Kč</t>
  </si>
  <si>
    <t>ukazatel</t>
  </si>
  <si>
    <t xml:space="preserve">pol. </t>
  </si>
  <si>
    <t xml:space="preserve">upravený rozpočet </t>
  </si>
  <si>
    <t>A/ Vlastní  příjmy</t>
  </si>
  <si>
    <t>1-3xxx</t>
  </si>
  <si>
    <t>1. daňové příjmy</t>
  </si>
  <si>
    <t>1xxx</t>
  </si>
  <si>
    <t>2. nedaňové příjmy</t>
  </si>
  <si>
    <t>2xxx</t>
  </si>
  <si>
    <t>3. kapitál. příjmy</t>
  </si>
  <si>
    <t>3xxx</t>
  </si>
  <si>
    <t>B/ Dotace a příspěvky</t>
  </si>
  <si>
    <t>4xxx</t>
  </si>
  <si>
    <r>
      <t xml:space="preserve">1. </t>
    </r>
    <r>
      <rPr>
        <b/>
        <sz val="11"/>
        <rFont val="Times New Roman"/>
        <family val="1"/>
        <charset val="238"/>
      </rPr>
      <t xml:space="preserve">neinvestiční </t>
    </r>
    <r>
      <rPr>
        <sz val="11"/>
        <rFont val="Times New Roman"/>
        <family val="1"/>
        <charset val="238"/>
      </rPr>
      <t>dotace</t>
    </r>
  </si>
  <si>
    <t>411x</t>
  </si>
  <si>
    <t xml:space="preserve">   zákon o st.rozpočtu</t>
  </si>
  <si>
    <t>4112</t>
  </si>
  <si>
    <t xml:space="preserve">   resort. úč.neinv.dotace</t>
  </si>
  <si>
    <t xml:space="preserve">   neinv. dotace ze zahraničí</t>
  </si>
  <si>
    <t>415x</t>
  </si>
  <si>
    <t xml:space="preserve">   neinv. dotace od obcí</t>
  </si>
  <si>
    <r>
      <t xml:space="preserve">2. </t>
    </r>
    <r>
      <rPr>
        <b/>
        <sz val="11"/>
        <rFont val="Times New Roman"/>
        <family val="1"/>
        <charset val="238"/>
      </rPr>
      <t xml:space="preserve">investiční </t>
    </r>
    <r>
      <rPr>
        <sz val="11"/>
        <rFont val="Times New Roman"/>
        <family val="1"/>
        <charset val="238"/>
      </rPr>
      <t>dot.</t>
    </r>
  </si>
  <si>
    <t>421x</t>
  </si>
  <si>
    <t xml:space="preserve">    resort.účel. inv. dot.</t>
  </si>
  <si>
    <t xml:space="preserve">    investiční dotace od obcí </t>
  </si>
  <si>
    <t xml:space="preserve">    investiční dotace ze zahraničí</t>
  </si>
  <si>
    <t>P ř í j m y   celkem</t>
  </si>
  <si>
    <t>1-4xxx</t>
  </si>
  <si>
    <t>C/ F i n a n c o v á n í</t>
  </si>
  <si>
    <t>8xxx</t>
  </si>
  <si>
    <t>1. Zapojení fondů z r. 2014</t>
  </si>
  <si>
    <t>8115</t>
  </si>
  <si>
    <t>2. Zapojení  zákl.běžného účtu z r. 2014</t>
  </si>
  <si>
    <t>4. úvěr</t>
  </si>
  <si>
    <t>5. uhrazené splátky dlouhod.půjč.</t>
  </si>
  <si>
    <t xml:space="preserve">Z d r o j e  L K   c e l k e m </t>
  </si>
  <si>
    <t>Výdajová část rozpočtu LK 2015</t>
  </si>
  <si>
    <t xml:space="preserve">     ukazatel</t>
  </si>
  <si>
    <t>Kap.910-zastupitelstvo</t>
  </si>
  <si>
    <t>5xxx</t>
  </si>
  <si>
    <t>Kap.911-krajský úřad</t>
  </si>
  <si>
    <t>Kap.913-příspěvkové organizace</t>
  </si>
  <si>
    <t>Kap.914-působnosti</t>
  </si>
  <si>
    <t>Kap.916-úč.neinv.dot.-škol.</t>
  </si>
  <si>
    <t>Kap.917-transfery</t>
  </si>
  <si>
    <t>5-6xxx</t>
  </si>
  <si>
    <t>Kap.919-Pokladní správa</t>
  </si>
  <si>
    <t>Kap.920-kapitálové výdaje</t>
  </si>
  <si>
    <t>6xxx</t>
  </si>
  <si>
    <t>Kap.921-úč.invest.dotace-škol.</t>
  </si>
  <si>
    <t>Kap.923-spolufinanc. EU</t>
  </si>
  <si>
    <t>Kap.924-úvěry</t>
  </si>
  <si>
    <t>Kap.925-sociální fond</t>
  </si>
  <si>
    <t>Kap.926-dotační fond</t>
  </si>
  <si>
    <t>Kap.931-krizový fond</t>
  </si>
  <si>
    <t>Kap.932-fond ochrany vod</t>
  </si>
  <si>
    <t xml:space="preserve">Kap.934-lesnický fond </t>
  </si>
  <si>
    <t xml:space="preserve">V ý d a je   c e l k e m </t>
  </si>
  <si>
    <t>příloha č. 2</t>
  </si>
  <si>
    <t>ZR-RO č. 191/15</t>
  </si>
  <si>
    <t>příloha č. 1</t>
  </si>
  <si>
    <t>Odbor školství, mládeže, tělovýchovy a sportu</t>
  </si>
  <si>
    <t>KAPITOLA 917 04 - TRANSFERY</t>
  </si>
  <si>
    <t>tis.Kč</t>
  </si>
  <si>
    <t>ZR č. 1,2,17,24/15</t>
  </si>
  <si>
    <t>ZR-RO č. 76,80/15</t>
  </si>
  <si>
    <t>ZR-RO č. 120/15</t>
  </si>
  <si>
    <t>uk.</t>
  </si>
  <si>
    <t>č.a.</t>
  </si>
  <si>
    <t>par.</t>
  </si>
  <si>
    <t>91704 - T R A N S F E R Y</t>
  </si>
  <si>
    <t>SR 2015</t>
  </si>
  <si>
    <t>UR 2015</t>
  </si>
  <si>
    <t>SU</t>
  </si>
  <si>
    <t>x</t>
  </si>
  <si>
    <t>Výdajový limit resortu v kapitole</t>
  </si>
  <si>
    <t>ZR 191/15</t>
  </si>
  <si>
    <t>Ostatní činnosti ve školství</t>
  </si>
  <si>
    <t>04700010000</t>
  </si>
  <si>
    <t>Veletrh vzdělávání a pracov. příležitostí</t>
  </si>
  <si>
    <t/>
  </si>
  <si>
    <t>neinvestiční transfery obcím</t>
  </si>
  <si>
    <t>neinvestiční příspěvky zřízeným příspěvkovým organizacím</t>
  </si>
  <si>
    <t>04700020000</t>
  </si>
  <si>
    <t>soutěže-podpora talentovaných dětí a mládeže</t>
  </si>
  <si>
    <t>04801064476</t>
  </si>
  <si>
    <t>DDM Libertin, Česká Lípa, Škroupovo nám. 138, p.o. - Realizace okresních kol soutěží v okrese Česká Lípa</t>
  </si>
  <si>
    <t>04801071485</t>
  </si>
  <si>
    <t>DDM Větrník, Liberec, Riegrova 16, p.o. - Realizace okresních a krajských kol soutěží</t>
  </si>
  <si>
    <t>04801083454</t>
  </si>
  <si>
    <t>DDM Vikýř, Jablonec n/N, Podhorská 49, p.o. - Realizace okresních kol soutěží v okrese Jablonec n/N</t>
  </si>
  <si>
    <t>04801095443</t>
  </si>
  <si>
    <t>ZŠ Dr.F.L.Riegra Semily, Jizerská 564, p.o. - Realizace okresních kol soutěží v okrese Semily</t>
  </si>
  <si>
    <t>04700040000</t>
  </si>
  <si>
    <t>stipendijní program pro žáky odborných škol</t>
  </si>
  <si>
    <t>04801101437</t>
  </si>
  <si>
    <t>SOŠ a SOU, Česká Lípa, 28.října 2707, p.o. - Stipendijní program pro žáky středních škol leden-prosinec 2015</t>
  </si>
  <si>
    <t>3123</t>
  </si>
  <si>
    <t>5331</t>
  </si>
  <si>
    <t>04801111433</t>
  </si>
  <si>
    <t>SŠSSaD, Liberec II, Truhlářská 360/3, p.o. - Stipendijní program pro žáky středních škol leden-prosinec 2015</t>
  </si>
  <si>
    <t>04801121448</t>
  </si>
  <si>
    <t>SŠHaL, Frýdlant, Bělíkova 1387, p.o. - Stipendijní program pro žáky středních škol leden-prosinec 2015</t>
  </si>
  <si>
    <t>04801131424</t>
  </si>
  <si>
    <t>VOŠ sklářská a SŠ, Nový Bor, Wolkerova 316, p.o. - Stipendijní program pro žáky středních škol leden-prosinec 2015</t>
  </si>
  <si>
    <t>04801141434</t>
  </si>
  <si>
    <t>ISŠ, Semily, 28. října 607, p.o. - Stipendijní program pro žáky středních škol leden-prosinec 2015</t>
  </si>
  <si>
    <t>04801151452</t>
  </si>
  <si>
    <t>OA, HŠ a SOŠ, Turnov, Zborovská 519, p.o. - Stipendijní program pro žáky středních škol leden-prosinec 2015</t>
  </si>
  <si>
    <t>3122</t>
  </si>
  <si>
    <t>04801161438</t>
  </si>
  <si>
    <t>SPŠ technická, Jablonec n/N, Belgická 4852, p.o. - Stipendijní program pro žáky středních škol leden-prosinec 2015</t>
  </si>
  <si>
    <t>04801171432</t>
  </si>
  <si>
    <t>SŠ a MŠ, Liberec, Na Bojišti 15, p.o. - Stipendijní program pro žáky středních škol leden-prosinec 2015</t>
  </si>
  <si>
    <t>04801181440</t>
  </si>
  <si>
    <t>SŠ řemesel a služeb, Jablonec n/N, Smetanova 66, p.o. - Stipendijní program pro žáky středních škol leden-prosinec 2015</t>
  </si>
  <si>
    <t>04700250000</t>
  </si>
  <si>
    <t>Burzy škol</t>
  </si>
  <si>
    <t>04800790000</t>
  </si>
  <si>
    <t>Cena hejtmana LK pro studenty TUL</t>
  </si>
  <si>
    <t>neinvestiční transfery vysokým školám</t>
  </si>
  <si>
    <t>04800796035</t>
  </si>
  <si>
    <t>TU, Liberec, Studentská 1402/2, Liberec 1- Cena hejtmana LK pro absolventy TUL</t>
  </si>
  <si>
    <t>04800800000</t>
  </si>
  <si>
    <t>Zlatý oříšek Libereckého kraje</t>
  </si>
  <si>
    <t>04800810000</t>
  </si>
  <si>
    <t>Skleněné městečko</t>
  </si>
  <si>
    <t>04800813007</t>
  </si>
  <si>
    <t xml:space="preserve">Město Železný Brod, nám.3.května 1, 468 22 Železný Brod-Skleněné městečko </t>
  </si>
  <si>
    <t>04800820000</t>
  </si>
  <si>
    <t>Zlatý Ámos</t>
  </si>
  <si>
    <t>neinvestiční transfery spolkům</t>
  </si>
  <si>
    <t>04800830000</t>
  </si>
  <si>
    <t>Machři roku</t>
  </si>
  <si>
    <t>neinvestiční transfery nefinan.podnik.subjektům - p.o.</t>
  </si>
  <si>
    <t>Podpora obcí při změně zřizovatelských funkcí</t>
  </si>
  <si>
    <t>04800842058</t>
  </si>
  <si>
    <t>Město Jablonné v Podj. - finanční dar</t>
  </si>
  <si>
    <t>04800852329</t>
  </si>
  <si>
    <t>ZŠ praktická a ZŠ speciální, Jablonné v Podještědí - dotace</t>
  </si>
  <si>
    <t>04800865008</t>
  </si>
  <si>
    <t>Město Turnov - finanční dar</t>
  </si>
  <si>
    <t>04800875492</t>
  </si>
  <si>
    <t>ZŠ Turnov, Zborovská 519 - dotace</t>
  </si>
  <si>
    <t>04800880000</t>
  </si>
  <si>
    <t>Systémová podpora vzdělávání žáků ve speciálních ZŠ</t>
  </si>
  <si>
    <t>04801770000</t>
  </si>
  <si>
    <t>DDÚ,SVP,ZŠ a DD, Liberec - Zajištění provozu ambulatního střediska výchovné péče v České Lípě</t>
  </si>
  <si>
    <t>neinvestiční transfery cizím příspěvkovým organizacím</t>
  </si>
  <si>
    <t>sport v regionu</t>
  </si>
  <si>
    <t>Vybrané sportovní akce</t>
  </si>
  <si>
    <t>04700210000</t>
  </si>
  <si>
    <t>vybrané sportovní akce</t>
  </si>
  <si>
    <t xml:space="preserve">SU </t>
  </si>
  <si>
    <t>04801430000</t>
  </si>
  <si>
    <t>AUTOKLUB ČESKÁ LÍPA V AČR - Rallycross Challenge Europe 2015</t>
  </si>
  <si>
    <t>3419</t>
  </si>
  <si>
    <t>5222</t>
  </si>
  <si>
    <t>04801440000</t>
  </si>
  <si>
    <t>TJ Bižuterie, o.s., Jablonec n/N - Jizerský pohár - Mez.závod FIS v alpských discipl. 22.-25.1.2015 Tanval.Špičák - Albrechtice v Jiz.horách</t>
  </si>
  <si>
    <t>04801450000</t>
  </si>
  <si>
    <t>Liberecký tenisový klub, Liberec - Tenisový turnaj Svijany Open 2015</t>
  </si>
  <si>
    <t>04801460000</t>
  </si>
  <si>
    <t>24TP, Liberec - TĚŽKÁ POHODA 2015</t>
  </si>
  <si>
    <t>04801470000</t>
  </si>
  <si>
    <t>Sportovní klub stolního tenisu, Liberec - MEZINÁR.TURNAJ VETERÁNŮ 2015</t>
  </si>
  <si>
    <t>04801480000</t>
  </si>
  <si>
    <t>Krajská rada Asociace školních sportov.klubů LK, Liberec - Krajská liga škol 2015</t>
  </si>
  <si>
    <t>04801490000</t>
  </si>
  <si>
    <t>Kolo pro život, z.s., Praha - Kolo pro život - Ještěd Tour</t>
  </si>
  <si>
    <t>04801500000</t>
  </si>
  <si>
    <t>AMBSK, Košťálov - Motokrosové závody</t>
  </si>
  <si>
    <t>04801510000</t>
  </si>
  <si>
    <t>Revelations, Jablonec n/M - JBC 4X REVELATIONS 2015 - WORLD SERIES</t>
  </si>
  <si>
    <t>04801520000</t>
  </si>
  <si>
    <t>1. Novoborský šachový klub, o.s., Nový Bor - Novoborská šachová korida</t>
  </si>
  <si>
    <t>04801530000</t>
  </si>
  <si>
    <t>Sport Aerobic Liberec o.s. - Mezinárodní MČR v gymnast., step, dance a team aerobiku 2015</t>
  </si>
  <si>
    <t>04801540000</t>
  </si>
  <si>
    <t>TERRA SPORT s.r.o. , Liberec - ČT AUTHOR CUP</t>
  </si>
  <si>
    <t>5213</t>
  </si>
  <si>
    <t>04801550000</t>
  </si>
  <si>
    <t>Gymnastika Liberec - Gymlib-Pohár olympij.nadějí-OHC LIBEREC 2015</t>
  </si>
  <si>
    <t>04801560000</t>
  </si>
  <si>
    <t>Basketbalový klub Kondoři Liberec občanské sdružení - Mezinárod.turnaj v basketbale - Příprava na ME mužů</t>
  </si>
  <si>
    <t>04801570000</t>
  </si>
  <si>
    <t>Trampolíny Liberec, o.s. - Mezinárodní závod přátelství ve skocích na trampolíně</t>
  </si>
  <si>
    <t>04801580000</t>
  </si>
  <si>
    <t xml:space="preserve">SpinFit Liberec - SpinFit Dětský MTB cup LK </t>
  </si>
  <si>
    <t>04801590000</t>
  </si>
  <si>
    <t>Pakli sport klub Jablonné v Podještědí - 16.International MTB marathon Malevil Cup 2015</t>
  </si>
  <si>
    <t>04801600000</t>
  </si>
  <si>
    <t>LIBERECKÝ KRAJSKÝ FOTBALOVÝ SVAZ, Liberec - Halový turnaj mladšího dorostu U16, U17 - O POHÁR PŘEDSEDY FAČR</t>
  </si>
  <si>
    <t>04801610000</t>
  </si>
  <si>
    <t>Klub cyklistů KOOPERATIVA Sportovního gymnázia Jablonec n/N - ČESKÝ POHÁR MTB CO A XCE 2015-BEDŘICHOV</t>
  </si>
  <si>
    <t>04801620000</t>
  </si>
  <si>
    <t xml:space="preserve">AFEU O.S. Liberec - ZELENCUP 2015 </t>
  </si>
  <si>
    <t>04801630000</t>
  </si>
  <si>
    <t>SKI KLUB Jizerská padesátka Liberec - Jizeská 50 tun 2015</t>
  </si>
  <si>
    <t>04801640000</t>
  </si>
  <si>
    <t>SKI KLUB Jizerská padesátka Liberec - Jizeská 50 na kolech 2015</t>
  </si>
  <si>
    <t>04801650000</t>
  </si>
  <si>
    <t>Outdoor Challege Liberec, o.s. - Auto Enge Triatlon Hrádek n/N 2015</t>
  </si>
  <si>
    <t>04801660000</t>
  </si>
  <si>
    <t>TU VK DUKLA LIBEREC - Festival Barevného minivolejbalu - Mistrovství Čech</t>
  </si>
  <si>
    <t>04801670000</t>
  </si>
  <si>
    <t>Draci FBC Liberec, o.s. - Výběry dorostenců ČR ve florbale</t>
  </si>
  <si>
    <t>04801680000</t>
  </si>
  <si>
    <t>Česká Freestyle Fotbalová Asociace, Liberec - MS ve freestyle fotbalu - Super ball 2015</t>
  </si>
  <si>
    <t>04801690000</t>
  </si>
  <si>
    <t>Mgr. Ilona Šulcová, Turnov - Czech Dance Championship 2015 a MČR FTM (Festival tanečního mládí)</t>
  </si>
  <si>
    <t>5212</t>
  </si>
  <si>
    <t>neinvestiční transfery nefinan.podnik.subjektům - f.o.</t>
  </si>
  <si>
    <t>04801700000</t>
  </si>
  <si>
    <t>Mgr. Ilona Šulcová, Turnov - World Dance Championship 2015</t>
  </si>
  <si>
    <t>04801710000</t>
  </si>
  <si>
    <t>Šerm Liberec, o.s. - MČR v šermu 2015</t>
  </si>
  <si>
    <t>04801720000</t>
  </si>
  <si>
    <t>S group SPORT FACILITY MAGEMENT, Liberec - SPORT LIVE 2015</t>
  </si>
  <si>
    <t>04801730000</t>
  </si>
  <si>
    <t>TJ Bílí Tygři Liberec - CHRISTMAS CUP 2015</t>
  </si>
  <si>
    <t>04801740000</t>
  </si>
  <si>
    <t>Sportovní klub OK Jiskra Nový Bor - BOHEMIA ORIENTIEERING - 5denní mezinár.závody v orient.běhu 2015</t>
  </si>
  <si>
    <t>04801750000</t>
  </si>
  <si>
    <t>AC SYNER Turnov - Memoriál Ludvíka Daňka 2015</t>
  </si>
  <si>
    <t xml:space="preserve"> </t>
  </si>
  <si>
    <t>04801760000</t>
  </si>
  <si>
    <t>TĚLOVÝCHOVNÁ JEDNOTA DOKSY - EURO HRY DOKSY  2015</t>
  </si>
  <si>
    <t>Významné kluby a reprezentace</t>
  </si>
  <si>
    <t>04700220000</t>
  </si>
  <si>
    <t>04801300000</t>
  </si>
  <si>
    <t>TJ VK DUKLA LIBEREC - Pravidelná činnost mládež.kategorií  TJ VK Dukly Liberec</t>
  </si>
  <si>
    <t>04801310000</t>
  </si>
  <si>
    <t>FC Slovan Liberec - FC Slovan Liberec - mládež, činnost mládeže</t>
  </si>
  <si>
    <t>04801320000</t>
  </si>
  <si>
    <t>FK BAUMIT Jablonec, a.s., Jablonec n/N - Podpora činnosti klubu reprezent.LK</t>
  </si>
  <si>
    <t>04801330000</t>
  </si>
  <si>
    <t>Draci FBC Liberec, o.s. - Mládežnická družstva FBC Liberec</t>
  </si>
  <si>
    <t>04801340000</t>
  </si>
  <si>
    <t>TJ Bílí Tygři Liberec - Celoroční podpora výchovného programu TJ Bílí Tygři Liberec</t>
  </si>
  <si>
    <t>Významné sportovní areály</t>
  </si>
  <si>
    <t>04700090000</t>
  </si>
  <si>
    <t>04801350000</t>
  </si>
  <si>
    <t>SKP Kornspitz Jablonec, Jablonec n/N - Podpora údržby části Jizerské magistrály včetně sportovního areálu Břízky SKP Kornspitz Jablonec</t>
  </si>
  <si>
    <t>04801360000</t>
  </si>
  <si>
    <t>JIZERSKÁ, o.p.s. , Bedřichov - JIZERSKÁ MAGISTRÁLA 2015/2016</t>
  </si>
  <si>
    <t>5221</t>
  </si>
  <si>
    <t>neinvestiční transfery obecně prospěšným společnostem</t>
  </si>
  <si>
    <t>04801370000</t>
  </si>
  <si>
    <t>Krkonoše - svazek měst a obcí, Vrchlabí - Podpora úpravy lyžařských běžeckých tratí na liberecké, západní části Krkonoš - 2016</t>
  </si>
  <si>
    <t>ZJ 035</t>
  </si>
  <si>
    <t>5329</t>
  </si>
  <si>
    <t>ostatní neinvestiční transfery veřejným rozpočtům územní úrovně</t>
  </si>
  <si>
    <t>04801380000</t>
  </si>
  <si>
    <t>Sportovní areál Harrachov, a.s. - Zimní úprava standart.běžeckých tratí v Harrachově</t>
  </si>
  <si>
    <t>04801390000</t>
  </si>
  <si>
    <t>Sdružení pro rozvoj cestovního ruchu v Harrachově - Úprava běžeckých terénů</t>
  </si>
  <si>
    <t>04801405005</t>
  </si>
  <si>
    <t>Město Lomnice n/P - Lomnická lyžařská magistrála</t>
  </si>
  <si>
    <t>5321</t>
  </si>
  <si>
    <t>04801410000</t>
  </si>
  <si>
    <t>Klub kanoistiky Železný Brod - Zpevnění sjezdu a zpevnění odstavné plochy pro vozidla v prostorách vodáckého areálu Paraplíčko na řece Jizeře</t>
  </si>
  <si>
    <t>04801424104</t>
  </si>
  <si>
    <t>SVAZEK OBCÍ NOVOBORSKA, Nový Bor - Úprava a údržba Lužickohorské magistrály</t>
  </si>
  <si>
    <t>Mimořádné sportovní akce</t>
  </si>
  <si>
    <t>04700230000</t>
  </si>
  <si>
    <t>04801190000</t>
  </si>
  <si>
    <t>Autoklub Bohemia Sport v AČR, Česká Lípa-ME Historic Rally Bohemia 2015</t>
  </si>
  <si>
    <t>04801200000</t>
  </si>
  <si>
    <t>SKI KLUB Jizerská padesátka Liberec - 48. Jizerská padesátka</t>
  </si>
  <si>
    <t>04801210000</t>
  </si>
  <si>
    <t>Slavia Liberec orienteering, Liberec - MS v MTBO Liberec 2015</t>
  </si>
  <si>
    <t>04801780000</t>
  </si>
  <si>
    <t>TJ.Sokol Turnov - Sokolská reprezentace LK v roce 2015</t>
  </si>
  <si>
    <t>04801790000</t>
  </si>
  <si>
    <t>Liberecká sportovní a tělovýchovná organizace, o.s, Liberec-18.ročník film.fest. Sportfilm Liberec 2015</t>
  </si>
  <si>
    <t>04801800000</t>
  </si>
  <si>
    <t>TJ VK Dukla Liberec-Rozšíření činnosti TJ VK Dukla Liberec o další mládež.kategorie</t>
  </si>
  <si>
    <t>04801810000</t>
  </si>
  <si>
    <t>Sportovní klub stolního tenisu, Liberec - Mistrovství ČR staršího žactva</t>
  </si>
  <si>
    <t>04801820000</t>
  </si>
  <si>
    <t>Český volejbalový svaz, Praha - Světová liga ve volejbale mužů</t>
  </si>
  <si>
    <t>04801830000</t>
  </si>
  <si>
    <t>Svaz potápěčů ČR, z.s., Praha-15. MS v orientačním potápění a ME juniorů v orient.potápění</t>
  </si>
  <si>
    <t>04801840000</t>
  </si>
  <si>
    <t>VSK SLAVIA TU Liberec, o.s. - VSK Slavia TU Liberec o.s.-oddíl volejbalu mládeže dívky</t>
  </si>
  <si>
    <t>04801850000</t>
  </si>
  <si>
    <t>Nadační fond severočeských olympioniků, Jablonec n/N - Humanitární podpora NF severoč.olympioniků</t>
  </si>
  <si>
    <t>5229</t>
  </si>
  <si>
    <t>ostatní neinvestiční transfery nezisk.a podob.organizacím</t>
  </si>
  <si>
    <t>Sportovní infrastruktury, servisní centra sportu</t>
  </si>
  <si>
    <t>04700240000</t>
  </si>
  <si>
    <t>04801220000</t>
  </si>
  <si>
    <t>Sportovní unie Českolipska, Česká Lípa - Podpora činnosti Servisního centra sportu ČUS při Sportovní uniii Českolipska</t>
  </si>
  <si>
    <t>04801230000</t>
  </si>
  <si>
    <t>Sokolská župa Krkonošská - Pecháčkova, Jilemnice  - Provoz sokolské župy jako servis.centra pro sokolské jednoty - Sokolská župa Krkonošská - Pecháčkova</t>
  </si>
  <si>
    <t>04801240000</t>
  </si>
  <si>
    <t>Okresní svaz tělovýchovy Jablonec n/N - Zabezpečení činnosti servis.centra sportu České unie sportu při Okresním svazu tělovýchovy v Jablonci n/N</t>
  </si>
  <si>
    <t>04801250000</t>
  </si>
  <si>
    <t>Liberecká sportovní a tělovýchovná organizace, o.s, Liberec-Zabezpečení činnosti servis.centra sportu ČUS při okresní organizaci ČUS - Liberecké sport.a těl.organizaci o.s.</t>
  </si>
  <si>
    <t>04801260000</t>
  </si>
  <si>
    <t>Krajská organizace ČUS LK, Liberec - Zabezpečení činnosti servis.centra sportu ČUS při Krajské organizaci ČUS LK</t>
  </si>
  <si>
    <t>04801270000</t>
  </si>
  <si>
    <t>Okresní sportovní a tělov.sdružení Semily - Podpora činnosti Servisního centra sportu ČUS při Okres.sport. a tělov. sdružením</t>
  </si>
  <si>
    <t>04801280000</t>
  </si>
  <si>
    <t>Klub českých turistů Ještědská oblast-LK, Liberec - Zkvalitnění činnosti organizace a jejich odborů</t>
  </si>
  <si>
    <t>04801290000</t>
  </si>
  <si>
    <t>Sokolská župa Ještědská, Liberec - Provoz sokolské župy jako servisního centra pro sokolské jednoty</t>
  </si>
  <si>
    <t>04801960000</t>
  </si>
  <si>
    <t>ROZPIS ROZPOČTU LIBERECKÉHO KRAJE 2015</t>
  </si>
  <si>
    <t xml:space="preserve">Program na podporu sportovní činnosti dětí a mládeže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</si>
</sst>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3" formatCode="_-* #,##0.00\ _K_č_-;\-* #,##0.00\ _K_č_-;_-* &quot;-&quot;??\ _K_č_-;_-@_-"/>
    <numFmt numFmtId="164" formatCode="#,##0.0"/>
    <numFmt numFmtId="165" formatCode="#,##0.000"/>
  </numFmts>
  <fonts count="19" x14ac:knownFonts="1"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sz val="10"/>
      <name val="Arial CE"/>
      <charset val="238"/>
    </font>
    <font>
      <b/>
      <u/>
      <sz val="9"/>
      <name val="Times New Roman"/>
      <family val="1"/>
      <charset val="238"/>
    </font>
    <font>
      <sz val="9"/>
      <name val="Times New Roman"/>
      <family val="1"/>
      <charset val="238"/>
    </font>
    <font>
      <b/>
      <sz val="9"/>
      <name val="Times New Roman"/>
      <family val="1"/>
      <charset val="238"/>
    </font>
    <font>
      <b/>
      <sz val="11"/>
      <name val="Times New Roman"/>
      <family val="1"/>
      <charset val="238"/>
    </font>
    <font>
      <sz val="11"/>
      <name val="Times New Roman"/>
      <family val="1"/>
      <charset val="238"/>
    </font>
    <font>
      <sz val="8"/>
      <name val="Arial CE"/>
      <charset val="238"/>
    </font>
    <font>
      <sz val="8"/>
      <name val="Arial"/>
      <family val="2"/>
      <charset val="238"/>
    </font>
    <font>
      <b/>
      <sz val="14"/>
      <name val="Arial CE"/>
      <charset val="238"/>
    </font>
    <font>
      <b/>
      <sz val="12"/>
      <name val="Arial"/>
      <family val="2"/>
      <charset val="238"/>
    </font>
    <font>
      <b/>
      <sz val="8"/>
      <name val="Arial"/>
      <family val="2"/>
      <charset val="238"/>
    </font>
    <font>
      <b/>
      <sz val="8"/>
      <name val="Arial"/>
      <family val="2"/>
    </font>
    <font>
      <b/>
      <sz val="8"/>
      <name val="Arial CE"/>
      <family val="2"/>
      <charset val="238"/>
    </font>
    <font>
      <b/>
      <sz val="8"/>
      <color rgb="FF0070C0"/>
      <name val="Arial"/>
      <family val="2"/>
      <charset val="238"/>
    </font>
    <font>
      <b/>
      <sz val="10"/>
      <color rgb="FF0070C0"/>
      <name val="Arial"/>
      <family val="2"/>
      <charset val="238"/>
    </font>
    <font>
      <sz val="8"/>
      <name val="Arial"/>
      <family val="2"/>
    </font>
    <font>
      <b/>
      <sz val="8"/>
      <color rgb="FF00B0F0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theme="0"/>
        <bgColor indexed="64"/>
      </patternFill>
    </fill>
  </fills>
  <borders count="4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1">
    <xf numFmtId="0" fontId="0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</cellStyleXfs>
  <cellXfs count="210">
    <xf numFmtId="0" fontId="0" fillId="0" borderId="0" xfId="0"/>
    <xf numFmtId="0" fontId="4" fillId="0" borderId="0" xfId="0" applyFont="1" applyFill="1"/>
    <xf numFmtId="0" fontId="4" fillId="0" borderId="0" xfId="0" applyFont="1" applyFill="1" applyAlignment="1">
      <alignment horizontal="right"/>
    </xf>
    <xf numFmtId="0" fontId="5" fillId="2" borderId="2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5" fillId="2" borderId="9" xfId="0" applyFont="1" applyFill="1" applyBorder="1" applyAlignment="1">
      <alignment horizontal="center" vertical="center" wrapText="1"/>
    </xf>
    <xf numFmtId="0" fontId="6" fillId="0" borderId="3" xfId="0" applyFont="1" applyBorder="1" applyAlignment="1">
      <alignment vertical="center" wrapText="1"/>
    </xf>
    <xf numFmtId="0" fontId="6" fillId="0" borderId="4" xfId="0" applyFont="1" applyBorder="1" applyAlignment="1">
      <alignment horizontal="right" vertical="center" wrapText="1"/>
    </xf>
    <xf numFmtId="4" fontId="6" fillId="0" borderId="4" xfId="0" applyNumberFormat="1" applyFont="1" applyBorder="1" applyAlignment="1">
      <alignment horizontal="right" vertical="center" wrapText="1"/>
    </xf>
    <xf numFmtId="4" fontId="6" fillId="0" borderId="11" xfId="0" applyNumberFormat="1" applyFont="1" applyBorder="1" applyAlignment="1">
      <alignment horizontal="right" vertical="center" wrapText="1"/>
    </xf>
    <xf numFmtId="0" fontId="7" fillId="0" borderId="5" xfId="0" applyFont="1" applyBorder="1" applyAlignment="1">
      <alignment vertical="center" wrapText="1"/>
    </xf>
    <xf numFmtId="0" fontId="7" fillId="0" borderId="6" xfId="0" applyFont="1" applyBorder="1" applyAlignment="1">
      <alignment horizontal="right" vertical="center" wrapText="1"/>
    </xf>
    <xf numFmtId="4" fontId="7" fillId="0" borderId="6" xfId="0" applyNumberFormat="1" applyFont="1" applyBorder="1" applyAlignment="1">
      <alignment horizontal="right" vertical="center" wrapText="1"/>
    </xf>
    <xf numFmtId="4" fontId="7" fillId="0" borderId="6" xfId="0" applyNumberFormat="1" applyFont="1" applyBorder="1" applyAlignment="1">
      <alignment vertical="center"/>
    </xf>
    <xf numFmtId="4" fontId="7" fillId="0" borderId="12" xfId="0" applyNumberFormat="1" applyFont="1" applyBorder="1" applyAlignment="1">
      <alignment vertical="center"/>
    </xf>
    <xf numFmtId="4" fontId="0" fillId="0" borderId="0" xfId="0" applyNumberFormat="1"/>
    <xf numFmtId="4" fontId="7" fillId="0" borderId="4" xfId="0" applyNumberFormat="1" applyFont="1" applyBorder="1" applyAlignment="1">
      <alignment horizontal="right" vertical="center" wrapText="1"/>
    </xf>
    <xf numFmtId="0" fontId="6" fillId="0" borderId="5" xfId="0" applyFont="1" applyBorder="1" applyAlignment="1">
      <alignment vertical="center" wrapText="1"/>
    </xf>
    <xf numFmtId="4" fontId="6" fillId="0" borderId="6" xfId="0" applyNumberFormat="1" applyFont="1" applyBorder="1" applyAlignment="1">
      <alignment horizontal="right" vertical="center" wrapText="1"/>
    </xf>
    <xf numFmtId="4" fontId="6" fillId="0" borderId="12" xfId="0" applyNumberFormat="1" applyFont="1" applyBorder="1" applyAlignment="1">
      <alignment horizontal="right" vertical="center" wrapText="1"/>
    </xf>
    <xf numFmtId="4" fontId="7" fillId="0" borderId="12" xfId="0" applyNumberFormat="1" applyFont="1" applyBorder="1" applyAlignment="1">
      <alignment horizontal="right" vertical="center" wrapText="1"/>
    </xf>
    <xf numFmtId="0" fontId="6" fillId="0" borderId="6" xfId="0" applyFont="1" applyBorder="1" applyAlignment="1">
      <alignment horizontal="right" vertical="center" wrapText="1"/>
    </xf>
    <xf numFmtId="0" fontId="7" fillId="0" borderId="7" xfId="0" applyFont="1" applyBorder="1" applyAlignment="1">
      <alignment vertical="center" wrapText="1"/>
    </xf>
    <xf numFmtId="0" fontId="7" fillId="0" borderId="8" xfId="0" applyFont="1" applyBorder="1" applyAlignment="1">
      <alignment horizontal="right" vertical="center" wrapText="1"/>
    </xf>
    <xf numFmtId="4" fontId="7" fillId="0" borderId="8" xfId="0" applyNumberFormat="1" applyFont="1" applyBorder="1" applyAlignment="1">
      <alignment horizontal="right" vertical="center" wrapText="1"/>
    </xf>
    <xf numFmtId="4" fontId="7" fillId="0" borderId="13" xfId="0" applyNumberFormat="1" applyFont="1" applyBorder="1" applyAlignment="1">
      <alignment horizontal="right" vertical="center" wrapText="1"/>
    </xf>
    <xf numFmtId="0" fontId="6" fillId="0" borderId="2" xfId="0" applyFont="1" applyBorder="1" applyAlignment="1">
      <alignment vertical="center" wrapText="1"/>
    </xf>
    <xf numFmtId="0" fontId="6" fillId="0" borderId="1" xfId="0" applyFont="1" applyBorder="1" applyAlignment="1">
      <alignment horizontal="right" vertical="center" wrapText="1"/>
    </xf>
    <xf numFmtId="4" fontId="6" fillId="0" borderId="1" xfId="0" applyNumberFormat="1" applyFont="1" applyBorder="1" applyAlignment="1">
      <alignment horizontal="right" vertical="center" wrapText="1"/>
    </xf>
    <xf numFmtId="4" fontId="6" fillId="0" borderId="9" xfId="0" applyNumberFormat="1" applyFont="1" applyBorder="1" applyAlignment="1">
      <alignment horizontal="right" vertical="center" wrapText="1"/>
    </xf>
    <xf numFmtId="0" fontId="4" fillId="0" borderId="0" xfId="0" applyFont="1" applyFill="1" applyBorder="1"/>
    <xf numFmtId="164" fontId="4" fillId="0" borderId="10" xfId="0" applyNumberFormat="1" applyFont="1" applyFill="1" applyBorder="1" applyAlignment="1">
      <alignment horizontal="right"/>
    </xf>
    <xf numFmtId="0" fontId="7" fillId="0" borderId="3" xfId="0" applyFont="1" applyBorder="1" applyAlignment="1">
      <alignment horizontal="left" vertical="center" wrapText="1"/>
    </xf>
    <xf numFmtId="0" fontId="7" fillId="0" borderId="4" xfId="0" applyFont="1" applyBorder="1" applyAlignment="1">
      <alignment horizontal="right" vertical="center" wrapText="1"/>
    </xf>
    <xf numFmtId="4" fontId="7" fillId="0" borderId="11" xfId="0" applyNumberFormat="1" applyFont="1" applyBorder="1" applyAlignment="1">
      <alignment horizontal="right" vertical="center" wrapText="1"/>
    </xf>
    <xf numFmtId="0" fontId="7" fillId="0" borderId="5" xfId="0" applyFont="1" applyBorder="1" applyAlignment="1">
      <alignment horizontal="left" vertical="center" wrapText="1"/>
    </xf>
    <xf numFmtId="0" fontId="6" fillId="0" borderId="2" xfId="0" applyFont="1" applyBorder="1" applyAlignment="1">
      <alignment horizontal="left" vertical="center" wrapText="1"/>
    </xf>
    <xf numFmtId="0" fontId="4" fillId="0" borderId="0" xfId="0" applyFont="1" applyFill="1" applyAlignment="1">
      <alignment horizontal="center"/>
    </xf>
    <xf numFmtId="0" fontId="1" fillId="0" borderId="0" xfId="4" applyFill="1"/>
    <xf numFmtId="4" fontId="1" fillId="0" borderId="0" xfId="4" applyNumberFormat="1" applyFill="1"/>
    <xf numFmtId="0" fontId="9" fillId="0" borderId="0" xfId="4" applyFont="1" applyFill="1" applyAlignment="1">
      <alignment horizontal="right"/>
    </xf>
    <xf numFmtId="0" fontId="9" fillId="0" borderId="0" xfId="4" applyFont="1" applyFill="1"/>
    <xf numFmtId="0" fontId="2" fillId="0" borderId="0" xfId="6" applyFill="1"/>
    <xf numFmtId="0" fontId="1" fillId="0" borderId="0" xfId="1" applyFill="1"/>
    <xf numFmtId="0" fontId="0" fillId="0" borderId="0" xfId="4" applyFont="1" applyFill="1"/>
    <xf numFmtId="0" fontId="12" fillId="0" borderId="0" xfId="7" applyFont="1" applyFill="1" applyAlignment="1">
      <alignment horizontal="center"/>
    </xf>
    <xf numFmtId="0" fontId="12" fillId="0" borderId="0" xfId="7" applyFont="1" applyFill="1" applyBorder="1" applyAlignment="1">
      <alignment horizontal="center"/>
    </xf>
    <xf numFmtId="49" fontId="12" fillId="0" borderId="0" xfId="7" applyNumberFormat="1" applyFont="1" applyFill="1" applyBorder="1" applyAlignment="1">
      <alignment horizontal="center"/>
    </xf>
    <xf numFmtId="0" fontId="9" fillId="0" borderId="0" xfId="7" applyFont="1" applyFill="1" applyBorder="1" applyAlignment="1">
      <alignment horizontal="center"/>
    </xf>
    <xf numFmtId="0" fontId="9" fillId="0" borderId="0" xfId="7" applyFont="1" applyFill="1" applyBorder="1"/>
    <xf numFmtId="4" fontId="9" fillId="0" borderId="0" xfId="7" applyNumberFormat="1" applyFont="1" applyFill="1" applyBorder="1"/>
    <xf numFmtId="165" fontId="9" fillId="0" borderId="0" xfId="7" applyNumberFormat="1" applyFont="1" applyFill="1" applyBorder="1"/>
    <xf numFmtId="0" fontId="1" fillId="0" borderId="0" xfId="4" applyFill="1" applyBorder="1"/>
    <xf numFmtId="0" fontId="9" fillId="0" borderId="0" xfId="4" applyFont="1" applyFill="1" applyBorder="1"/>
    <xf numFmtId="0" fontId="1" fillId="0" borderId="0" xfId="7" applyFill="1"/>
    <xf numFmtId="4" fontId="1" fillId="0" borderId="0" xfId="7" applyNumberFormat="1" applyFill="1"/>
    <xf numFmtId="0" fontId="13" fillId="0" borderId="15" xfId="7" applyFont="1" applyFill="1" applyBorder="1" applyAlignment="1">
      <alignment horizontal="center" vertical="center"/>
    </xf>
    <xf numFmtId="0" fontId="14" fillId="0" borderId="16" xfId="8" applyFont="1" applyFill="1" applyBorder="1" applyAlignment="1">
      <alignment horizontal="center" vertical="center"/>
    </xf>
    <xf numFmtId="0" fontId="14" fillId="0" borderId="1" xfId="8" applyFont="1" applyFill="1" applyBorder="1" applyAlignment="1">
      <alignment horizontal="center" vertical="center"/>
    </xf>
    <xf numFmtId="0" fontId="13" fillId="0" borderId="16" xfId="7" applyFont="1" applyFill="1" applyBorder="1" applyAlignment="1">
      <alignment horizontal="center" vertical="center"/>
    </xf>
    <xf numFmtId="0" fontId="12" fillId="0" borderId="17" xfId="2" applyFont="1" applyFill="1" applyBorder="1" applyAlignment="1">
      <alignment horizontal="center" vertical="center"/>
    </xf>
    <xf numFmtId="0" fontId="12" fillId="0" borderId="19" xfId="2" applyFont="1" applyFill="1" applyBorder="1" applyAlignment="1">
      <alignment horizontal="center" vertical="center"/>
    </xf>
    <xf numFmtId="0" fontId="13" fillId="0" borderId="2" xfId="7" applyFont="1" applyFill="1" applyBorder="1" applyAlignment="1">
      <alignment horizontal="center" vertical="center"/>
    </xf>
    <xf numFmtId="0" fontId="13" fillId="0" borderId="20" xfId="7" applyFont="1" applyFill="1" applyBorder="1" applyAlignment="1">
      <alignment horizontal="center" vertical="center"/>
    </xf>
    <xf numFmtId="0" fontId="13" fillId="0" borderId="21" xfId="7" applyFont="1" applyFill="1" applyBorder="1" applyAlignment="1">
      <alignment horizontal="center" vertical="center"/>
    </xf>
    <xf numFmtId="0" fontId="13" fillId="0" borderId="21" xfId="7" applyFont="1" applyFill="1" applyBorder="1" applyAlignment="1">
      <alignment horizontal="left" vertical="center"/>
    </xf>
    <xf numFmtId="4" fontId="13" fillId="0" borderId="17" xfId="7" applyNumberFormat="1" applyFont="1" applyFill="1" applyBorder="1" applyAlignment="1">
      <alignment horizontal="right"/>
    </xf>
    <xf numFmtId="4" fontId="12" fillId="0" borderId="17" xfId="7" applyNumberFormat="1" applyFont="1" applyFill="1" applyBorder="1" applyAlignment="1">
      <alignment horizontal="right"/>
    </xf>
    <xf numFmtId="4" fontId="12" fillId="0" borderId="14" xfId="4" applyNumberFormat="1" applyFont="1" applyFill="1" applyBorder="1"/>
    <xf numFmtId="4" fontId="1" fillId="0" borderId="0" xfId="4" applyNumberFormat="1" applyFill="1" applyBorder="1"/>
    <xf numFmtId="0" fontId="15" fillId="0" borderId="2" xfId="7" applyFont="1" applyFill="1" applyBorder="1" applyAlignment="1">
      <alignment horizontal="center" vertical="center"/>
    </xf>
    <xf numFmtId="0" fontId="16" fillId="0" borderId="22" xfId="8" applyFont="1" applyFill="1" applyBorder="1" applyAlignment="1">
      <alignment horizontal="center" vertical="center"/>
    </xf>
    <xf numFmtId="0" fontId="15" fillId="0" borderId="1" xfId="7" applyFont="1" applyFill="1" applyBorder="1" applyAlignment="1">
      <alignment horizontal="center" vertical="center"/>
    </xf>
    <xf numFmtId="0" fontId="15" fillId="0" borderId="21" xfId="7" applyFont="1" applyFill="1" applyBorder="1" applyAlignment="1">
      <alignment horizontal="center" vertical="center"/>
    </xf>
    <xf numFmtId="0" fontId="15" fillId="0" borderId="21" xfId="7" applyFont="1" applyFill="1" applyBorder="1" applyAlignment="1">
      <alignment vertical="center"/>
    </xf>
    <xf numFmtId="4" fontId="15" fillId="0" borderId="17" xfId="7" applyNumberFormat="1" applyFont="1" applyFill="1" applyBorder="1" applyAlignment="1">
      <alignment horizontal="right"/>
    </xf>
    <xf numFmtId="4" fontId="15" fillId="0" borderId="17" xfId="4" applyNumberFormat="1" applyFont="1" applyFill="1" applyBorder="1"/>
    <xf numFmtId="0" fontId="12" fillId="0" borderId="3" xfId="7" applyFont="1" applyFill="1" applyBorder="1" applyAlignment="1">
      <alignment horizontal="center" vertical="center"/>
    </xf>
    <xf numFmtId="49" fontId="12" fillId="0" borderId="23" xfId="7" applyNumberFormat="1" applyFont="1" applyFill="1" applyBorder="1" applyAlignment="1">
      <alignment horizontal="center" vertical="center"/>
    </xf>
    <xf numFmtId="0" fontId="12" fillId="0" borderId="4" xfId="7" applyFont="1" applyFill="1" applyBorder="1" applyAlignment="1">
      <alignment horizontal="center" vertical="center"/>
    </xf>
    <xf numFmtId="0" fontId="12" fillId="0" borderId="24" xfId="7" applyFont="1" applyFill="1" applyBorder="1" applyAlignment="1">
      <alignment horizontal="center" vertical="center"/>
    </xf>
    <xf numFmtId="0" fontId="12" fillId="0" borderId="24" xfId="7" applyFont="1" applyFill="1" applyBorder="1" applyAlignment="1">
      <alignment vertical="center" wrapText="1"/>
    </xf>
    <xf numFmtId="4" fontId="12" fillId="0" borderId="25" xfId="7" applyNumberFormat="1" applyFont="1" applyFill="1" applyBorder="1" applyAlignment="1">
      <alignment horizontal="right"/>
    </xf>
    <xf numFmtId="4" fontId="12" fillId="0" borderId="25" xfId="4" applyNumberFormat="1" applyFont="1" applyFill="1" applyBorder="1"/>
    <xf numFmtId="0" fontId="17" fillId="0" borderId="5" xfId="7" applyFont="1" applyFill="1" applyBorder="1" applyAlignment="1">
      <alignment horizontal="center" vertical="center"/>
    </xf>
    <xf numFmtId="49" fontId="17" fillId="0" borderId="26" xfId="7" applyNumberFormat="1" applyFont="1" applyFill="1" applyBorder="1" applyAlignment="1">
      <alignment horizontal="center" vertical="center"/>
    </xf>
    <xf numFmtId="0" fontId="17" fillId="0" borderId="6" xfId="7" applyFont="1" applyFill="1" applyBorder="1" applyAlignment="1">
      <alignment horizontal="center" vertical="center"/>
    </xf>
    <xf numFmtId="0" fontId="9" fillId="0" borderId="27" xfId="7" applyFont="1" applyFill="1" applyBorder="1" applyAlignment="1">
      <alignment horizontal="center" vertical="center"/>
    </xf>
    <xf numFmtId="0" fontId="9" fillId="0" borderId="27" xfId="7" applyFont="1" applyFill="1" applyBorder="1" applyAlignment="1">
      <alignment vertical="center"/>
    </xf>
    <xf numFmtId="4" fontId="9" fillId="0" borderId="28" xfId="7" applyNumberFormat="1" applyFont="1" applyFill="1" applyBorder="1" applyAlignment="1">
      <alignment horizontal="right"/>
    </xf>
    <xf numFmtId="4" fontId="9" fillId="0" borderId="29" xfId="7" applyNumberFormat="1" applyFont="1" applyFill="1" applyBorder="1" applyAlignment="1">
      <alignment horizontal="right"/>
    </xf>
    <xf numFmtId="4" fontId="9" fillId="0" borderId="29" xfId="4" applyNumberFormat="1" applyFont="1" applyFill="1" applyBorder="1"/>
    <xf numFmtId="4" fontId="12" fillId="0" borderId="29" xfId="7" applyNumberFormat="1" applyFont="1" applyFill="1" applyBorder="1" applyAlignment="1">
      <alignment horizontal="right"/>
    </xf>
    <xf numFmtId="4" fontId="12" fillId="0" borderId="29" xfId="4" applyNumberFormat="1" applyFont="1" applyFill="1" applyBorder="1"/>
    <xf numFmtId="0" fontId="9" fillId="0" borderId="24" xfId="7" applyFont="1" applyFill="1" applyBorder="1" applyAlignment="1">
      <alignment horizontal="center" vertical="center"/>
    </xf>
    <xf numFmtId="0" fontId="9" fillId="0" borderId="24" xfId="7" applyFont="1" applyFill="1" applyBorder="1" applyAlignment="1">
      <alignment vertical="center"/>
    </xf>
    <xf numFmtId="0" fontId="12" fillId="0" borderId="5" xfId="7" applyFont="1" applyFill="1" applyBorder="1" applyAlignment="1">
      <alignment horizontal="center"/>
    </xf>
    <xf numFmtId="49" fontId="12" fillId="0" borderId="6" xfId="7" applyNumberFormat="1" applyFont="1" applyFill="1" applyBorder="1" applyAlignment="1">
      <alignment horizontal="center"/>
    </xf>
    <xf numFmtId="0" fontId="12" fillId="0" borderId="6" xfId="7" applyFont="1" applyFill="1" applyBorder="1" applyAlignment="1">
      <alignment horizontal="center"/>
    </xf>
    <xf numFmtId="0" fontId="12" fillId="0" borderId="27" xfId="7" applyFont="1" applyFill="1" applyBorder="1" applyAlignment="1">
      <alignment wrapText="1"/>
    </xf>
    <xf numFmtId="4" fontId="12" fillId="0" borderId="29" xfId="0" applyNumberFormat="1" applyFont="1" applyFill="1" applyBorder="1" applyAlignment="1">
      <alignment horizontal="right" wrapText="1"/>
    </xf>
    <xf numFmtId="4" fontId="12" fillId="0" borderId="29" xfId="0" applyNumberFormat="1" applyFont="1" applyFill="1" applyBorder="1" applyAlignment="1">
      <alignment horizontal="right"/>
    </xf>
    <xf numFmtId="0" fontId="17" fillId="0" borderId="5" xfId="7" applyFont="1" applyFill="1" applyBorder="1" applyAlignment="1">
      <alignment horizontal="center"/>
    </xf>
    <xf numFmtId="49" fontId="9" fillId="0" borderId="6" xfId="7" applyNumberFormat="1" applyFont="1" applyFill="1" applyBorder="1" applyAlignment="1">
      <alignment horizontal="center"/>
    </xf>
    <xf numFmtId="0" fontId="17" fillId="0" borderId="6" xfId="7" applyFont="1" applyFill="1" applyBorder="1" applyAlignment="1">
      <alignment horizontal="center"/>
    </xf>
    <xf numFmtId="0" fontId="9" fillId="0" borderId="6" xfId="7" applyFont="1" applyFill="1" applyBorder="1" applyAlignment="1">
      <alignment horizontal="center"/>
    </xf>
    <xf numFmtId="0" fontId="9" fillId="0" borderId="27" xfId="7" applyFont="1" applyFill="1" applyBorder="1" applyAlignment="1">
      <alignment wrapText="1"/>
    </xf>
    <xf numFmtId="4" fontId="9" fillId="0" borderId="29" xfId="0" applyNumberFormat="1" applyFont="1" applyFill="1" applyBorder="1" applyAlignment="1">
      <alignment horizontal="right" wrapText="1"/>
    </xf>
    <xf numFmtId="4" fontId="9" fillId="0" borderId="29" xfId="0" applyNumberFormat="1" applyFont="1" applyFill="1" applyBorder="1" applyAlignment="1">
      <alignment horizontal="right"/>
    </xf>
    <xf numFmtId="49" fontId="17" fillId="0" borderId="6" xfId="7" applyNumberFormat="1" applyFont="1" applyFill="1" applyBorder="1" applyAlignment="1">
      <alignment horizontal="center"/>
    </xf>
    <xf numFmtId="49" fontId="12" fillId="0" borderId="27" xfId="4" applyNumberFormat="1" applyFont="1" applyFill="1" applyBorder="1" applyAlignment="1">
      <alignment horizontal="center" vertical="center" wrapText="1"/>
    </xf>
    <xf numFmtId="0" fontId="12" fillId="0" borderId="27" xfId="4" applyFont="1" applyFill="1" applyBorder="1" applyAlignment="1">
      <alignment vertical="center" wrapText="1"/>
    </xf>
    <xf numFmtId="0" fontId="9" fillId="0" borderId="5" xfId="4" applyFont="1" applyFill="1" applyBorder="1" applyAlignment="1">
      <alignment horizontal="center" vertical="center" wrapText="1"/>
    </xf>
    <xf numFmtId="49" fontId="9" fillId="0" borderId="27" xfId="4" applyNumberFormat="1" applyFont="1" applyFill="1" applyBorder="1" applyAlignment="1">
      <alignment horizontal="center" vertical="center" wrapText="1"/>
    </xf>
    <xf numFmtId="4" fontId="12" fillId="0" borderId="29" xfId="0" applyNumberFormat="1" applyFont="1" applyFill="1" applyBorder="1"/>
    <xf numFmtId="0" fontId="17" fillId="0" borderId="27" xfId="7" applyFont="1" applyFill="1" applyBorder="1" applyAlignment="1">
      <alignment horizontal="center" vertical="center"/>
    </xf>
    <xf numFmtId="4" fontId="9" fillId="0" borderId="29" xfId="0" applyNumberFormat="1" applyFont="1" applyFill="1" applyBorder="1"/>
    <xf numFmtId="0" fontId="12" fillId="0" borderId="30" xfId="4" applyFont="1" applyFill="1" applyBorder="1" applyAlignment="1">
      <alignment horizontal="center" vertical="center" wrapText="1"/>
    </xf>
    <xf numFmtId="49" fontId="12" fillId="0" borderId="6" xfId="4" applyNumberFormat="1" applyFont="1" applyFill="1" applyBorder="1" applyAlignment="1">
      <alignment horizontal="center" vertical="center" wrapText="1"/>
    </xf>
    <xf numFmtId="0" fontId="12" fillId="0" borderId="31" xfId="4" applyFont="1" applyFill="1" applyBorder="1" applyAlignment="1">
      <alignment vertical="center" wrapText="1"/>
    </xf>
    <xf numFmtId="0" fontId="9" fillId="0" borderId="30" xfId="4" applyFont="1" applyFill="1" applyBorder="1" applyAlignment="1">
      <alignment horizontal="center" vertical="center" wrapText="1"/>
    </xf>
    <xf numFmtId="49" fontId="9" fillId="0" borderId="6" xfId="4" applyNumberFormat="1" applyFont="1" applyFill="1" applyBorder="1" applyAlignment="1">
      <alignment horizontal="center" vertical="center" wrapText="1"/>
    </xf>
    <xf numFmtId="0" fontId="9" fillId="0" borderId="31" xfId="7" applyFont="1" applyFill="1" applyBorder="1" applyAlignment="1">
      <alignment wrapText="1"/>
    </xf>
    <xf numFmtId="0" fontId="12" fillId="0" borderId="5" xfId="7" applyFont="1" applyFill="1" applyBorder="1" applyAlignment="1">
      <alignment horizontal="center" vertical="center"/>
    </xf>
    <xf numFmtId="49" fontId="12" fillId="0" borderId="26" xfId="7" applyNumberFormat="1" applyFont="1" applyFill="1" applyBorder="1" applyAlignment="1">
      <alignment horizontal="center" vertical="center"/>
    </xf>
    <xf numFmtId="0" fontId="12" fillId="0" borderId="6" xfId="7" applyFont="1" applyFill="1" applyBorder="1" applyAlignment="1">
      <alignment horizontal="center" vertical="center"/>
    </xf>
    <xf numFmtId="0" fontId="12" fillId="0" borderId="27" xfId="7" applyFont="1" applyFill="1" applyBorder="1" applyAlignment="1">
      <alignment horizontal="center" vertical="center"/>
    </xf>
    <xf numFmtId="0" fontId="12" fillId="0" borderId="27" xfId="7" applyFont="1" applyFill="1" applyBorder="1" applyAlignment="1">
      <alignment vertical="center" wrapText="1"/>
    </xf>
    <xf numFmtId="49" fontId="17" fillId="0" borderId="31" xfId="7" applyNumberFormat="1" applyFont="1" applyFill="1" applyBorder="1" applyAlignment="1">
      <alignment horizontal="center" vertical="center"/>
    </xf>
    <xf numFmtId="0" fontId="17" fillId="0" borderId="7" xfId="7" applyFont="1" applyFill="1" applyBorder="1" applyAlignment="1">
      <alignment horizontal="center" vertical="center"/>
    </xf>
    <xf numFmtId="49" fontId="17" fillId="0" borderId="32" xfId="7" applyNumberFormat="1" applyFont="1" applyFill="1" applyBorder="1" applyAlignment="1">
      <alignment horizontal="center" vertical="center"/>
    </xf>
    <xf numFmtId="0" fontId="17" fillId="0" borderId="8" xfId="7" applyFont="1" applyFill="1" applyBorder="1" applyAlignment="1">
      <alignment horizontal="center" vertical="center"/>
    </xf>
    <xf numFmtId="0" fontId="9" fillId="0" borderId="33" xfId="7" applyFont="1" applyFill="1" applyBorder="1" applyAlignment="1">
      <alignment horizontal="center" vertical="center"/>
    </xf>
    <xf numFmtId="0" fontId="9" fillId="0" borderId="33" xfId="7" applyFont="1" applyFill="1" applyBorder="1" applyAlignment="1">
      <alignment vertical="center"/>
    </xf>
    <xf numFmtId="4" fontId="9" fillId="0" borderId="28" xfId="4" applyNumberFormat="1" applyFont="1" applyFill="1" applyBorder="1"/>
    <xf numFmtId="49" fontId="15" fillId="0" borderId="22" xfId="7" applyNumberFormat="1" applyFont="1" applyFill="1" applyBorder="1" applyAlignment="1">
      <alignment horizontal="center" vertical="center"/>
    </xf>
    <xf numFmtId="0" fontId="9" fillId="0" borderId="6" xfId="7" applyFont="1" applyFill="1" applyBorder="1" applyAlignment="1">
      <alignment horizontal="center" vertical="center"/>
    </xf>
    <xf numFmtId="49" fontId="12" fillId="0" borderId="6" xfId="7" applyNumberFormat="1" applyFont="1" applyFill="1" applyBorder="1" applyAlignment="1">
      <alignment horizontal="center" vertical="center"/>
    </xf>
    <xf numFmtId="0" fontId="17" fillId="0" borderId="34" xfId="7" applyFont="1" applyFill="1" applyBorder="1" applyAlignment="1">
      <alignment horizontal="center" vertical="center"/>
    </xf>
    <xf numFmtId="49" fontId="17" fillId="0" borderId="35" xfId="7" applyNumberFormat="1" applyFont="1" applyFill="1" applyBorder="1" applyAlignment="1">
      <alignment horizontal="center" vertical="center"/>
    </xf>
    <xf numFmtId="0" fontId="9" fillId="0" borderId="8" xfId="7" applyFont="1" applyFill="1" applyBorder="1" applyAlignment="1">
      <alignment horizontal="center" vertical="center"/>
    </xf>
    <xf numFmtId="0" fontId="9" fillId="0" borderId="35" xfId="7" applyFont="1" applyFill="1" applyBorder="1" applyAlignment="1">
      <alignment vertical="center"/>
    </xf>
    <xf numFmtId="0" fontId="18" fillId="0" borderId="2" xfId="9" applyFont="1" applyFill="1" applyBorder="1" applyAlignment="1">
      <alignment horizontal="center" wrapText="1"/>
    </xf>
    <xf numFmtId="49" fontId="18" fillId="0" borderId="21" xfId="10" applyNumberFormat="1" applyFont="1" applyFill="1" applyBorder="1" applyAlignment="1">
      <alignment horizontal="center" wrapText="1"/>
    </xf>
    <xf numFmtId="49" fontId="18" fillId="0" borderId="1" xfId="10" applyNumberFormat="1" applyFont="1" applyFill="1" applyBorder="1" applyAlignment="1">
      <alignment horizontal="center" wrapText="1"/>
    </xf>
    <xf numFmtId="0" fontId="18" fillId="0" borderId="9" xfId="10" applyFont="1" applyFill="1" applyBorder="1" applyAlignment="1">
      <alignment wrapText="1"/>
    </xf>
    <xf numFmtId="4" fontId="18" fillId="0" borderId="36" xfId="10" applyNumberFormat="1" applyFont="1" applyFill="1" applyBorder="1" applyAlignment="1">
      <alignment wrapText="1"/>
    </xf>
    <xf numFmtId="4" fontId="18" fillId="0" borderId="17" xfId="7" applyNumberFormat="1" applyFont="1" applyFill="1" applyBorder="1" applyAlignment="1">
      <alignment horizontal="right"/>
    </xf>
    <xf numFmtId="4" fontId="18" fillId="0" borderId="17" xfId="4" applyNumberFormat="1" applyFont="1" applyFill="1" applyBorder="1"/>
    <xf numFmtId="4" fontId="12" fillId="0" borderId="25" xfId="0" applyNumberFormat="1" applyFont="1" applyFill="1" applyBorder="1" applyAlignment="1">
      <alignment horizontal="right"/>
    </xf>
    <xf numFmtId="0" fontId="12" fillId="0" borderId="7" xfId="9" applyFont="1" applyFill="1" applyBorder="1" applyAlignment="1">
      <alignment horizontal="center" wrapText="1"/>
    </xf>
    <xf numFmtId="49" fontId="12" fillId="0" borderId="33" xfId="10" applyNumberFormat="1" applyFont="1" applyFill="1" applyBorder="1" applyAlignment="1">
      <alignment horizontal="center" wrapText="1"/>
    </xf>
    <xf numFmtId="49" fontId="12" fillId="0" borderId="8" xfId="10" applyNumberFormat="1" applyFont="1" applyFill="1" applyBorder="1" applyAlignment="1">
      <alignment horizontal="center" wrapText="1"/>
    </xf>
    <xf numFmtId="0" fontId="12" fillId="0" borderId="33" xfId="10" applyFont="1" applyFill="1" applyBorder="1" applyAlignment="1">
      <alignment wrapText="1"/>
    </xf>
    <xf numFmtId="4" fontId="12" fillId="0" borderId="28" xfId="10" applyNumberFormat="1" applyFont="1" applyFill="1" applyBorder="1" applyAlignment="1">
      <alignment horizontal="right" wrapText="1"/>
    </xf>
    <xf numFmtId="0" fontId="15" fillId="0" borderId="7" xfId="9" applyFont="1" applyFill="1" applyBorder="1" applyAlignment="1">
      <alignment horizontal="center" wrapText="1"/>
    </xf>
    <xf numFmtId="49" fontId="15" fillId="0" borderId="33" xfId="10" applyNumberFormat="1" applyFont="1" applyFill="1" applyBorder="1" applyAlignment="1">
      <alignment horizontal="center" wrapText="1"/>
    </xf>
    <xf numFmtId="49" fontId="9" fillId="0" borderId="8" xfId="10" applyNumberFormat="1" applyFont="1" applyFill="1" applyBorder="1" applyAlignment="1">
      <alignment horizontal="center" wrapText="1"/>
    </xf>
    <xf numFmtId="0" fontId="9" fillId="0" borderId="33" xfId="10" applyFont="1" applyFill="1" applyBorder="1" applyAlignment="1">
      <alignment wrapText="1"/>
    </xf>
    <xf numFmtId="4" fontId="9" fillId="0" borderId="28" xfId="10" applyNumberFormat="1" applyFont="1" applyFill="1" applyBorder="1" applyAlignment="1">
      <alignment horizontal="right" wrapText="1"/>
    </xf>
    <xf numFmtId="4" fontId="9" fillId="0" borderId="28" xfId="0" applyNumberFormat="1" applyFont="1" applyFill="1" applyBorder="1" applyAlignment="1">
      <alignment horizontal="right"/>
    </xf>
    <xf numFmtId="4" fontId="18" fillId="0" borderId="17" xfId="0" applyNumberFormat="1" applyFont="1" applyFill="1" applyBorder="1" applyAlignment="1">
      <alignment horizontal="right"/>
    </xf>
    <xf numFmtId="0" fontId="12" fillId="0" borderId="5" xfId="9" applyFont="1" applyFill="1" applyBorder="1" applyAlignment="1">
      <alignment horizontal="center" wrapText="1"/>
    </xf>
    <xf numFmtId="49" fontId="12" fillId="0" borderId="27" xfId="10" applyNumberFormat="1" applyFont="1" applyFill="1" applyBorder="1" applyAlignment="1">
      <alignment horizontal="center" wrapText="1"/>
    </xf>
    <xf numFmtId="49" fontId="12" fillId="0" borderId="6" xfId="10" applyNumberFormat="1" applyFont="1" applyFill="1" applyBorder="1" applyAlignment="1">
      <alignment horizontal="center" wrapText="1"/>
    </xf>
    <xf numFmtId="0" fontId="12" fillId="0" borderId="27" xfId="10" applyFont="1" applyFill="1" applyBorder="1" applyAlignment="1">
      <alignment wrapText="1"/>
    </xf>
    <xf numFmtId="4" fontId="12" fillId="0" borderId="29" xfId="10" applyNumberFormat="1" applyFont="1" applyFill="1" applyBorder="1" applyAlignment="1">
      <alignment horizontal="right" wrapText="1"/>
    </xf>
    <xf numFmtId="0" fontId="15" fillId="0" borderId="5" xfId="9" applyFont="1" applyFill="1" applyBorder="1" applyAlignment="1">
      <alignment horizontal="center" wrapText="1"/>
    </xf>
    <xf numFmtId="49" fontId="15" fillId="0" borderId="27" xfId="10" applyNumberFormat="1" applyFont="1" applyFill="1" applyBorder="1" applyAlignment="1">
      <alignment horizontal="center" wrapText="1"/>
    </xf>
    <xf numFmtId="49" fontId="9" fillId="0" borderId="6" xfId="10" applyNumberFormat="1" applyFont="1" applyFill="1" applyBorder="1" applyAlignment="1">
      <alignment horizontal="center" wrapText="1"/>
    </xf>
    <xf numFmtId="0" fontId="9" fillId="0" borderId="27" xfId="10" applyFont="1" applyFill="1" applyBorder="1" applyAlignment="1">
      <alignment wrapText="1"/>
    </xf>
    <xf numFmtId="4" fontId="9" fillId="0" borderId="29" xfId="10" applyNumberFormat="1" applyFont="1" applyFill="1" applyBorder="1" applyAlignment="1">
      <alignment horizontal="right" wrapText="1"/>
    </xf>
    <xf numFmtId="49" fontId="12" fillId="0" borderId="37" xfId="10" applyNumberFormat="1" applyFont="1" applyFill="1" applyBorder="1" applyAlignment="1">
      <alignment horizontal="center" wrapText="1"/>
    </xf>
    <xf numFmtId="49" fontId="9" fillId="0" borderId="33" xfId="10" applyNumberFormat="1" applyFont="1" applyFill="1" applyBorder="1" applyAlignment="1">
      <alignment horizontal="center" wrapText="1"/>
    </xf>
    <xf numFmtId="0" fontId="12" fillId="0" borderId="24" xfId="7" applyFont="1" applyFill="1" applyBorder="1" applyAlignment="1">
      <alignment vertical="center"/>
    </xf>
    <xf numFmtId="0" fontId="12" fillId="0" borderId="3" xfId="9" applyFont="1" applyFill="1" applyBorder="1" applyAlignment="1">
      <alignment horizontal="center" wrapText="1"/>
    </xf>
    <xf numFmtId="49" fontId="12" fillId="0" borderId="24" xfId="10" applyNumberFormat="1" applyFont="1" applyFill="1" applyBorder="1" applyAlignment="1">
      <alignment horizontal="center" wrapText="1"/>
    </xf>
    <xf numFmtId="49" fontId="12" fillId="0" borderId="4" xfId="10" applyNumberFormat="1" applyFont="1" applyFill="1" applyBorder="1" applyAlignment="1">
      <alignment horizontal="center" wrapText="1"/>
    </xf>
    <xf numFmtId="0" fontId="12" fillId="0" borderId="24" xfId="10" applyFont="1" applyFill="1" applyBorder="1" applyAlignment="1">
      <alignment wrapText="1"/>
    </xf>
    <xf numFmtId="4" fontId="12" fillId="0" borderId="25" xfId="10" applyNumberFormat="1" applyFont="1" applyFill="1" applyBorder="1" applyAlignment="1">
      <alignment horizontal="right" wrapText="1"/>
    </xf>
    <xf numFmtId="0" fontId="9" fillId="0" borderId="31" xfId="0" applyFont="1" applyFill="1" applyBorder="1" applyAlignment="1"/>
    <xf numFmtId="0" fontId="15" fillId="0" borderId="38" xfId="9" applyFont="1" applyFill="1" applyBorder="1" applyAlignment="1">
      <alignment horizontal="center" wrapText="1"/>
    </xf>
    <xf numFmtId="0" fontId="9" fillId="0" borderId="39" xfId="0" applyFont="1" applyFill="1" applyBorder="1" applyAlignment="1"/>
    <xf numFmtId="49" fontId="9" fillId="0" borderId="40" xfId="10" applyNumberFormat="1" applyFont="1" applyFill="1" applyBorder="1" applyAlignment="1">
      <alignment horizontal="center" wrapText="1"/>
    </xf>
    <xf numFmtId="0" fontId="9" fillId="0" borderId="39" xfId="10" applyFont="1" applyFill="1" applyBorder="1" applyAlignment="1">
      <alignment wrapText="1"/>
    </xf>
    <xf numFmtId="4" fontId="9" fillId="0" borderId="41" xfId="0" applyNumberFormat="1" applyFont="1" applyFill="1" applyBorder="1" applyAlignment="1">
      <alignment horizontal="right"/>
    </xf>
    <xf numFmtId="4" fontId="9" fillId="0" borderId="41" xfId="7" applyNumberFormat="1" applyFont="1" applyFill="1" applyBorder="1" applyAlignment="1">
      <alignment horizontal="right"/>
    </xf>
    <xf numFmtId="4" fontId="9" fillId="0" borderId="41" xfId="4" applyNumberFormat="1" applyFont="1" applyFill="1" applyBorder="1"/>
    <xf numFmtId="0" fontId="18" fillId="0" borderId="9" xfId="4" applyFont="1" applyFill="1" applyBorder="1" applyAlignment="1">
      <alignment wrapText="1"/>
    </xf>
    <xf numFmtId="165" fontId="18" fillId="0" borderId="17" xfId="4" applyNumberFormat="1" applyFont="1" applyFill="1" applyBorder="1"/>
    <xf numFmtId="0" fontId="12" fillId="0" borderId="2" xfId="9" applyFont="1" applyFill="1" applyBorder="1" applyAlignment="1">
      <alignment horizontal="center" wrapText="1"/>
    </xf>
    <xf numFmtId="49" fontId="12" fillId="0" borderId="21" xfId="10" applyNumberFormat="1" applyFont="1" applyFill="1" applyBorder="1" applyAlignment="1">
      <alignment horizontal="center" wrapText="1"/>
    </xf>
    <xf numFmtId="49" fontId="12" fillId="0" borderId="1" xfId="10" applyNumberFormat="1" applyFont="1" applyFill="1" applyBorder="1" applyAlignment="1">
      <alignment horizontal="center" wrapText="1"/>
    </xf>
    <xf numFmtId="0" fontId="12" fillId="0" borderId="42" xfId="4" applyFont="1" applyFill="1" applyBorder="1" applyAlignment="1">
      <alignment wrapText="1"/>
    </xf>
    <xf numFmtId="4" fontId="12" fillId="0" borderId="17" xfId="4" applyNumberFormat="1" applyFont="1" applyFill="1" applyBorder="1"/>
    <xf numFmtId="165" fontId="12" fillId="0" borderId="17" xfId="4" applyNumberFormat="1" applyFont="1" applyFill="1" applyBorder="1"/>
    <xf numFmtId="49" fontId="9" fillId="3" borderId="40" xfId="10" applyNumberFormat="1" applyFont="1" applyFill="1" applyBorder="1" applyAlignment="1">
      <alignment horizontal="center" wrapText="1"/>
    </xf>
    <xf numFmtId="0" fontId="9" fillId="0" borderId="42" xfId="10" applyFont="1" applyFill="1" applyBorder="1" applyAlignment="1">
      <alignment wrapText="1"/>
    </xf>
    <xf numFmtId="4" fontId="9" fillId="0" borderId="17" xfId="4" applyNumberFormat="1" applyFont="1" applyFill="1" applyBorder="1"/>
    <xf numFmtId="165" fontId="9" fillId="0" borderId="17" xfId="4" applyNumberFormat="1" applyFont="1" applyFill="1" applyBorder="1"/>
    <xf numFmtId="14" fontId="9" fillId="0" borderId="0" xfId="4" applyNumberFormat="1" applyFont="1" applyFill="1"/>
    <xf numFmtId="0" fontId="12" fillId="0" borderId="14" xfId="2" applyFont="1" applyFill="1" applyBorder="1" applyAlignment="1">
      <alignment horizontal="center" vertical="center" wrapText="1"/>
    </xf>
    <xf numFmtId="0" fontId="0" fillId="0" borderId="18" xfId="0" applyFill="1" applyBorder="1" applyAlignment="1">
      <alignment wrapText="1"/>
    </xf>
    <xf numFmtId="0" fontId="12" fillId="3" borderId="14" xfId="2" applyFont="1" applyFill="1" applyBorder="1" applyAlignment="1">
      <alignment horizontal="center" vertical="center" wrapText="1"/>
    </xf>
    <xf numFmtId="0" fontId="0" fillId="3" borderId="18" xfId="0" applyFill="1" applyBorder="1" applyAlignment="1">
      <alignment wrapText="1"/>
    </xf>
    <xf numFmtId="0" fontId="8" fillId="0" borderId="0" xfId="5" applyFont="1" applyFill="1" applyAlignment="1">
      <alignment horizontal="right"/>
    </xf>
    <xf numFmtId="0" fontId="10" fillId="0" borderId="0" xfId="6" applyFont="1" applyFill="1" applyAlignment="1">
      <alignment horizontal="center"/>
    </xf>
    <xf numFmtId="0" fontId="11" fillId="0" borderId="0" xfId="1" applyFont="1" applyFill="1" applyAlignment="1">
      <alignment horizontal="center"/>
    </xf>
    <xf numFmtId="0" fontId="11" fillId="0" borderId="0" xfId="2" applyFont="1" applyFill="1" applyAlignment="1">
      <alignment horizontal="center"/>
    </xf>
    <xf numFmtId="0" fontId="3" fillId="2" borderId="10" xfId="0" applyFont="1" applyFill="1" applyBorder="1" applyAlignment="1">
      <alignment horizontal="center"/>
    </xf>
  </cellXfs>
  <cellStyles count="11">
    <cellStyle name="čárky 3 2" xfId="3"/>
    <cellStyle name="Normální" xfId="0" builtinId="0"/>
    <cellStyle name="normální 2" xfId="1"/>
    <cellStyle name="Normální 3" xfId="2"/>
    <cellStyle name="normální_03. Ekonomický" xfId="9"/>
    <cellStyle name="normální_04 - OSMTVS" xfId="8"/>
    <cellStyle name="normální_2. Rozpočet 2007 - tabulky" xfId="6"/>
    <cellStyle name="normální_Rozpis výdajů 03 bez PO 2 2" xfId="4"/>
    <cellStyle name="normální_Rozpis výdajů 03 bez PO_03. Ekonomický" xfId="10"/>
    <cellStyle name="normální_Rozpis výdajů 03 bez PO_04 - OSMTVS" xfId="7"/>
    <cellStyle name="normální_Rozpočet 2004 (ZK)" xf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iv systému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227"/>
  <sheetViews>
    <sheetView tabSelected="1" topLeftCell="A138" zoomScaleNormal="100" workbookViewId="0">
      <selection activeCell="E230" sqref="E230"/>
    </sheetView>
  </sheetViews>
  <sheetFormatPr defaultColWidth="3.28515625" defaultRowHeight="12.75" x14ac:dyDescent="0.2"/>
  <cols>
    <col min="1" max="1" width="3.28515625" style="38" customWidth="1"/>
    <col min="2" max="2" width="13.42578125" style="38" customWidth="1"/>
    <col min="3" max="3" width="4.7109375" style="38" customWidth="1"/>
    <col min="4" max="4" width="7.7109375" style="38" customWidth="1"/>
    <col min="5" max="5" width="40.7109375" style="38" customWidth="1"/>
    <col min="6" max="6" width="8.7109375" style="39" customWidth="1"/>
    <col min="7" max="7" width="7.7109375" style="38" hidden="1" customWidth="1"/>
    <col min="8" max="8" width="8.7109375" style="38" hidden="1" customWidth="1"/>
    <col min="9" max="9" width="7.85546875" style="38" hidden="1" customWidth="1"/>
    <col min="10" max="10" width="9.7109375" style="38" hidden="1" customWidth="1"/>
    <col min="11" max="11" width="7.28515625" style="41" hidden="1" customWidth="1"/>
    <col min="12" max="12" width="9.28515625" style="38" customWidth="1"/>
    <col min="13" max="13" width="7.42578125" style="41" customWidth="1"/>
    <col min="14" max="14" width="9.28515625" style="38" customWidth="1"/>
    <col min="15" max="15" width="9.28515625" style="41" customWidth="1"/>
    <col min="16" max="253" width="9.28515625" style="38" customWidth="1"/>
    <col min="254" max="16384" width="3.28515625" style="38"/>
  </cols>
  <sheetData>
    <row r="1" spans="1:18" ht="13.15" x14ac:dyDescent="0.25">
      <c r="G1" s="205"/>
      <c r="H1" s="205"/>
      <c r="J1" s="40"/>
      <c r="N1" s="40"/>
    </row>
    <row r="2" spans="1:18" ht="18" x14ac:dyDescent="0.25">
      <c r="A2" s="206" t="s">
        <v>312</v>
      </c>
      <c r="B2" s="206"/>
      <c r="C2" s="206"/>
      <c r="D2" s="206"/>
      <c r="E2" s="206"/>
      <c r="F2" s="206"/>
      <c r="G2" s="206"/>
      <c r="H2" s="206"/>
      <c r="N2" s="40" t="s">
        <v>63</v>
      </c>
    </row>
    <row r="3" spans="1:18" ht="14.45" x14ac:dyDescent="0.3">
      <c r="A3" s="42"/>
      <c r="B3" s="42"/>
      <c r="C3" s="42"/>
      <c r="D3" s="42"/>
      <c r="E3" s="42"/>
      <c r="F3" s="42"/>
      <c r="G3" s="43"/>
      <c r="H3" s="43"/>
      <c r="J3" s="44"/>
    </row>
    <row r="4" spans="1:18" ht="15.75" x14ac:dyDescent="0.25">
      <c r="A4" s="207" t="s">
        <v>64</v>
      </c>
      <c r="B4" s="207"/>
      <c r="C4" s="207"/>
      <c r="D4" s="207"/>
      <c r="E4" s="207"/>
      <c r="F4" s="207"/>
      <c r="G4" s="207"/>
      <c r="H4" s="207"/>
      <c r="J4" s="44"/>
    </row>
    <row r="5" spans="1:18" ht="13.15" x14ac:dyDescent="0.25">
      <c r="A5" s="42"/>
      <c r="B5" s="42"/>
      <c r="C5" s="42"/>
      <c r="D5" s="42"/>
      <c r="E5" s="42"/>
      <c r="F5" s="42"/>
      <c r="G5" s="43"/>
      <c r="H5" s="43"/>
    </row>
    <row r="6" spans="1:18" ht="15.75" x14ac:dyDescent="0.25">
      <c r="A6" s="208" t="s">
        <v>65</v>
      </c>
      <c r="B6" s="208"/>
      <c r="C6" s="208"/>
      <c r="D6" s="208"/>
      <c r="E6" s="208"/>
      <c r="F6" s="208"/>
      <c r="G6" s="208"/>
      <c r="H6" s="208"/>
      <c r="N6" s="45" t="s">
        <v>66</v>
      </c>
    </row>
    <row r="7" spans="1:18" s="52" customFormat="1" ht="13.9" thickBot="1" x14ac:dyDescent="0.3">
      <c r="A7" s="46"/>
      <c r="B7" s="47"/>
      <c r="C7" s="48"/>
      <c r="D7" s="48"/>
      <c r="E7" s="49"/>
      <c r="F7" s="50"/>
      <c r="G7" s="51"/>
      <c r="H7" s="51"/>
      <c r="K7" s="53"/>
      <c r="M7" s="53"/>
      <c r="O7" s="53"/>
    </row>
    <row r="8" spans="1:18" s="52" customFormat="1" ht="13.5" thickBot="1" x14ac:dyDescent="0.25">
      <c r="A8" s="54"/>
      <c r="B8" s="54"/>
      <c r="C8" s="54"/>
      <c r="D8" s="54"/>
      <c r="E8" s="54"/>
      <c r="F8" s="55"/>
      <c r="G8" s="201" t="s">
        <v>67</v>
      </c>
      <c r="H8" s="45"/>
      <c r="I8" s="201" t="s">
        <v>68</v>
      </c>
      <c r="J8" s="45"/>
      <c r="K8" s="201" t="s">
        <v>69</v>
      </c>
      <c r="M8" s="203" t="s">
        <v>62</v>
      </c>
      <c r="O8" s="53"/>
    </row>
    <row r="9" spans="1:18" s="52" customFormat="1" ht="17.100000000000001" customHeight="1" thickBot="1" x14ac:dyDescent="0.25">
      <c r="A9" s="56" t="s">
        <v>70</v>
      </c>
      <c r="B9" s="57" t="s">
        <v>71</v>
      </c>
      <c r="C9" s="58" t="s">
        <v>72</v>
      </c>
      <c r="D9" s="57" t="s">
        <v>0</v>
      </c>
      <c r="E9" s="59" t="s">
        <v>73</v>
      </c>
      <c r="F9" s="60" t="s">
        <v>74</v>
      </c>
      <c r="G9" s="202"/>
      <c r="H9" s="61" t="s">
        <v>75</v>
      </c>
      <c r="I9" s="202"/>
      <c r="J9" s="61" t="s">
        <v>75</v>
      </c>
      <c r="K9" s="202"/>
      <c r="L9" s="61" t="s">
        <v>75</v>
      </c>
      <c r="M9" s="204"/>
      <c r="N9" s="61" t="s">
        <v>75</v>
      </c>
      <c r="O9" s="53"/>
    </row>
    <row r="10" spans="1:18" s="52" customFormat="1" ht="13.5" thickBot="1" x14ac:dyDescent="0.25">
      <c r="A10" s="62" t="s">
        <v>76</v>
      </c>
      <c r="B10" s="63" t="s">
        <v>77</v>
      </c>
      <c r="C10" s="64" t="s">
        <v>77</v>
      </c>
      <c r="D10" s="64" t="s">
        <v>77</v>
      </c>
      <c r="E10" s="65" t="s">
        <v>78</v>
      </c>
      <c r="F10" s="66">
        <f t="shared" ref="F10:K10" si="0">+F11+F62+F75</f>
        <v>20428.98</v>
      </c>
      <c r="G10" s="66">
        <f t="shared" si="0"/>
        <v>0</v>
      </c>
      <c r="H10" s="67">
        <f t="shared" si="0"/>
        <v>20428.98</v>
      </c>
      <c r="I10" s="68">
        <f t="shared" si="0"/>
        <v>116.15</v>
      </c>
      <c r="J10" s="68">
        <f t="shared" si="0"/>
        <v>20545.129999999997</v>
      </c>
      <c r="K10" s="68">
        <f t="shared" si="0"/>
        <v>0</v>
      </c>
      <c r="L10" s="68">
        <f>+J10+K10</f>
        <v>20545.129999999997</v>
      </c>
      <c r="M10" s="68">
        <f>+M11+M62+M75</f>
        <v>0</v>
      </c>
      <c r="N10" s="68">
        <f>+L10+M10</f>
        <v>20545.129999999997</v>
      </c>
      <c r="O10" s="53" t="s">
        <v>79</v>
      </c>
      <c r="P10" s="69"/>
      <c r="Q10" s="69"/>
      <c r="R10" s="69"/>
    </row>
    <row r="11" spans="1:18" s="52" customFormat="1" ht="13.5" thickBot="1" x14ac:dyDescent="0.25">
      <c r="A11" s="70" t="s">
        <v>76</v>
      </c>
      <c r="B11" s="71" t="s">
        <v>77</v>
      </c>
      <c r="C11" s="72" t="s">
        <v>77</v>
      </c>
      <c r="D11" s="73" t="s">
        <v>77</v>
      </c>
      <c r="E11" s="74" t="s">
        <v>80</v>
      </c>
      <c r="F11" s="75">
        <f>+F12+F15+F26+F46+F48+F52+F54+F58+F60</f>
        <v>2880</v>
      </c>
      <c r="G11" s="75">
        <f>+G12+G15+G18+G20+G22+G24+G26+G28+G30+G32+G34+G36+G38+G40+G42+G44+G46+G48+G52+G54+G58+G60</f>
        <v>0</v>
      </c>
      <c r="H11" s="75">
        <f t="shared" ref="H11:H79" si="1">+F11+G11</f>
        <v>2880</v>
      </c>
      <c r="I11" s="76">
        <f>+I48+I50+I54+I56+I26</f>
        <v>116.15</v>
      </c>
      <c r="J11" s="76">
        <f t="shared" ref="J11:J74" si="2">+H11+I11</f>
        <v>2996.15</v>
      </c>
      <c r="K11" s="76">
        <v>0</v>
      </c>
      <c r="L11" s="76">
        <f t="shared" ref="L11:L74" si="3">+J11+K11</f>
        <v>2996.15</v>
      </c>
      <c r="M11" s="76">
        <v>0</v>
      </c>
      <c r="N11" s="76">
        <f t="shared" ref="N11:N74" si="4">+L11+M11</f>
        <v>2996.15</v>
      </c>
      <c r="O11" s="53"/>
    </row>
    <row r="12" spans="1:18" s="52" customFormat="1" ht="13.9" hidden="1" thickBot="1" x14ac:dyDescent="0.3">
      <c r="A12" s="77" t="s">
        <v>76</v>
      </c>
      <c r="B12" s="78" t="s">
        <v>81</v>
      </c>
      <c r="C12" s="79" t="s">
        <v>77</v>
      </c>
      <c r="D12" s="80" t="s">
        <v>77</v>
      </c>
      <c r="E12" s="81" t="s">
        <v>82</v>
      </c>
      <c r="F12" s="82">
        <f>SUM(F13:F14)</f>
        <v>200</v>
      </c>
      <c r="G12" s="82">
        <v>0</v>
      </c>
      <c r="H12" s="82">
        <f t="shared" si="1"/>
        <v>200</v>
      </c>
      <c r="I12" s="83">
        <v>0</v>
      </c>
      <c r="J12" s="83">
        <f t="shared" si="2"/>
        <v>200</v>
      </c>
      <c r="K12" s="83">
        <v>0</v>
      </c>
      <c r="L12" s="83">
        <f t="shared" si="3"/>
        <v>200</v>
      </c>
      <c r="M12" s="83">
        <v>0</v>
      </c>
      <c r="N12" s="83">
        <f t="shared" si="4"/>
        <v>200</v>
      </c>
      <c r="O12" s="53"/>
    </row>
    <row r="13" spans="1:18" s="52" customFormat="1" ht="13.9" hidden="1" thickBot="1" x14ac:dyDescent="0.3">
      <c r="A13" s="84"/>
      <c r="B13" s="85" t="s">
        <v>83</v>
      </c>
      <c r="C13" s="86">
        <v>3299</v>
      </c>
      <c r="D13" s="87">
        <v>5321</v>
      </c>
      <c r="E13" s="88" t="s">
        <v>84</v>
      </c>
      <c r="F13" s="89">
        <v>180</v>
      </c>
      <c r="G13" s="89">
        <v>0</v>
      </c>
      <c r="H13" s="90">
        <f t="shared" si="1"/>
        <v>180</v>
      </c>
      <c r="I13" s="91">
        <v>0</v>
      </c>
      <c r="J13" s="91">
        <f t="shared" si="2"/>
        <v>180</v>
      </c>
      <c r="K13" s="91">
        <v>0</v>
      </c>
      <c r="L13" s="91">
        <f t="shared" si="3"/>
        <v>180</v>
      </c>
      <c r="M13" s="91">
        <v>0</v>
      </c>
      <c r="N13" s="91">
        <f t="shared" si="4"/>
        <v>180</v>
      </c>
      <c r="O13" s="53"/>
    </row>
    <row r="14" spans="1:18" s="52" customFormat="1" ht="13.9" hidden="1" thickBot="1" x14ac:dyDescent="0.3">
      <c r="A14" s="84"/>
      <c r="B14" s="85" t="s">
        <v>83</v>
      </c>
      <c r="C14" s="86">
        <v>3299</v>
      </c>
      <c r="D14" s="87">
        <v>5331</v>
      </c>
      <c r="E14" s="88" t="s">
        <v>85</v>
      </c>
      <c r="F14" s="90">
        <v>20</v>
      </c>
      <c r="G14" s="90">
        <v>0</v>
      </c>
      <c r="H14" s="90">
        <f t="shared" si="1"/>
        <v>20</v>
      </c>
      <c r="I14" s="91">
        <v>0</v>
      </c>
      <c r="J14" s="91">
        <f t="shared" si="2"/>
        <v>20</v>
      </c>
      <c r="K14" s="91">
        <v>0</v>
      </c>
      <c r="L14" s="91">
        <f t="shared" si="3"/>
        <v>20</v>
      </c>
      <c r="M14" s="91">
        <v>0</v>
      </c>
      <c r="N14" s="91">
        <f t="shared" si="4"/>
        <v>20</v>
      </c>
      <c r="O14" s="53"/>
    </row>
    <row r="15" spans="1:18" s="52" customFormat="1" ht="13.9" hidden="1" thickBot="1" x14ac:dyDescent="0.3">
      <c r="A15" s="77" t="s">
        <v>76</v>
      </c>
      <c r="B15" s="78" t="s">
        <v>86</v>
      </c>
      <c r="C15" s="79" t="s">
        <v>77</v>
      </c>
      <c r="D15" s="80" t="s">
        <v>77</v>
      </c>
      <c r="E15" s="81" t="s">
        <v>87</v>
      </c>
      <c r="F15" s="82">
        <f>SUM(F16:F17)</f>
        <v>120</v>
      </c>
      <c r="G15" s="82">
        <f>SUM(G16:G17)</f>
        <v>-60</v>
      </c>
      <c r="H15" s="92">
        <f t="shared" si="1"/>
        <v>60</v>
      </c>
      <c r="I15" s="93">
        <v>0</v>
      </c>
      <c r="J15" s="93">
        <f t="shared" si="2"/>
        <v>60</v>
      </c>
      <c r="K15" s="93">
        <v>0</v>
      </c>
      <c r="L15" s="93">
        <f t="shared" si="3"/>
        <v>60</v>
      </c>
      <c r="M15" s="93">
        <v>0</v>
      </c>
      <c r="N15" s="93">
        <f t="shared" si="4"/>
        <v>60</v>
      </c>
      <c r="O15" s="53"/>
    </row>
    <row r="16" spans="1:18" s="52" customFormat="1" ht="13.9" hidden="1" thickBot="1" x14ac:dyDescent="0.3">
      <c r="A16" s="84"/>
      <c r="B16" s="85" t="s">
        <v>83</v>
      </c>
      <c r="C16" s="86">
        <v>3299</v>
      </c>
      <c r="D16" s="94">
        <v>5321</v>
      </c>
      <c r="E16" s="95" t="s">
        <v>84</v>
      </c>
      <c r="F16" s="90">
        <v>60</v>
      </c>
      <c r="G16" s="90">
        <v>-30</v>
      </c>
      <c r="H16" s="90">
        <f t="shared" si="1"/>
        <v>30</v>
      </c>
      <c r="I16" s="91">
        <v>0</v>
      </c>
      <c r="J16" s="91">
        <f t="shared" si="2"/>
        <v>30</v>
      </c>
      <c r="K16" s="91">
        <v>0</v>
      </c>
      <c r="L16" s="91">
        <f t="shared" si="3"/>
        <v>30</v>
      </c>
      <c r="M16" s="91">
        <v>0</v>
      </c>
      <c r="N16" s="91">
        <f t="shared" si="4"/>
        <v>30</v>
      </c>
      <c r="O16" s="53"/>
    </row>
    <row r="17" spans="1:15" s="52" customFormat="1" ht="13.9" hidden="1" thickBot="1" x14ac:dyDescent="0.3">
      <c r="A17" s="84"/>
      <c r="B17" s="85" t="s">
        <v>83</v>
      </c>
      <c r="C17" s="86">
        <v>3299</v>
      </c>
      <c r="D17" s="87">
        <v>5331</v>
      </c>
      <c r="E17" s="88" t="s">
        <v>85</v>
      </c>
      <c r="F17" s="90">
        <v>60</v>
      </c>
      <c r="G17" s="90">
        <v>-30</v>
      </c>
      <c r="H17" s="90">
        <f t="shared" si="1"/>
        <v>30</v>
      </c>
      <c r="I17" s="91">
        <v>0</v>
      </c>
      <c r="J17" s="91">
        <f t="shared" si="2"/>
        <v>30</v>
      </c>
      <c r="K17" s="91">
        <v>0</v>
      </c>
      <c r="L17" s="91">
        <f t="shared" si="3"/>
        <v>30</v>
      </c>
      <c r="M17" s="91">
        <v>0</v>
      </c>
      <c r="N17" s="91">
        <f t="shared" si="4"/>
        <v>30</v>
      </c>
      <c r="O17" s="53"/>
    </row>
    <row r="18" spans="1:15" s="52" customFormat="1" ht="21.6" hidden="1" thickBot="1" x14ac:dyDescent="0.3">
      <c r="A18" s="96" t="s">
        <v>76</v>
      </c>
      <c r="B18" s="97" t="s">
        <v>88</v>
      </c>
      <c r="C18" s="98" t="s">
        <v>77</v>
      </c>
      <c r="D18" s="98" t="s">
        <v>77</v>
      </c>
      <c r="E18" s="99" t="s">
        <v>89</v>
      </c>
      <c r="F18" s="100">
        <v>0</v>
      </c>
      <c r="G18" s="101">
        <f>+G19</f>
        <v>10</v>
      </c>
      <c r="H18" s="92">
        <f t="shared" si="1"/>
        <v>10</v>
      </c>
      <c r="I18" s="93">
        <v>0</v>
      </c>
      <c r="J18" s="93">
        <f t="shared" si="2"/>
        <v>10</v>
      </c>
      <c r="K18" s="93">
        <v>0</v>
      </c>
      <c r="L18" s="93">
        <f t="shared" si="3"/>
        <v>10</v>
      </c>
      <c r="M18" s="93">
        <v>0</v>
      </c>
      <c r="N18" s="93">
        <f t="shared" si="4"/>
        <v>10</v>
      </c>
      <c r="O18" s="53"/>
    </row>
    <row r="19" spans="1:15" s="52" customFormat="1" ht="13.9" hidden="1" thickBot="1" x14ac:dyDescent="0.3">
      <c r="A19" s="102"/>
      <c r="B19" s="103"/>
      <c r="C19" s="104">
        <v>3421</v>
      </c>
      <c r="D19" s="105">
        <v>5321</v>
      </c>
      <c r="E19" s="106" t="s">
        <v>84</v>
      </c>
      <c r="F19" s="107">
        <v>0</v>
      </c>
      <c r="G19" s="108">
        <v>10</v>
      </c>
      <c r="H19" s="90">
        <f t="shared" si="1"/>
        <v>10</v>
      </c>
      <c r="I19" s="91">
        <v>0</v>
      </c>
      <c r="J19" s="91">
        <f t="shared" si="2"/>
        <v>10</v>
      </c>
      <c r="K19" s="91">
        <v>0</v>
      </c>
      <c r="L19" s="91">
        <f t="shared" si="3"/>
        <v>10</v>
      </c>
      <c r="M19" s="91">
        <v>0</v>
      </c>
      <c r="N19" s="91">
        <f t="shared" si="4"/>
        <v>10</v>
      </c>
      <c r="O19" s="53"/>
    </row>
    <row r="20" spans="1:15" s="52" customFormat="1" ht="21.6" hidden="1" thickBot="1" x14ac:dyDescent="0.3">
      <c r="A20" s="96" t="s">
        <v>76</v>
      </c>
      <c r="B20" s="97" t="s">
        <v>90</v>
      </c>
      <c r="C20" s="98" t="s">
        <v>77</v>
      </c>
      <c r="D20" s="98" t="s">
        <v>77</v>
      </c>
      <c r="E20" s="99" t="s">
        <v>91</v>
      </c>
      <c r="F20" s="100">
        <v>0</v>
      </c>
      <c r="G20" s="101">
        <f>+G21</f>
        <v>30</v>
      </c>
      <c r="H20" s="92">
        <f t="shared" si="1"/>
        <v>30</v>
      </c>
      <c r="I20" s="93">
        <v>0</v>
      </c>
      <c r="J20" s="93">
        <f t="shared" si="2"/>
        <v>30</v>
      </c>
      <c r="K20" s="93">
        <v>0</v>
      </c>
      <c r="L20" s="93">
        <f t="shared" si="3"/>
        <v>30</v>
      </c>
      <c r="M20" s="93">
        <v>0</v>
      </c>
      <c r="N20" s="93">
        <f t="shared" si="4"/>
        <v>30</v>
      </c>
      <c r="O20" s="53"/>
    </row>
    <row r="21" spans="1:15" s="52" customFormat="1" ht="13.9" hidden="1" thickBot="1" x14ac:dyDescent="0.3">
      <c r="A21" s="102"/>
      <c r="B21" s="103"/>
      <c r="C21" s="104">
        <v>3421</v>
      </c>
      <c r="D21" s="105">
        <v>5331</v>
      </c>
      <c r="E21" s="106" t="s">
        <v>85</v>
      </c>
      <c r="F21" s="107">
        <v>0</v>
      </c>
      <c r="G21" s="108">
        <v>30</v>
      </c>
      <c r="H21" s="90">
        <f t="shared" si="1"/>
        <v>30</v>
      </c>
      <c r="I21" s="91">
        <v>0</v>
      </c>
      <c r="J21" s="91">
        <f t="shared" si="2"/>
        <v>30</v>
      </c>
      <c r="K21" s="91">
        <v>0</v>
      </c>
      <c r="L21" s="91">
        <f t="shared" si="3"/>
        <v>30</v>
      </c>
      <c r="M21" s="91">
        <v>0</v>
      </c>
      <c r="N21" s="91">
        <f t="shared" si="4"/>
        <v>30</v>
      </c>
      <c r="O21" s="53"/>
    </row>
    <row r="22" spans="1:15" s="52" customFormat="1" ht="21.6" hidden="1" thickBot="1" x14ac:dyDescent="0.3">
      <c r="A22" s="96" t="s">
        <v>76</v>
      </c>
      <c r="B22" s="97" t="s">
        <v>92</v>
      </c>
      <c r="C22" s="98" t="s">
        <v>77</v>
      </c>
      <c r="D22" s="98" t="s">
        <v>77</v>
      </c>
      <c r="E22" s="99" t="s">
        <v>93</v>
      </c>
      <c r="F22" s="100">
        <v>0</v>
      </c>
      <c r="G22" s="101">
        <f>+G23</f>
        <v>10</v>
      </c>
      <c r="H22" s="92">
        <f t="shared" si="1"/>
        <v>10</v>
      </c>
      <c r="I22" s="93">
        <v>0</v>
      </c>
      <c r="J22" s="93">
        <f t="shared" si="2"/>
        <v>10</v>
      </c>
      <c r="K22" s="93">
        <v>0</v>
      </c>
      <c r="L22" s="93">
        <f t="shared" si="3"/>
        <v>10</v>
      </c>
      <c r="M22" s="93">
        <v>0</v>
      </c>
      <c r="N22" s="93">
        <f t="shared" si="4"/>
        <v>10</v>
      </c>
      <c r="O22" s="53"/>
    </row>
    <row r="23" spans="1:15" s="52" customFormat="1" ht="13.9" hidden="1" thickBot="1" x14ac:dyDescent="0.3">
      <c r="A23" s="102"/>
      <c r="B23" s="109"/>
      <c r="C23" s="104">
        <v>3421</v>
      </c>
      <c r="D23" s="105">
        <v>5321</v>
      </c>
      <c r="E23" s="106" t="s">
        <v>84</v>
      </c>
      <c r="F23" s="107">
        <v>0</v>
      </c>
      <c r="G23" s="108">
        <v>10</v>
      </c>
      <c r="H23" s="90">
        <f t="shared" si="1"/>
        <v>10</v>
      </c>
      <c r="I23" s="91">
        <v>0</v>
      </c>
      <c r="J23" s="91">
        <f t="shared" si="2"/>
        <v>10</v>
      </c>
      <c r="K23" s="91">
        <v>0</v>
      </c>
      <c r="L23" s="91">
        <f t="shared" si="3"/>
        <v>10</v>
      </c>
      <c r="M23" s="91">
        <v>0</v>
      </c>
      <c r="N23" s="91">
        <f t="shared" si="4"/>
        <v>10</v>
      </c>
      <c r="O23" s="53"/>
    </row>
    <row r="24" spans="1:15" s="52" customFormat="1" ht="21" hidden="1" thickBot="1" x14ac:dyDescent="0.3">
      <c r="A24" s="96" t="s">
        <v>76</v>
      </c>
      <c r="B24" s="110" t="s">
        <v>94</v>
      </c>
      <c r="C24" s="98" t="s">
        <v>77</v>
      </c>
      <c r="D24" s="98" t="s">
        <v>77</v>
      </c>
      <c r="E24" s="111" t="s">
        <v>95</v>
      </c>
      <c r="F24" s="100">
        <v>0</v>
      </c>
      <c r="G24" s="101">
        <f>+G25</f>
        <v>10</v>
      </c>
      <c r="H24" s="92">
        <f t="shared" si="1"/>
        <v>10</v>
      </c>
      <c r="I24" s="93">
        <v>0</v>
      </c>
      <c r="J24" s="93">
        <f t="shared" si="2"/>
        <v>10</v>
      </c>
      <c r="K24" s="93">
        <v>0</v>
      </c>
      <c r="L24" s="93">
        <f t="shared" si="3"/>
        <v>10</v>
      </c>
      <c r="M24" s="93">
        <v>0</v>
      </c>
      <c r="N24" s="93">
        <f t="shared" si="4"/>
        <v>10</v>
      </c>
      <c r="O24" s="53"/>
    </row>
    <row r="25" spans="1:15" s="52" customFormat="1" ht="13.9" hidden="1" thickBot="1" x14ac:dyDescent="0.3">
      <c r="A25" s="112"/>
      <c r="B25" s="113"/>
      <c r="C25" s="104">
        <v>3113</v>
      </c>
      <c r="D25" s="105">
        <v>5321</v>
      </c>
      <c r="E25" s="106" t="s">
        <v>84</v>
      </c>
      <c r="F25" s="107">
        <v>0</v>
      </c>
      <c r="G25" s="108">
        <v>10</v>
      </c>
      <c r="H25" s="90">
        <f t="shared" si="1"/>
        <v>10</v>
      </c>
      <c r="I25" s="91">
        <v>0</v>
      </c>
      <c r="J25" s="91">
        <f t="shared" si="2"/>
        <v>10</v>
      </c>
      <c r="K25" s="91">
        <v>0</v>
      </c>
      <c r="L25" s="91">
        <f t="shared" si="3"/>
        <v>10</v>
      </c>
      <c r="M25" s="91">
        <v>0</v>
      </c>
      <c r="N25" s="91">
        <f t="shared" si="4"/>
        <v>10</v>
      </c>
      <c r="O25" s="53"/>
    </row>
    <row r="26" spans="1:15" s="52" customFormat="1" ht="13.9" hidden="1" thickBot="1" x14ac:dyDescent="0.3">
      <c r="A26" s="77" t="s">
        <v>76</v>
      </c>
      <c r="B26" s="78" t="s">
        <v>96</v>
      </c>
      <c r="C26" s="79" t="s">
        <v>77</v>
      </c>
      <c r="D26" s="80" t="s">
        <v>77</v>
      </c>
      <c r="E26" s="81" t="s">
        <v>97</v>
      </c>
      <c r="F26" s="82">
        <f>+F27</f>
        <v>2300</v>
      </c>
      <c r="G26" s="82">
        <f>+G27</f>
        <v>-2300</v>
      </c>
      <c r="H26" s="92">
        <f t="shared" si="1"/>
        <v>0</v>
      </c>
      <c r="I26" s="114">
        <f>+I27</f>
        <v>116.15</v>
      </c>
      <c r="J26" s="93">
        <f t="shared" si="2"/>
        <v>116.15</v>
      </c>
      <c r="K26" s="93">
        <v>0</v>
      </c>
      <c r="L26" s="93">
        <f t="shared" si="3"/>
        <v>116.15</v>
      </c>
      <c r="M26" s="93">
        <v>0</v>
      </c>
      <c r="N26" s="93">
        <f t="shared" si="4"/>
        <v>116.15</v>
      </c>
      <c r="O26" s="53"/>
    </row>
    <row r="27" spans="1:15" s="52" customFormat="1" ht="13.9" hidden="1" thickBot="1" x14ac:dyDescent="0.3">
      <c r="A27" s="84"/>
      <c r="B27" s="85" t="s">
        <v>83</v>
      </c>
      <c r="C27" s="86">
        <v>3299</v>
      </c>
      <c r="D27" s="115">
        <v>5331</v>
      </c>
      <c r="E27" s="88" t="s">
        <v>85</v>
      </c>
      <c r="F27" s="90">
        <v>2300</v>
      </c>
      <c r="G27" s="90">
        <v>-2300</v>
      </c>
      <c r="H27" s="90">
        <f t="shared" si="1"/>
        <v>0</v>
      </c>
      <c r="I27" s="116">
        <v>116.15</v>
      </c>
      <c r="J27" s="91">
        <f t="shared" si="2"/>
        <v>116.15</v>
      </c>
      <c r="K27" s="91">
        <v>0</v>
      </c>
      <c r="L27" s="91">
        <f t="shared" si="3"/>
        <v>116.15</v>
      </c>
      <c r="M27" s="91">
        <v>0</v>
      </c>
      <c r="N27" s="91">
        <f t="shared" si="4"/>
        <v>116.15</v>
      </c>
      <c r="O27" s="53"/>
    </row>
    <row r="28" spans="1:15" s="52" customFormat="1" ht="21" hidden="1" thickBot="1" x14ac:dyDescent="0.3">
      <c r="A28" s="117" t="s">
        <v>76</v>
      </c>
      <c r="B28" s="118" t="s">
        <v>98</v>
      </c>
      <c r="C28" s="118" t="s">
        <v>77</v>
      </c>
      <c r="D28" s="118" t="s">
        <v>77</v>
      </c>
      <c r="E28" s="119" t="s">
        <v>99</v>
      </c>
      <c r="F28" s="100">
        <v>0</v>
      </c>
      <c r="G28" s="101">
        <f>+G29</f>
        <v>450</v>
      </c>
      <c r="H28" s="92">
        <f t="shared" si="1"/>
        <v>450</v>
      </c>
      <c r="I28" s="93">
        <v>0</v>
      </c>
      <c r="J28" s="93">
        <f t="shared" si="2"/>
        <v>450</v>
      </c>
      <c r="K28" s="93">
        <v>0</v>
      </c>
      <c r="L28" s="93">
        <f t="shared" si="3"/>
        <v>450</v>
      </c>
      <c r="M28" s="93">
        <v>0</v>
      </c>
      <c r="N28" s="93">
        <f t="shared" si="4"/>
        <v>450</v>
      </c>
      <c r="O28" s="53"/>
    </row>
    <row r="29" spans="1:15" s="52" customFormat="1" ht="13.9" hidden="1" thickBot="1" x14ac:dyDescent="0.3">
      <c r="A29" s="120"/>
      <c r="B29" s="121"/>
      <c r="C29" s="121" t="s">
        <v>100</v>
      </c>
      <c r="D29" s="121" t="s">
        <v>101</v>
      </c>
      <c r="E29" s="122" t="s">
        <v>85</v>
      </c>
      <c r="F29" s="107">
        <v>0</v>
      </c>
      <c r="G29" s="108">
        <v>450</v>
      </c>
      <c r="H29" s="90">
        <f t="shared" si="1"/>
        <v>450</v>
      </c>
      <c r="I29" s="91">
        <v>0</v>
      </c>
      <c r="J29" s="91">
        <f t="shared" si="2"/>
        <v>450</v>
      </c>
      <c r="K29" s="91">
        <v>0</v>
      </c>
      <c r="L29" s="91">
        <f t="shared" si="3"/>
        <v>450</v>
      </c>
      <c r="M29" s="91">
        <v>0</v>
      </c>
      <c r="N29" s="91">
        <f t="shared" si="4"/>
        <v>450</v>
      </c>
      <c r="O29" s="53"/>
    </row>
    <row r="30" spans="1:15" s="52" customFormat="1" ht="21" hidden="1" thickBot="1" x14ac:dyDescent="0.3">
      <c r="A30" s="117" t="s">
        <v>76</v>
      </c>
      <c r="B30" s="118" t="s">
        <v>102</v>
      </c>
      <c r="C30" s="118" t="s">
        <v>77</v>
      </c>
      <c r="D30" s="118" t="s">
        <v>77</v>
      </c>
      <c r="E30" s="119" t="s">
        <v>103</v>
      </c>
      <c r="F30" s="100">
        <v>0</v>
      </c>
      <c r="G30" s="101">
        <f t="shared" ref="G30" si="5">+G31</f>
        <v>490</v>
      </c>
      <c r="H30" s="92">
        <f t="shared" si="1"/>
        <v>490</v>
      </c>
      <c r="I30" s="93">
        <v>0</v>
      </c>
      <c r="J30" s="93">
        <f t="shared" si="2"/>
        <v>490</v>
      </c>
      <c r="K30" s="93">
        <v>0</v>
      </c>
      <c r="L30" s="93">
        <f t="shared" si="3"/>
        <v>490</v>
      </c>
      <c r="M30" s="93">
        <v>0</v>
      </c>
      <c r="N30" s="93">
        <f t="shared" si="4"/>
        <v>490</v>
      </c>
      <c r="O30" s="53"/>
    </row>
    <row r="31" spans="1:15" s="52" customFormat="1" ht="13.9" hidden="1" thickBot="1" x14ac:dyDescent="0.3">
      <c r="A31" s="120"/>
      <c r="B31" s="121"/>
      <c r="C31" s="121" t="s">
        <v>100</v>
      </c>
      <c r="D31" s="121" t="s">
        <v>101</v>
      </c>
      <c r="E31" s="122" t="s">
        <v>85</v>
      </c>
      <c r="F31" s="107">
        <v>0</v>
      </c>
      <c r="G31" s="108">
        <v>490</v>
      </c>
      <c r="H31" s="90">
        <f t="shared" si="1"/>
        <v>490</v>
      </c>
      <c r="I31" s="91">
        <v>0</v>
      </c>
      <c r="J31" s="91">
        <f t="shared" si="2"/>
        <v>490</v>
      </c>
      <c r="K31" s="91">
        <v>0</v>
      </c>
      <c r="L31" s="91">
        <f t="shared" si="3"/>
        <v>490</v>
      </c>
      <c r="M31" s="91">
        <v>0</v>
      </c>
      <c r="N31" s="91">
        <f t="shared" si="4"/>
        <v>490</v>
      </c>
      <c r="O31" s="53"/>
    </row>
    <row r="32" spans="1:15" s="52" customFormat="1" ht="21" hidden="1" thickBot="1" x14ac:dyDescent="0.3">
      <c r="A32" s="117" t="s">
        <v>76</v>
      </c>
      <c r="B32" s="118" t="s">
        <v>104</v>
      </c>
      <c r="C32" s="118" t="s">
        <v>77</v>
      </c>
      <c r="D32" s="118" t="s">
        <v>77</v>
      </c>
      <c r="E32" s="119" t="s">
        <v>105</v>
      </c>
      <c r="F32" s="100">
        <v>0</v>
      </c>
      <c r="G32" s="101">
        <f t="shared" ref="G32" si="6">+G33</f>
        <v>80</v>
      </c>
      <c r="H32" s="92">
        <f t="shared" si="1"/>
        <v>80</v>
      </c>
      <c r="I32" s="93">
        <v>0</v>
      </c>
      <c r="J32" s="93">
        <f t="shared" si="2"/>
        <v>80</v>
      </c>
      <c r="K32" s="93">
        <v>0</v>
      </c>
      <c r="L32" s="93">
        <f t="shared" si="3"/>
        <v>80</v>
      </c>
      <c r="M32" s="93">
        <v>0</v>
      </c>
      <c r="N32" s="93">
        <f t="shared" si="4"/>
        <v>80</v>
      </c>
      <c r="O32" s="53"/>
    </row>
    <row r="33" spans="1:15" s="52" customFormat="1" ht="13.9" hidden="1" thickBot="1" x14ac:dyDescent="0.3">
      <c r="A33" s="120"/>
      <c r="B33" s="121"/>
      <c r="C33" s="121" t="s">
        <v>100</v>
      </c>
      <c r="D33" s="121" t="s">
        <v>101</v>
      </c>
      <c r="E33" s="122" t="s">
        <v>85</v>
      </c>
      <c r="F33" s="107">
        <v>0</v>
      </c>
      <c r="G33" s="108">
        <v>80</v>
      </c>
      <c r="H33" s="90">
        <f t="shared" si="1"/>
        <v>80</v>
      </c>
      <c r="I33" s="91">
        <v>0</v>
      </c>
      <c r="J33" s="91">
        <f t="shared" si="2"/>
        <v>80</v>
      </c>
      <c r="K33" s="91">
        <v>0</v>
      </c>
      <c r="L33" s="91">
        <f t="shared" si="3"/>
        <v>80</v>
      </c>
      <c r="M33" s="91">
        <v>0</v>
      </c>
      <c r="N33" s="91">
        <f t="shared" si="4"/>
        <v>80</v>
      </c>
      <c r="O33" s="53"/>
    </row>
    <row r="34" spans="1:15" s="52" customFormat="1" ht="31.15" hidden="1" thickBot="1" x14ac:dyDescent="0.3">
      <c r="A34" s="117" t="s">
        <v>76</v>
      </c>
      <c r="B34" s="118" t="s">
        <v>106</v>
      </c>
      <c r="C34" s="118" t="s">
        <v>77</v>
      </c>
      <c r="D34" s="118" t="s">
        <v>77</v>
      </c>
      <c r="E34" s="119" t="s">
        <v>107</v>
      </c>
      <c r="F34" s="100">
        <v>0</v>
      </c>
      <c r="G34" s="101">
        <f t="shared" ref="G34" si="7">+G35</f>
        <v>135</v>
      </c>
      <c r="H34" s="92">
        <f t="shared" si="1"/>
        <v>135</v>
      </c>
      <c r="I34" s="93">
        <v>0</v>
      </c>
      <c r="J34" s="93">
        <f t="shared" si="2"/>
        <v>135</v>
      </c>
      <c r="K34" s="93">
        <v>0</v>
      </c>
      <c r="L34" s="93">
        <f t="shared" si="3"/>
        <v>135</v>
      </c>
      <c r="M34" s="93">
        <v>0</v>
      </c>
      <c r="N34" s="93">
        <f t="shared" si="4"/>
        <v>135</v>
      </c>
      <c r="O34" s="53"/>
    </row>
    <row r="35" spans="1:15" s="52" customFormat="1" ht="13.9" hidden="1" thickBot="1" x14ac:dyDescent="0.3">
      <c r="A35" s="120"/>
      <c r="B35" s="121"/>
      <c r="C35" s="121" t="s">
        <v>100</v>
      </c>
      <c r="D35" s="121" t="s">
        <v>101</v>
      </c>
      <c r="E35" s="122" t="s">
        <v>85</v>
      </c>
      <c r="F35" s="107">
        <v>0</v>
      </c>
      <c r="G35" s="108">
        <v>135</v>
      </c>
      <c r="H35" s="90">
        <f t="shared" si="1"/>
        <v>135</v>
      </c>
      <c r="I35" s="91">
        <v>0</v>
      </c>
      <c r="J35" s="91">
        <f t="shared" si="2"/>
        <v>135</v>
      </c>
      <c r="K35" s="91">
        <v>0</v>
      </c>
      <c r="L35" s="91">
        <f t="shared" si="3"/>
        <v>135</v>
      </c>
      <c r="M35" s="91">
        <v>0</v>
      </c>
      <c r="N35" s="91">
        <f t="shared" si="4"/>
        <v>135</v>
      </c>
      <c r="O35" s="53"/>
    </row>
    <row r="36" spans="1:15" s="52" customFormat="1" ht="21" hidden="1" thickBot="1" x14ac:dyDescent="0.3">
      <c r="A36" s="117" t="s">
        <v>76</v>
      </c>
      <c r="B36" s="118" t="s">
        <v>108</v>
      </c>
      <c r="C36" s="118" t="s">
        <v>77</v>
      </c>
      <c r="D36" s="118" t="s">
        <v>77</v>
      </c>
      <c r="E36" s="119" t="s">
        <v>109</v>
      </c>
      <c r="F36" s="100">
        <v>0</v>
      </c>
      <c r="G36" s="101">
        <f t="shared" ref="G36" si="8">+G37</f>
        <v>400</v>
      </c>
      <c r="H36" s="92">
        <f t="shared" si="1"/>
        <v>400</v>
      </c>
      <c r="I36" s="93">
        <v>0</v>
      </c>
      <c r="J36" s="93">
        <f t="shared" si="2"/>
        <v>400</v>
      </c>
      <c r="K36" s="93">
        <v>0</v>
      </c>
      <c r="L36" s="93">
        <f t="shared" si="3"/>
        <v>400</v>
      </c>
      <c r="M36" s="93">
        <v>0</v>
      </c>
      <c r="N36" s="93">
        <f t="shared" si="4"/>
        <v>400</v>
      </c>
      <c r="O36" s="53"/>
    </row>
    <row r="37" spans="1:15" s="52" customFormat="1" ht="13.9" hidden="1" thickBot="1" x14ac:dyDescent="0.3">
      <c r="A37" s="120"/>
      <c r="B37" s="121"/>
      <c r="C37" s="121" t="s">
        <v>100</v>
      </c>
      <c r="D37" s="121" t="s">
        <v>101</v>
      </c>
      <c r="E37" s="122" t="s">
        <v>85</v>
      </c>
      <c r="F37" s="107">
        <v>0</v>
      </c>
      <c r="G37" s="108">
        <v>400</v>
      </c>
      <c r="H37" s="90">
        <f t="shared" si="1"/>
        <v>400</v>
      </c>
      <c r="I37" s="91">
        <v>0</v>
      </c>
      <c r="J37" s="91">
        <f t="shared" si="2"/>
        <v>400</v>
      </c>
      <c r="K37" s="91">
        <v>0</v>
      </c>
      <c r="L37" s="91">
        <f t="shared" si="3"/>
        <v>400</v>
      </c>
      <c r="M37" s="91">
        <v>0</v>
      </c>
      <c r="N37" s="91">
        <f t="shared" si="4"/>
        <v>400</v>
      </c>
      <c r="O37" s="53"/>
    </row>
    <row r="38" spans="1:15" s="52" customFormat="1" ht="21" hidden="1" thickBot="1" x14ac:dyDescent="0.3">
      <c r="A38" s="117" t="s">
        <v>76</v>
      </c>
      <c r="B38" s="118" t="s">
        <v>110</v>
      </c>
      <c r="C38" s="118" t="s">
        <v>77</v>
      </c>
      <c r="D38" s="118" t="s">
        <v>77</v>
      </c>
      <c r="E38" s="119" t="s">
        <v>111</v>
      </c>
      <c r="F38" s="100">
        <v>0</v>
      </c>
      <c r="G38" s="101">
        <f t="shared" ref="G38" si="9">+G39</f>
        <v>300</v>
      </c>
      <c r="H38" s="92">
        <f t="shared" si="1"/>
        <v>300</v>
      </c>
      <c r="I38" s="93">
        <v>0</v>
      </c>
      <c r="J38" s="93">
        <f t="shared" si="2"/>
        <v>300</v>
      </c>
      <c r="K38" s="93">
        <v>0</v>
      </c>
      <c r="L38" s="93">
        <f t="shared" si="3"/>
        <v>300</v>
      </c>
      <c r="M38" s="93">
        <v>0</v>
      </c>
      <c r="N38" s="93">
        <f t="shared" si="4"/>
        <v>300</v>
      </c>
      <c r="O38" s="53"/>
    </row>
    <row r="39" spans="1:15" s="52" customFormat="1" ht="13.9" hidden="1" thickBot="1" x14ac:dyDescent="0.3">
      <c r="A39" s="120"/>
      <c r="B39" s="121"/>
      <c r="C39" s="121" t="s">
        <v>112</v>
      </c>
      <c r="D39" s="121" t="s">
        <v>101</v>
      </c>
      <c r="E39" s="122" t="s">
        <v>85</v>
      </c>
      <c r="F39" s="107">
        <v>0</v>
      </c>
      <c r="G39" s="108">
        <v>300</v>
      </c>
      <c r="H39" s="90">
        <f t="shared" si="1"/>
        <v>300</v>
      </c>
      <c r="I39" s="91">
        <v>0</v>
      </c>
      <c r="J39" s="91">
        <f t="shared" si="2"/>
        <v>300</v>
      </c>
      <c r="K39" s="91">
        <v>0</v>
      </c>
      <c r="L39" s="91">
        <f t="shared" si="3"/>
        <v>300</v>
      </c>
      <c r="M39" s="91">
        <v>0</v>
      </c>
      <c r="N39" s="91">
        <f t="shared" si="4"/>
        <v>300</v>
      </c>
      <c r="O39" s="53"/>
    </row>
    <row r="40" spans="1:15" s="52" customFormat="1" ht="31.15" hidden="1" thickBot="1" x14ac:dyDescent="0.3">
      <c r="A40" s="117" t="s">
        <v>76</v>
      </c>
      <c r="B40" s="118" t="s">
        <v>113</v>
      </c>
      <c r="C40" s="118" t="s">
        <v>77</v>
      </c>
      <c r="D40" s="118" t="s">
        <v>77</v>
      </c>
      <c r="E40" s="119" t="s">
        <v>114</v>
      </c>
      <c r="F40" s="100">
        <v>0</v>
      </c>
      <c r="G40" s="101">
        <f t="shared" ref="G40" si="10">+G41</f>
        <v>170</v>
      </c>
      <c r="H40" s="92">
        <f t="shared" si="1"/>
        <v>170</v>
      </c>
      <c r="I40" s="93">
        <v>0</v>
      </c>
      <c r="J40" s="93">
        <f t="shared" si="2"/>
        <v>170</v>
      </c>
      <c r="K40" s="93">
        <v>0</v>
      </c>
      <c r="L40" s="93">
        <f t="shared" si="3"/>
        <v>170</v>
      </c>
      <c r="M40" s="93">
        <v>0</v>
      </c>
      <c r="N40" s="93">
        <f t="shared" si="4"/>
        <v>170</v>
      </c>
      <c r="O40" s="53"/>
    </row>
    <row r="41" spans="1:15" s="52" customFormat="1" ht="13.9" hidden="1" thickBot="1" x14ac:dyDescent="0.3">
      <c r="A41" s="120"/>
      <c r="B41" s="121"/>
      <c r="C41" s="121" t="s">
        <v>112</v>
      </c>
      <c r="D41" s="121" t="s">
        <v>101</v>
      </c>
      <c r="E41" s="122" t="s">
        <v>85</v>
      </c>
      <c r="F41" s="107">
        <v>0</v>
      </c>
      <c r="G41" s="108">
        <v>170</v>
      </c>
      <c r="H41" s="90">
        <f t="shared" si="1"/>
        <v>170</v>
      </c>
      <c r="I41" s="91">
        <v>0</v>
      </c>
      <c r="J41" s="91">
        <f t="shared" si="2"/>
        <v>170</v>
      </c>
      <c r="K41" s="91">
        <v>0</v>
      </c>
      <c r="L41" s="91">
        <f t="shared" si="3"/>
        <v>170</v>
      </c>
      <c r="M41" s="91">
        <v>0</v>
      </c>
      <c r="N41" s="91">
        <f t="shared" si="4"/>
        <v>170</v>
      </c>
      <c r="O41" s="53"/>
    </row>
    <row r="42" spans="1:15" s="52" customFormat="1" ht="21" hidden="1" thickBot="1" x14ac:dyDescent="0.3">
      <c r="A42" s="117" t="s">
        <v>76</v>
      </c>
      <c r="B42" s="118" t="s">
        <v>115</v>
      </c>
      <c r="C42" s="118" t="s">
        <v>77</v>
      </c>
      <c r="D42" s="118" t="s">
        <v>77</v>
      </c>
      <c r="E42" s="119" t="s">
        <v>116</v>
      </c>
      <c r="F42" s="100">
        <v>0</v>
      </c>
      <c r="G42" s="101">
        <f t="shared" ref="G42" si="11">+G43</f>
        <v>240</v>
      </c>
      <c r="H42" s="92">
        <f t="shared" si="1"/>
        <v>240</v>
      </c>
      <c r="I42" s="93">
        <v>0</v>
      </c>
      <c r="J42" s="93">
        <f t="shared" si="2"/>
        <v>240</v>
      </c>
      <c r="K42" s="93">
        <v>0</v>
      </c>
      <c r="L42" s="93">
        <f t="shared" si="3"/>
        <v>240</v>
      </c>
      <c r="M42" s="93">
        <v>0</v>
      </c>
      <c r="N42" s="93">
        <f t="shared" si="4"/>
        <v>240</v>
      </c>
      <c r="O42" s="53"/>
    </row>
    <row r="43" spans="1:15" s="52" customFormat="1" ht="13.9" hidden="1" thickBot="1" x14ac:dyDescent="0.3">
      <c r="A43" s="120"/>
      <c r="B43" s="121"/>
      <c r="C43" s="121" t="s">
        <v>100</v>
      </c>
      <c r="D43" s="121" t="s">
        <v>101</v>
      </c>
      <c r="E43" s="122" t="s">
        <v>85</v>
      </c>
      <c r="F43" s="107">
        <v>0</v>
      </c>
      <c r="G43" s="108">
        <v>240</v>
      </c>
      <c r="H43" s="90">
        <f t="shared" si="1"/>
        <v>240</v>
      </c>
      <c r="I43" s="91">
        <v>0</v>
      </c>
      <c r="J43" s="91">
        <f t="shared" si="2"/>
        <v>240</v>
      </c>
      <c r="K43" s="91">
        <v>0</v>
      </c>
      <c r="L43" s="91">
        <f t="shared" si="3"/>
        <v>240</v>
      </c>
      <c r="M43" s="91">
        <v>0</v>
      </c>
      <c r="N43" s="91">
        <f t="shared" si="4"/>
        <v>240</v>
      </c>
      <c r="O43" s="53"/>
    </row>
    <row r="44" spans="1:15" s="52" customFormat="1" ht="31.15" hidden="1" thickBot="1" x14ac:dyDescent="0.3">
      <c r="A44" s="117" t="s">
        <v>76</v>
      </c>
      <c r="B44" s="118" t="s">
        <v>117</v>
      </c>
      <c r="C44" s="118" t="s">
        <v>77</v>
      </c>
      <c r="D44" s="118" t="s">
        <v>77</v>
      </c>
      <c r="E44" s="119" t="s">
        <v>118</v>
      </c>
      <c r="F44" s="100">
        <v>0</v>
      </c>
      <c r="G44" s="101">
        <f t="shared" ref="G44" si="12">+G45</f>
        <v>35</v>
      </c>
      <c r="H44" s="92">
        <f t="shared" si="1"/>
        <v>35</v>
      </c>
      <c r="I44" s="93">
        <v>0</v>
      </c>
      <c r="J44" s="93">
        <f t="shared" si="2"/>
        <v>35</v>
      </c>
      <c r="K44" s="93">
        <v>0</v>
      </c>
      <c r="L44" s="93">
        <f t="shared" si="3"/>
        <v>35</v>
      </c>
      <c r="M44" s="93">
        <v>0</v>
      </c>
      <c r="N44" s="93">
        <f t="shared" si="4"/>
        <v>35</v>
      </c>
      <c r="O44" s="53"/>
    </row>
    <row r="45" spans="1:15" s="52" customFormat="1" ht="13.9" hidden="1" thickBot="1" x14ac:dyDescent="0.3">
      <c r="A45" s="120"/>
      <c r="B45" s="121"/>
      <c r="C45" s="121" t="s">
        <v>100</v>
      </c>
      <c r="D45" s="121" t="s">
        <v>101</v>
      </c>
      <c r="E45" s="122" t="s">
        <v>85</v>
      </c>
      <c r="F45" s="107">
        <v>0</v>
      </c>
      <c r="G45" s="108">
        <v>35</v>
      </c>
      <c r="H45" s="90">
        <f t="shared" si="1"/>
        <v>35</v>
      </c>
      <c r="I45" s="91">
        <v>0</v>
      </c>
      <c r="J45" s="91">
        <f t="shared" si="2"/>
        <v>35</v>
      </c>
      <c r="K45" s="91">
        <v>0</v>
      </c>
      <c r="L45" s="91">
        <f t="shared" si="3"/>
        <v>35</v>
      </c>
      <c r="M45" s="91">
        <v>0</v>
      </c>
      <c r="N45" s="91">
        <f t="shared" si="4"/>
        <v>35</v>
      </c>
      <c r="O45" s="53"/>
    </row>
    <row r="46" spans="1:15" s="52" customFormat="1" ht="13.9" hidden="1" thickBot="1" x14ac:dyDescent="0.3">
      <c r="A46" s="123" t="s">
        <v>76</v>
      </c>
      <c r="B46" s="124" t="s">
        <v>119</v>
      </c>
      <c r="C46" s="125" t="s">
        <v>77</v>
      </c>
      <c r="D46" s="126" t="s">
        <v>77</v>
      </c>
      <c r="E46" s="127" t="s">
        <v>120</v>
      </c>
      <c r="F46" s="92">
        <f>+F47</f>
        <v>60</v>
      </c>
      <c r="G46" s="92">
        <v>0</v>
      </c>
      <c r="H46" s="92">
        <f t="shared" si="1"/>
        <v>60</v>
      </c>
      <c r="I46" s="93">
        <v>0</v>
      </c>
      <c r="J46" s="93">
        <f t="shared" si="2"/>
        <v>60</v>
      </c>
      <c r="K46" s="93">
        <v>0</v>
      </c>
      <c r="L46" s="93">
        <f t="shared" si="3"/>
        <v>60</v>
      </c>
      <c r="M46" s="93">
        <v>0</v>
      </c>
      <c r="N46" s="93">
        <f t="shared" si="4"/>
        <v>60</v>
      </c>
      <c r="O46" s="53"/>
    </row>
    <row r="47" spans="1:15" s="52" customFormat="1" ht="13.9" hidden="1" thickBot="1" x14ac:dyDescent="0.3">
      <c r="A47" s="84"/>
      <c r="B47" s="128" t="s">
        <v>83</v>
      </c>
      <c r="C47" s="115">
        <v>3299</v>
      </c>
      <c r="D47" s="115">
        <v>5331</v>
      </c>
      <c r="E47" s="88" t="s">
        <v>85</v>
      </c>
      <c r="F47" s="90">
        <v>60</v>
      </c>
      <c r="G47" s="90">
        <v>0</v>
      </c>
      <c r="H47" s="90">
        <f t="shared" si="1"/>
        <v>60</v>
      </c>
      <c r="I47" s="91">
        <v>0</v>
      </c>
      <c r="J47" s="91">
        <f t="shared" si="2"/>
        <v>60</v>
      </c>
      <c r="K47" s="91">
        <v>0</v>
      </c>
      <c r="L47" s="91">
        <f t="shared" si="3"/>
        <v>60</v>
      </c>
      <c r="M47" s="91">
        <v>0</v>
      </c>
      <c r="N47" s="91">
        <f t="shared" si="4"/>
        <v>60</v>
      </c>
      <c r="O47" s="53"/>
    </row>
    <row r="48" spans="1:15" s="52" customFormat="1" ht="13.9" hidden="1" thickBot="1" x14ac:dyDescent="0.3">
      <c r="A48" s="123" t="s">
        <v>76</v>
      </c>
      <c r="B48" s="124" t="s">
        <v>121</v>
      </c>
      <c r="C48" s="125" t="s">
        <v>77</v>
      </c>
      <c r="D48" s="126" t="s">
        <v>77</v>
      </c>
      <c r="E48" s="127" t="s">
        <v>122</v>
      </c>
      <c r="F48" s="92">
        <f>+F49</f>
        <v>50</v>
      </c>
      <c r="G48" s="92">
        <v>0</v>
      </c>
      <c r="H48" s="92">
        <f t="shared" si="1"/>
        <v>50</v>
      </c>
      <c r="I48" s="93">
        <f>+I49</f>
        <v>-50</v>
      </c>
      <c r="J48" s="93">
        <f t="shared" si="2"/>
        <v>0</v>
      </c>
      <c r="K48" s="93">
        <v>0</v>
      </c>
      <c r="L48" s="93">
        <f t="shared" si="3"/>
        <v>0</v>
      </c>
      <c r="M48" s="93">
        <v>0</v>
      </c>
      <c r="N48" s="93">
        <f t="shared" si="4"/>
        <v>0</v>
      </c>
      <c r="O48" s="53"/>
    </row>
    <row r="49" spans="1:15" s="52" customFormat="1" ht="13.9" hidden="1" thickBot="1" x14ac:dyDescent="0.3">
      <c r="A49" s="84"/>
      <c r="B49" s="85" t="s">
        <v>83</v>
      </c>
      <c r="C49" s="86">
        <v>3299</v>
      </c>
      <c r="D49" s="87">
        <v>5332</v>
      </c>
      <c r="E49" s="88" t="s">
        <v>123</v>
      </c>
      <c r="F49" s="90">
        <v>50</v>
      </c>
      <c r="G49" s="90">
        <v>0</v>
      </c>
      <c r="H49" s="90">
        <f t="shared" si="1"/>
        <v>50</v>
      </c>
      <c r="I49" s="91">
        <v>-50</v>
      </c>
      <c r="J49" s="91">
        <f t="shared" si="2"/>
        <v>0</v>
      </c>
      <c r="K49" s="91">
        <v>0</v>
      </c>
      <c r="L49" s="91">
        <f t="shared" si="3"/>
        <v>0</v>
      </c>
      <c r="M49" s="91">
        <v>0</v>
      </c>
      <c r="N49" s="91">
        <f t="shared" si="4"/>
        <v>0</v>
      </c>
      <c r="O49" s="53"/>
    </row>
    <row r="50" spans="1:15" s="52" customFormat="1" ht="21" hidden="1" thickBot="1" x14ac:dyDescent="0.3">
      <c r="A50" s="123" t="s">
        <v>76</v>
      </c>
      <c r="B50" s="124" t="s">
        <v>124</v>
      </c>
      <c r="C50" s="125" t="s">
        <v>77</v>
      </c>
      <c r="D50" s="126" t="s">
        <v>77</v>
      </c>
      <c r="E50" s="127" t="s">
        <v>125</v>
      </c>
      <c r="F50" s="92">
        <v>0</v>
      </c>
      <c r="G50" s="92">
        <v>0</v>
      </c>
      <c r="H50" s="92">
        <f t="shared" si="1"/>
        <v>0</v>
      </c>
      <c r="I50" s="93">
        <v>50</v>
      </c>
      <c r="J50" s="93">
        <f t="shared" si="2"/>
        <v>50</v>
      </c>
      <c r="K50" s="93">
        <v>0</v>
      </c>
      <c r="L50" s="93">
        <f t="shared" si="3"/>
        <v>50</v>
      </c>
      <c r="M50" s="93">
        <v>0</v>
      </c>
      <c r="N50" s="93">
        <f t="shared" si="4"/>
        <v>50</v>
      </c>
      <c r="O50" s="53"/>
    </row>
    <row r="51" spans="1:15" s="52" customFormat="1" ht="13.9" hidden="1" thickBot="1" x14ac:dyDescent="0.3">
      <c r="A51" s="84"/>
      <c r="B51" s="85"/>
      <c r="C51" s="86">
        <v>3299</v>
      </c>
      <c r="D51" s="87">
        <v>5332</v>
      </c>
      <c r="E51" s="88" t="s">
        <v>123</v>
      </c>
      <c r="F51" s="90">
        <v>0</v>
      </c>
      <c r="G51" s="90">
        <v>0</v>
      </c>
      <c r="H51" s="90">
        <v>0</v>
      </c>
      <c r="I51" s="91">
        <v>50</v>
      </c>
      <c r="J51" s="91">
        <f t="shared" si="2"/>
        <v>50</v>
      </c>
      <c r="K51" s="91">
        <v>0</v>
      </c>
      <c r="L51" s="91">
        <f t="shared" si="3"/>
        <v>50</v>
      </c>
      <c r="M51" s="91">
        <v>0</v>
      </c>
      <c r="N51" s="91">
        <f t="shared" si="4"/>
        <v>50</v>
      </c>
      <c r="O51" s="53"/>
    </row>
    <row r="52" spans="1:15" s="52" customFormat="1" ht="13.9" hidden="1" thickBot="1" x14ac:dyDescent="0.3">
      <c r="A52" s="123" t="s">
        <v>76</v>
      </c>
      <c r="B52" s="124" t="s">
        <v>126</v>
      </c>
      <c r="C52" s="125" t="s">
        <v>77</v>
      </c>
      <c r="D52" s="126" t="s">
        <v>77</v>
      </c>
      <c r="E52" s="127" t="s">
        <v>127</v>
      </c>
      <c r="F52" s="92">
        <f>+F53</f>
        <v>50</v>
      </c>
      <c r="G52" s="92">
        <v>0</v>
      </c>
      <c r="H52" s="92">
        <f t="shared" si="1"/>
        <v>50</v>
      </c>
      <c r="I52" s="93">
        <v>0</v>
      </c>
      <c r="J52" s="93">
        <f t="shared" si="2"/>
        <v>50</v>
      </c>
      <c r="K52" s="93">
        <v>0</v>
      </c>
      <c r="L52" s="93">
        <f t="shared" si="3"/>
        <v>50</v>
      </c>
      <c r="M52" s="93">
        <v>0</v>
      </c>
      <c r="N52" s="93">
        <f t="shared" si="4"/>
        <v>50</v>
      </c>
      <c r="O52" s="53"/>
    </row>
    <row r="53" spans="1:15" s="52" customFormat="1" ht="13.9" hidden="1" thickBot="1" x14ac:dyDescent="0.3">
      <c r="A53" s="84"/>
      <c r="B53" s="85" t="s">
        <v>83</v>
      </c>
      <c r="C53" s="86">
        <v>3299</v>
      </c>
      <c r="D53" s="87">
        <v>5321</v>
      </c>
      <c r="E53" s="88" t="s">
        <v>84</v>
      </c>
      <c r="F53" s="90">
        <v>50</v>
      </c>
      <c r="G53" s="90">
        <v>0</v>
      </c>
      <c r="H53" s="90">
        <f t="shared" si="1"/>
        <v>50</v>
      </c>
      <c r="I53" s="91">
        <v>0</v>
      </c>
      <c r="J53" s="91">
        <f t="shared" si="2"/>
        <v>50</v>
      </c>
      <c r="K53" s="91">
        <v>0</v>
      </c>
      <c r="L53" s="91">
        <f t="shared" si="3"/>
        <v>50</v>
      </c>
      <c r="M53" s="91">
        <v>0</v>
      </c>
      <c r="N53" s="91">
        <f t="shared" si="4"/>
        <v>50</v>
      </c>
      <c r="O53" s="53"/>
    </row>
    <row r="54" spans="1:15" s="52" customFormat="1" ht="13.9" hidden="1" thickBot="1" x14ac:dyDescent="0.3">
      <c r="A54" s="123" t="s">
        <v>76</v>
      </c>
      <c r="B54" s="124" t="s">
        <v>128</v>
      </c>
      <c r="C54" s="125" t="s">
        <v>77</v>
      </c>
      <c r="D54" s="126" t="s">
        <v>77</v>
      </c>
      <c r="E54" s="127" t="s">
        <v>129</v>
      </c>
      <c r="F54" s="92">
        <f>+F55</f>
        <v>20</v>
      </c>
      <c r="G54" s="92">
        <v>0</v>
      </c>
      <c r="H54" s="92">
        <f t="shared" si="1"/>
        <v>20</v>
      </c>
      <c r="I54" s="93">
        <f>+I55</f>
        <v>-20</v>
      </c>
      <c r="J54" s="93">
        <f t="shared" si="2"/>
        <v>0</v>
      </c>
      <c r="K54" s="93">
        <v>0</v>
      </c>
      <c r="L54" s="93">
        <f t="shared" si="3"/>
        <v>0</v>
      </c>
      <c r="M54" s="93">
        <v>0</v>
      </c>
      <c r="N54" s="93">
        <f t="shared" si="4"/>
        <v>0</v>
      </c>
      <c r="O54" s="53"/>
    </row>
    <row r="55" spans="1:15" s="52" customFormat="1" ht="13.9" hidden="1" thickBot="1" x14ac:dyDescent="0.3">
      <c r="A55" s="84"/>
      <c r="B55" s="85" t="s">
        <v>83</v>
      </c>
      <c r="C55" s="86">
        <v>3299</v>
      </c>
      <c r="D55" s="87">
        <v>5321</v>
      </c>
      <c r="E55" s="88" t="s">
        <v>84</v>
      </c>
      <c r="F55" s="90">
        <v>20</v>
      </c>
      <c r="G55" s="90">
        <v>0</v>
      </c>
      <c r="H55" s="90">
        <f t="shared" si="1"/>
        <v>20</v>
      </c>
      <c r="I55" s="91">
        <v>-20</v>
      </c>
      <c r="J55" s="91">
        <f t="shared" si="2"/>
        <v>0</v>
      </c>
      <c r="K55" s="91">
        <v>0</v>
      </c>
      <c r="L55" s="91">
        <f t="shared" si="3"/>
        <v>0</v>
      </c>
      <c r="M55" s="91">
        <v>0</v>
      </c>
      <c r="N55" s="91">
        <f t="shared" si="4"/>
        <v>0</v>
      </c>
      <c r="O55" s="53"/>
    </row>
    <row r="56" spans="1:15" s="52" customFormat="1" ht="21" hidden="1" thickBot="1" x14ac:dyDescent="0.3">
      <c r="A56" s="123" t="s">
        <v>76</v>
      </c>
      <c r="B56" s="124" t="s">
        <v>130</v>
      </c>
      <c r="C56" s="125" t="s">
        <v>77</v>
      </c>
      <c r="D56" s="126" t="s">
        <v>77</v>
      </c>
      <c r="E56" s="127" t="s">
        <v>131</v>
      </c>
      <c r="F56" s="92">
        <v>0</v>
      </c>
      <c r="G56" s="92">
        <v>0</v>
      </c>
      <c r="H56" s="92">
        <v>0</v>
      </c>
      <c r="I56" s="93">
        <f>+I57</f>
        <v>20</v>
      </c>
      <c r="J56" s="93">
        <f t="shared" si="2"/>
        <v>20</v>
      </c>
      <c r="K56" s="93">
        <v>0</v>
      </c>
      <c r="L56" s="93">
        <f t="shared" si="3"/>
        <v>20</v>
      </c>
      <c r="M56" s="93">
        <v>0</v>
      </c>
      <c r="N56" s="93">
        <f t="shared" si="4"/>
        <v>20</v>
      </c>
      <c r="O56" s="53"/>
    </row>
    <row r="57" spans="1:15" s="52" customFormat="1" ht="13.9" hidden="1" thickBot="1" x14ac:dyDescent="0.3">
      <c r="A57" s="84"/>
      <c r="B57" s="85"/>
      <c r="C57" s="86">
        <v>3299</v>
      </c>
      <c r="D57" s="87">
        <v>5321</v>
      </c>
      <c r="E57" s="88" t="s">
        <v>84</v>
      </c>
      <c r="F57" s="90">
        <v>0</v>
      </c>
      <c r="G57" s="90">
        <v>0</v>
      </c>
      <c r="H57" s="90">
        <v>0</v>
      </c>
      <c r="I57" s="91">
        <v>20</v>
      </c>
      <c r="J57" s="91">
        <f t="shared" si="2"/>
        <v>20</v>
      </c>
      <c r="K57" s="91">
        <v>0</v>
      </c>
      <c r="L57" s="91">
        <f t="shared" si="3"/>
        <v>20</v>
      </c>
      <c r="M57" s="91">
        <v>0</v>
      </c>
      <c r="N57" s="91">
        <f t="shared" si="4"/>
        <v>20</v>
      </c>
      <c r="O57" s="53"/>
    </row>
    <row r="58" spans="1:15" s="52" customFormat="1" ht="13.9" hidden="1" thickBot="1" x14ac:dyDescent="0.3">
      <c r="A58" s="123" t="s">
        <v>76</v>
      </c>
      <c r="B58" s="124" t="s">
        <v>132</v>
      </c>
      <c r="C58" s="125" t="s">
        <v>77</v>
      </c>
      <c r="D58" s="126" t="s">
        <v>77</v>
      </c>
      <c r="E58" s="127" t="s">
        <v>133</v>
      </c>
      <c r="F58" s="92">
        <f>+F59</f>
        <v>30</v>
      </c>
      <c r="G58" s="92">
        <v>0</v>
      </c>
      <c r="H58" s="92">
        <f t="shared" si="1"/>
        <v>30</v>
      </c>
      <c r="I58" s="93">
        <v>0</v>
      </c>
      <c r="J58" s="93">
        <f t="shared" si="2"/>
        <v>30</v>
      </c>
      <c r="K58" s="93">
        <v>0</v>
      </c>
      <c r="L58" s="93">
        <f t="shared" si="3"/>
        <v>30</v>
      </c>
      <c r="M58" s="93">
        <v>0</v>
      </c>
      <c r="N58" s="93">
        <f t="shared" si="4"/>
        <v>30</v>
      </c>
      <c r="O58" s="53"/>
    </row>
    <row r="59" spans="1:15" s="52" customFormat="1" ht="13.9" hidden="1" thickBot="1" x14ac:dyDescent="0.3">
      <c r="A59" s="84"/>
      <c r="B59" s="85" t="s">
        <v>83</v>
      </c>
      <c r="C59" s="86">
        <v>3299</v>
      </c>
      <c r="D59" s="87">
        <v>5222</v>
      </c>
      <c r="E59" s="88" t="s">
        <v>134</v>
      </c>
      <c r="F59" s="90">
        <v>30</v>
      </c>
      <c r="G59" s="90">
        <v>0</v>
      </c>
      <c r="H59" s="90">
        <f t="shared" si="1"/>
        <v>30</v>
      </c>
      <c r="I59" s="91">
        <v>0</v>
      </c>
      <c r="J59" s="91">
        <f t="shared" si="2"/>
        <v>30</v>
      </c>
      <c r="K59" s="91">
        <v>0</v>
      </c>
      <c r="L59" s="91">
        <f t="shared" si="3"/>
        <v>30</v>
      </c>
      <c r="M59" s="91">
        <v>0</v>
      </c>
      <c r="N59" s="91">
        <f t="shared" si="4"/>
        <v>30</v>
      </c>
      <c r="O59" s="53"/>
    </row>
    <row r="60" spans="1:15" s="52" customFormat="1" ht="13.9" hidden="1" thickBot="1" x14ac:dyDescent="0.3">
      <c r="A60" s="123" t="s">
        <v>76</v>
      </c>
      <c r="B60" s="124" t="s">
        <v>135</v>
      </c>
      <c r="C60" s="125" t="s">
        <v>77</v>
      </c>
      <c r="D60" s="126" t="s">
        <v>77</v>
      </c>
      <c r="E60" s="127" t="s">
        <v>136</v>
      </c>
      <c r="F60" s="92">
        <f>+F61</f>
        <v>50</v>
      </c>
      <c r="G60" s="92">
        <v>0</v>
      </c>
      <c r="H60" s="92">
        <f t="shared" si="1"/>
        <v>50</v>
      </c>
      <c r="I60" s="93">
        <v>0</v>
      </c>
      <c r="J60" s="93">
        <f t="shared" si="2"/>
        <v>50</v>
      </c>
      <c r="K60" s="93">
        <v>0</v>
      </c>
      <c r="L60" s="93">
        <f t="shared" si="3"/>
        <v>50</v>
      </c>
      <c r="M60" s="93">
        <v>0</v>
      </c>
      <c r="N60" s="93">
        <f t="shared" si="4"/>
        <v>50</v>
      </c>
      <c r="O60" s="53"/>
    </row>
    <row r="61" spans="1:15" s="52" customFormat="1" ht="13.9" hidden="1" thickBot="1" x14ac:dyDescent="0.3">
      <c r="A61" s="129"/>
      <c r="B61" s="130" t="s">
        <v>83</v>
      </c>
      <c r="C61" s="131">
        <v>3299</v>
      </c>
      <c r="D61" s="132">
        <v>5213</v>
      </c>
      <c r="E61" s="133" t="s">
        <v>137</v>
      </c>
      <c r="F61" s="89">
        <v>50</v>
      </c>
      <c r="G61" s="89">
        <v>0</v>
      </c>
      <c r="H61" s="89">
        <f t="shared" si="1"/>
        <v>50</v>
      </c>
      <c r="I61" s="134">
        <v>0</v>
      </c>
      <c r="J61" s="134">
        <f t="shared" si="2"/>
        <v>50</v>
      </c>
      <c r="K61" s="134">
        <v>0</v>
      </c>
      <c r="L61" s="134">
        <f t="shared" si="3"/>
        <v>50</v>
      </c>
      <c r="M61" s="134">
        <v>0</v>
      </c>
      <c r="N61" s="134">
        <f t="shared" si="4"/>
        <v>50</v>
      </c>
      <c r="O61" s="53"/>
    </row>
    <row r="62" spans="1:15" s="52" customFormat="1" ht="13.5" thickBot="1" x14ac:dyDescent="0.25">
      <c r="A62" s="70" t="s">
        <v>76</v>
      </c>
      <c r="B62" s="135" t="s">
        <v>77</v>
      </c>
      <c r="C62" s="72" t="s">
        <v>77</v>
      </c>
      <c r="D62" s="73" t="s">
        <v>77</v>
      </c>
      <c r="E62" s="74" t="s">
        <v>138</v>
      </c>
      <c r="F62" s="75">
        <f>+F63+F65+F67+F69+F71</f>
        <v>4548.9799999999996</v>
      </c>
      <c r="G62" s="75">
        <f>+G63+G65+G67+G69+G71+G73</f>
        <v>0</v>
      </c>
      <c r="H62" s="75">
        <f t="shared" si="1"/>
        <v>4548.9799999999996</v>
      </c>
      <c r="I62" s="76">
        <v>0</v>
      </c>
      <c r="J62" s="76">
        <f t="shared" si="2"/>
        <v>4548.9799999999996</v>
      </c>
      <c r="K62" s="76">
        <v>0</v>
      </c>
      <c r="L62" s="76">
        <f t="shared" si="3"/>
        <v>4548.9799999999996</v>
      </c>
      <c r="M62" s="76">
        <v>0</v>
      </c>
      <c r="N62" s="76">
        <f t="shared" si="4"/>
        <v>4548.9799999999996</v>
      </c>
      <c r="O62" s="53"/>
    </row>
    <row r="63" spans="1:15" s="52" customFormat="1" ht="13.9" hidden="1" thickBot="1" x14ac:dyDescent="0.3">
      <c r="A63" s="77" t="s">
        <v>76</v>
      </c>
      <c r="B63" s="78" t="s">
        <v>139</v>
      </c>
      <c r="C63" s="79" t="s">
        <v>77</v>
      </c>
      <c r="D63" s="79" t="s">
        <v>77</v>
      </c>
      <c r="E63" s="81" t="s">
        <v>140</v>
      </c>
      <c r="F63" s="82">
        <f>+F64</f>
        <v>1200</v>
      </c>
      <c r="G63" s="82">
        <v>0</v>
      </c>
      <c r="H63" s="82">
        <f t="shared" si="1"/>
        <v>1200</v>
      </c>
      <c r="I63" s="83">
        <v>0</v>
      </c>
      <c r="J63" s="83">
        <f t="shared" si="2"/>
        <v>1200</v>
      </c>
      <c r="K63" s="83">
        <v>0</v>
      </c>
      <c r="L63" s="83">
        <f t="shared" si="3"/>
        <v>1200</v>
      </c>
      <c r="M63" s="83">
        <v>0</v>
      </c>
      <c r="N63" s="83">
        <f t="shared" si="4"/>
        <v>1200</v>
      </c>
      <c r="O63" s="53"/>
    </row>
    <row r="64" spans="1:15" s="52" customFormat="1" ht="13.9" hidden="1" thickBot="1" x14ac:dyDescent="0.3">
      <c r="A64" s="84"/>
      <c r="B64" s="85" t="s">
        <v>83</v>
      </c>
      <c r="C64" s="86">
        <v>3299</v>
      </c>
      <c r="D64" s="136">
        <v>5321</v>
      </c>
      <c r="E64" s="88" t="s">
        <v>84</v>
      </c>
      <c r="F64" s="90">
        <v>1200</v>
      </c>
      <c r="G64" s="90">
        <v>0</v>
      </c>
      <c r="H64" s="90">
        <f t="shared" si="1"/>
        <v>1200</v>
      </c>
      <c r="I64" s="91">
        <v>0</v>
      </c>
      <c r="J64" s="91">
        <f t="shared" si="2"/>
        <v>1200</v>
      </c>
      <c r="K64" s="91">
        <v>0</v>
      </c>
      <c r="L64" s="91">
        <f t="shared" si="3"/>
        <v>1200</v>
      </c>
      <c r="M64" s="91">
        <v>0</v>
      </c>
      <c r="N64" s="91">
        <f t="shared" si="4"/>
        <v>1200</v>
      </c>
      <c r="O64" s="53"/>
    </row>
    <row r="65" spans="1:17" s="52" customFormat="1" ht="21" hidden="1" thickBot="1" x14ac:dyDescent="0.3">
      <c r="A65" s="123" t="s">
        <v>76</v>
      </c>
      <c r="B65" s="124" t="s">
        <v>141</v>
      </c>
      <c r="C65" s="125" t="s">
        <v>77</v>
      </c>
      <c r="D65" s="125" t="s">
        <v>77</v>
      </c>
      <c r="E65" s="81" t="s">
        <v>142</v>
      </c>
      <c r="F65" s="92">
        <f>+F66</f>
        <v>259.04000000000002</v>
      </c>
      <c r="G65" s="92">
        <v>0</v>
      </c>
      <c r="H65" s="92">
        <f t="shared" si="1"/>
        <v>259.04000000000002</v>
      </c>
      <c r="I65" s="93">
        <v>0</v>
      </c>
      <c r="J65" s="93">
        <f t="shared" si="2"/>
        <v>259.04000000000002</v>
      </c>
      <c r="K65" s="93">
        <v>0</v>
      </c>
      <c r="L65" s="93">
        <f t="shared" si="3"/>
        <v>259.04000000000002</v>
      </c>
      <c r="M65" s="93">
        <v>0</v>
      </c>
      <c r="N65" s="93">
        <f t="shared" si="4"/>
        <v>259.04000000000002</v>
      </c>
      <c r="O65" s="53"/>
    </row>
    <row r="66" spans="1:17" s="52" customFormat="1" ht="13.9" hidden="1" thickBot="1" x14ac:dyDescent="0.3">
      <c r="A66" s="84"/>
      <c r="B66" s="85" t="s">
        <v>83</v>
      </c>
      <c r="C66" s="86">
        <v>3113</v>
      </c>
      <c r="D66" s="136">
        <v>5321</v>
      </c>
      <c r="E66" s="88" t="s">
        <v>84</v>
      </c>
      <c r="F66" s="90">
        <v>259.04000000000002</v>
      </c>
      <c r="G66" s="90">
        <v>0</v>
      </c>
      <c r="H66" s="90">
        <f t="shared" si="1"/>
        <v>259.04000000000002</v>
      </c>
      <c r="I66" s="91">
        <v>0</v>
      </c>
      <c r="J66" s="91">
        <f t="shared" si="2"/>
        <v>259.04000000000002</v>
      </c>
      <c r="K66" s="91">
        <v>0</v>
      </c>
      <c r="L66" s="91">
        <f t="shared" si="3"/>
        <v>259.04000000000002</v>
      </c>
      <c r="M66" s="91">
        <v>0</v>
      </c>
      <c r="N66" s="91">
        <f t="shared" si="4"/>
        <v>259.04000000000002</v>
      </c>
      <c r="O66" s="53"/>
    </row>
    <row r="67" spans="1:17" s="52" customFormat="1" ht="13.9" hidden="1" thickBot="1" x14ac:dyDescent="0.3">
      <c r="A67" s="123" t="s">
        <v>76</v>
      </c>
      <c r="B67" s="124" t="s">
        <v>143</v>
      </c>
      <c r="C67" s="125" t="s">
        <v>77</v>
      </c>
      <c r="D67" s="125" t="s">
        <v>77</v>
      </c>
      <c r="E67" s="81" t="s">
        <v>144</v>
      </c>
      <c r="F67" s="92">
        <f>+F68</f>
        <v>2007.02</v>
      </c>
      <c r="G67" s="92">
        <v>0</v>
      </c>
      <c r="H67" s="92">
        <f t="shared" si="1"/>
        <v>2007.02</v>
      </c>
      <c r="I67" s="93">
        <v>0</v>
      </c>
      <c r="J67" s="93">
        <f t="shared" si="2"/>
        <v>2007.02</v>
      </c>
      <c r="K67" s="93">
        <v>0</v>
      </c>
      <c r="L67" s="93">
        <f t="shared" si="3"/>
        <v>2007.02</v>
      </c>
      <c r="M67" s="93">
        <v>0</v>
      </c>
      <c r="N67" s="93">
        <f t="shared" si="4"/>
        <v>2007.02</v>
      </c>
      <c r="O67" s="53"/>
    </row>
    <row r="68" spans="1:17" s="52" customFormat="1" ht="13.9" hidden="1" thickBot="1" x14ac:dyDescent="0.3">
      <c r="A68" s="84"/>
      <c r="B68" s="85" t="s">
        <v>83</v>
      </c>
      <c r="C68" s="86">
        <v>3299</v>
      </c>
      <c r="D68" s="136">
        <v>5321</v>
      </c>
      <c r="E68" s="88" t="s">
        <v>84</v>
      </c>
      <c r="F68" s="90">
        <v>2007.02</v>
      </c>
      <c r="G68" s="90">
        <v>0</v>
      </c>
      <c r="H68" s="90">
        <f t="shared" si="1"/>
        <v>2007.02</v>
      </c>
      <c r="I68" s="91">
        <v>0</v>
      </c>
      <c r="J68" s="91">
        <f t="shared" si="2"/>
        <v>2007.02</v>
      </c>
      <c r="K68" s="91">
        <v>0</v>
      </c>
      <c r="L68" s="91">
        <f t="shared" si="3"/>
        <v>2007.02</v>
      </c>
      <c r="M68" s="91">
        <v>0</v>
      </c>
      <c r="N68" s="91">
        <f t="shared" si="4"/>
        <v>2007.02</v>
      </c>
      <c r="O68" s="53"/>
    </row>
    <row r="69" spans="1:17" s="52" customFormat="1" ht="13.9" hidden="1" thickBot="1" x14ac:dyDescent="0.3">
      <c r="A69" s="123" t="s">
        <v>76</v>
      </c>
      <c r="B69" s="124" t="s">
        <v>145</v>
      </c>
      <c r="C69" s="125" t="s">
        <v>77</v>
      </c>
      <c r="D69" s="125" t="s">
        <v>77</v>
      </c>
      <c r="E69" s="81" t="s">
        <v>146</v>
      </c>
      <c r="F69" s="92">
        <f>+F70</f>
        <v>541.79</v>
      </c>
      <c r="G69" s="92">
        <v>0</v>
      </c>
      <c r="H69" s="92">
        <f t="shared" si="1"/>
        <v>541.79</v>
      </c>
      <c r="I69" s="93">
        <v>0</v>
      </c>
      <c r="J69" s="93">
        <f t="shared" si="2"/>
        <v>541.79</v>
      </c>
      <c r="K69" s="93">
        <v>0</v>
      </c>
      <c r="L69" s="93">
        <f t="shared" si="3"/>
        <v>541.79</v>
      </c>
      <c r="M69" s="93">
        <v>0</v>
      </c>
      <c r="N69" s="93">
        <f t="shared" si="4"/>
        <v>541.79</v>
      </c>
      <c r="O69" s="53"/>
    </row>
    <row r="70" spans="1:17" s="52" customFormat="1" ht="13.9" hidden="1" thickBot="1" x14ac:dyDescent="0.3">
      <c r="A70" s="84"/>
      <c r="B70" s="85" t="s">
        <v>83</v>
      </c>
      <c r="C70" s="86">
        <v>3113</v>
      </c>
      <c r="D70" s="136">
        <v>5321</v>
      </c>
      <c r="E70" s="88" t="s">
        <v>84</v>
      </c>
      <c r="F70" s="90">
        <v>541.79</v>
      </c>
      <c r="G70" s="90">
        <v>0</v>
      </c>
      <c r="H70" s="90">
        <f t="shared" si="1"/>
        <v>541.79</v>
      </c>
      <c r="I70" s="91">
        <v>0</v>
      </c>
      <c r="J70" s="91">
        <f t="shared" si="2"/>
        <v>541.79</v>
      </c>
      <c r="K70" s="91">
        <v>0</v>
      </c>
      <c r="L70" s="91">
        <f t="shared" si="3"/>
        <v>541.79</v>
      </c>
      <c r="M70" s="91">
        <v>0</v>
      </c>
      <c r="N70" s="91">
        <f t="shared" si="4"/>
        <v>541.79</v>
      </c>
      <c r="O70" s="53"/>
    </row>
    <row r="71" spans="1:17" s="52" customFormat="1" ht="13.9" hidden="1" thickBot="1" x14ac:dyDescent="0.3">
      <c r="A71" s="123" t="s">
        <v>76</v>
      </c>
      <c r="B71" s="124" t="s">
        <v>147</v>
      </c>
      <c r="C71" s="125" t="s">
        <v>77</v>
      </c>
      <c r="D71" s="125" t="s">
        <v>77</v>
      </c>
      <c r="E71" s="81" t="s">
        <v>148</v>
      </c>
      <c r="F71" s="92">
        <f>+F72</f>
        <v>541.13</v>
      </c>
      <c r="G71" s="92">
        <f>+G72</f>
        <v>-250</v>
      </c>
      <c r="H71" s="92">
        <f t="shared" si="1"/>
        <v>291.13</v>
      </c>
      <c r="I71" s="93">
        <v>0</v>
      </c>
      <c r="J71" s="93">
        <f t="shared" si="2"/>
        <v>291.13</v>
      </c>
      <c r="K71" s="93">
        <v>0</v>
      </c>
      <c r="L71" s="93">
        <f t="shared" si="3"/>
        <v>291.13</v>
      </c>
      <c r="M71" s="93">
        <v>0</v>
      </c>
      <c r="N71" s="93">
        <f t="shared" si="4"/>
        <v>291.13</v>
      </c>
      <c r="O71" s="53"/>
    </row>
    <row r="72" spans="1:17" s="52" customFormat="1" ht="13.9" hidden="1" thickBot="1" x14ac:dyDescent="0.3">
      <c r="A72" s="129"/>
      <c r="B72" s="130" t="s">
        <v>83</v>
      </c>
      <c r="C72" s="131">
        <v>3299</v>
      </c>
      <c r="D72" s="132">
        <v>5321</v>
      </c>
      <c r="E72" s="88" t="s">
        <v>84</v>
      </c>
      <c r="F72" s="90">
        <v>541.13</v>
      </c>
      <c r="G72" s="90">
        <v>-250</v>
      </c>
      <c r="H72" s="90">
        <f t="shared" si="1"/>
        <v>291.13</v>
      </c>
      <c r="I72" s="91">
        <v>0</v>
      </c>
      <c r="J72" s="91">
        <f t="shared" si="2"/>
        <v>291.13</v>
      </c>
      <c r="K72" s="91">
        <v>0</v>
      </c>
      <c r="L72" s="91">
        <f t="shared" si="3"/>
        <v>291.13</v>
      </c>
      <c r="M72" s="91">
        <v>0</v>
      </c>
      <c r="N72" s="91">
        <f t="shared" si="4"/>
        <v>291.13</v>
      </c>
      <c r="O72" s="53"/>
    </row>
    <row r="73" spans="1:17" s="52" customFormat="1" ht="21" hidden="1" thickBot="1" x14ac:dyDescent="0.3">
      <c r="A73" s="123" t="s">
        <v>76</v>
      </c>
      <c r="B73" s="137" t="s">
        <v>149</v>
      </c>
      <c r="C73" s="137" t="s">
        <v>77</v>
      </c>
      <c r="D73" s="125" t="s">
        <v>77</v>
      </c>
      <c r="E73" s="127" t="s">
        <v>150</v>
      </c>
      <c r="F73" s="92">
        <v>0</v>
      </c>
      <c r="G73" s="92">
        <f>+G74</f>
        <v>250</v>
      </c>
      <c r="H73" s="92">
        <f t="shared" si="1"/>
        <v>250</v>
      </c>
      <c r="I73" s="93">
        <v>0</v>
      </c>
      <c r="J73" s="93">
        <f t="shared" si="2"/>
        <v>250</v>
      </c>
      <c r="K73" s="93">
        <v>0</v>
      </c>
      <c r="L73" s="93">
        <f t="shared" si="3"/>
        <v>250</v>
      </c>
      <c r="M73" s="93">
        <v>0</v>
      </c>
      <c r="N73" s="93">
        <f t="shared" si="4"/>
        <v>250</v>
      </c>
      <c r="O73" s="53"/>
    </row>
    <row r="74" spans="1:17" s="52" customFormat="1" ht="13.9" hidden="1" thickBot="1" x14ac:dyDescent="0.3">
      <c r="A74" s="138"/>
      <c r="B74" s="139"/>
      <c r="C74" s="131">
        <v>3299</v>
      </c>
      <c r="D74" s="140">
        <v>5339</v>
      </c>
      <c r="E74" s="141" t="s">
        <v>151</v>
      </c>
      <c r="F74" s="89">
        <v>0</v>
      </c>
      <c r="G74" s="89">
        <v>250</v>
      </c>
      <c r="H74" s="89">
        <f t="shared" si="1"/>
        <v>250</v>
      </c>
      <c r="I74" s="134">
        <v>0</v>
      </c>
      <c r="J74" s="134">
        <f t="shared" si="2"/>
        <v>250</v>
      </c>
      <c r="K74" s="134">
        <v>0</v>
      </c>
      <c r="L74" s="134">
        <f t="shared" si="3"/>
        <v>250</v>
      </c>
      <c r="M74" s="134">
        <v>0</v>
      </c>
      <c r="N74" s="134">
        <f t="shared" si="4"/>
        <v>250</v>
      </c>
      <c r="O74" s="53"/>
    </row>
    <row r="75" spans="1:17" s="52" customFormat="1" ht="13.9" thickBot="1" x14ac:dyDescent="0.3">
      <c r="A75" s="70" t="s">
        <v>76</v>
      </c>
      <c r="B75" s="71" t="s">
        <v>77</v>
      </c>
      <c r="C75" s="72" t="s">
        <v>77</v>
      </c>
      <c r="D75" s="73" t="s">
        <v>77</v>
      </c>
      <c r="E75" s="74" t="s">
        <v>152</v>
      </c>
      <c r="F75" s="75">
        <f>+F76+F147+F160+F179+F204</f>
        <v>13000</v>
      </c>
      <c r="G75" s="75">
        <f>+G76+G147+G160+G179+G204</f>
        <v>0</v>
      </c>
      <c r="H75" s="75">
        <f>+H76+H147+H160+H179+H204</f>
        <v>13000</v>
      </c>
      <c r="I75" s="75">
        <f>+I76+I147+I160+I179+I204</f>
        <v>0</v>
      </c>
      <c r="J75" s="75">
        <f>+J76+J147+J160+J179+J204</f>
        <v>13000</v>
      </c>
      <c r="K75" s="76">
        <v>0</v>
      </c>
      <c r="L75" s="76">
        <f t="shared" ref="L75:L138" si="13">+J75+K75</f>
        <v>13000</v>
      </c>
      <c r="M75" s="76">
        <f>+M76+M147+M160+M179+M204+M223</f>
        <v>0</v>
      </c>
      <c r="N75" s="76">
        <f t="shared" ref="N75:N138" si="14">+L75+M75</f>
        <v>13000</v>
      </c>
      <c r="O75" s="53" t="s">
        <v>79</v>
      </c>
      <c r="P75" s="69"/>
      <c r="Q75" s="69"/>
    </row>
    <row r="76" spans="1:17" s="52" customFormat="1" ht="13.5" thickBot="1" x14ac:dyDescent="0.25">
      <c r="A76" s="142" t="s">
        <v>76</v>
      </c>
      <c r="B76" s="143" t="s">
        <v>77</v>
      </c>
      <c r="C76" s="144" t="s">
        <v>77</v>
      </c>
      <c r="D76" s="144" t="s">
        <v>77</v>
      </c>
      <c r="E76" s="145" t="s">
        <v>153</v>
      </c>
      <c r="F76" s="146">
        <v>5000</v>
      </c>
      <c r="G76" s="147">
        <f>+G77+G79+G81+G83+G85+G87+G89+G91+G93+G95+G97+G99+G101+G103+G105+G107+G109+G111+G113+G115+G117+G119+G121+G123+G125+G127+G129+G131+G133+G135+G137+G139+G141+G143+G145</f>
        <v>0</v>
      </c>
      <c r="H76" s="147">
        <f>+F76+G76</f>
        <v>5000</v>
      </c>
      <c r="I76" s="148">
        <v>0</v>
      </c>
      <c r="J76" s="148">
        <f>+H76+I76</f>
        <v>5000</v>
      </c>
      <c r="K76" s="148">
        <v>0</v>
      </c>
      <c r="L76" s="148">
        <f t="shared" si="13"/>
        <v>5000</v>
      </c>
      <c r="M76" s="148">
        <f>+M77+M89+M97+M109+M113+M121+M123</f>
        <v>-500</v>
      </c>
      <c r="N76" s="148">
        <f t="shared" si="14"/>
        <v>4500</v>
      </c>
      <c r="O76" s="53" t="s">
        <v>79</v>
      </c>
      <c r="P76" s="69"/>
    </row>
    <row r="77" spans="1:17" s="52" customFormat="1" x14ac:dyDescent="0.2">
      <c r="A77" s="77" t="s">
        <v>76</v>
      </c>
      <c r="B77" s="78" t="s">
        <v>154</v>
      </c>
      <c r="C77" s="79" t="s">
        <v>77</v>
      </c>
      <c r="D77" s="80" t="s">
        <v>77</v>
      </c>
      <c r="E77" s="81" t="s">
        <v>155</v>
      </c>
      <c r="F77" s="82">
        <f>+F78</f>
        <v>5000</v>
      </c>
      <c r="G77" s="149">
        <f>+G78</f>
        <v>-4700</v>
      </c>
      <c r="H77" s="82">
        <f t="shared" si="1"/>
        <v>300</v>
      </c>
      <c r="I77" s="83">
        <v>0</v>
      </c>
      <c r="J77" s="83">
        <f t="shared" ref="J77:J141" si="15">+H77+I77</f>
        <v>300</v>
      </c>
      <c r="K77" s="83">
        <v>0</v>
      </c>
      <c r="L77" s="83">
        <f t="shared" si="13"/>
        <v>300</v>
      </c>
      <c r="M77" s="83">
        <f>M78</f>
        <v>250</v>
      </c>
      <c r="N77" s="83">
        <f t="shared" si="14"/>
        <v>550</v>
      </c>
      <c r="O77" s="53" t="s">
        <v>79</v>
      </c>
      <c r="P77" s="69"/>
    </row>
    <row r="78" spans="1:17" s="52" customFormat="1" x14ac:dyDescent="0.2">
      <c r="A78" s="84"/>
      <c r="B78" s="85" t="s">
        <v>83</v>
      </c>
      <c r="C78" s="86">
        <v>3419</v>
      </c>
      <c r="D78" s="87">
        <v>5222</v>
      </c>
      <c r="E78" s="88" t="s">
        <v>134</v>
      </c>
      <c r="F78" s="90">
        <v>5000</v>
      </c>
      <c r="G78" s="108">
        <v>-4700</v>
      </c>
      <c r="H78" s="90">
        <f t="shared" si="1"/>
        <v>300</v>
      </c>
      <c r="I78" s="91">
        <v>0</v>
      </c>
      <c r="J78" s="91">
        <f t="shared" si="15"/>
        <v>300</v>
      </c>
      <c r="K78" s="91">
        <v>0</v>
      </c>
      <c r="L78" s="91">
        <f t="shared" si="13"/>
        <v>300</v>
      </c>
      <c r="M78" s="91">
        <v>250</v>
      </c>
      <c r="N78" s="91">
        <f t="shared" si="14"/>
        <v>550</v>
      </c>
      <c r="O78" s="53"/>
    </row>
    <row r="79" spans="1:17" s="52" customFormat="1" ht="22.5" x14ac:dyDescent="0.2">
      <c r="A79" s="150" t="s">
        <v>156</v>
      </c>
      <c r="B79" s="151" t="s">
        <v>157</v>
      </c>
      <c r="C79" s="152" t="s">
        <v>77</v>
      </c>
      <c r="D79" s="152" t="s">
        <v>77</v>
      </c>
      <c r="E79" s="153" t="s">
        <v>158</v>
      </c>
      <c r="F79" s="154">
        <v>0</v>
      </c>
      <c r="G79" s="101">
        <f t="shared" ref="G79:G141" si="16">+G80</f>
        <v>100</v>
      </c>
      <c r="H79" s="92">
        <f t="shared" si="1"/>
        <v>100</v>
      </c>
      <c r="I79" s="93">
        <v>0</v>
      </c>
      <c r="J79" s="93">
        <f t="shared" si="15"/>
        <v>100</v>
      </c>
      <c r="K79" s="93">
        <v>0</v>
      </c>
      <c r="L79" s="93">
        <f t="shared" si="13"/>
        <v>100</v>
      </c>
      <c r="M79" s="93">
        <v>0</v>
      </c>
      <c r="N79" s="93">
        <f t="shared" si="14"/>
        <v>100</v>
      </c>
      <c r="O79" s="53"/>
    </row>
    <row r="80" spans="1:17" s="52" customFormat="1" x14ac:dyDescent="0.2">
      <c r="A80" s="155"/>
      <c r="B80" s="156"/>
      <c r="C80" s="157" t="s">
        <v>159</v>
      </c>
      <c r="D80" s="157" t="s">
        <v>160</v>
      </c>
      <c r="E80" s="158" t="s">
        <v>134</v>
      </c>
      <c r="F80" s="159">
        <v>0</v>
      </c>
      <c r="G80" s="108">
        <v>100</v>
      </c>
      <c r="H80" s="90">
        <f t="shared" ref="H80:H143" si="17">+F80+G80</f>
        <v>100</v>
      </c>
      <c r="I80" s="91">
        <v>0</v>
      </c>
      <c r="J80" s="91">
        <f t="shared" si="15"/>
        <v>100</v>
      </c>
      <c r="K80" s="91">
        <v>0</v>
      </c>
      <c r="L80" s="91">
        <f t="shared" si="13"/>
        <v>100</v>
      </c>
      <c r="M80" s="91">
        <v>0</v>
      </c>
      <c r="N80" s="91">
        <f t="shared" si="14"/>
        <v>100</v>
      </c>
      <c r="O80" s="53"/>
    </row>
    <row r="81" spans="1:15" s="52" customFormat="1" ht="33.75" x14ac:dyDescent="0.2">
      <c r="A81" s="150" t="s">
        <v>156</v>
      </c>
      <c r="B81" s="151" t="s">
        <v>161</v>
      </c>
      <c r="C81" s="152" t="s">
        <v>77</v>
      </c>
      <c r="D81" s="152" t="s">
        <v>77</v>
      </c>
      <c r="E81" s="153" t="s">
        <v>162</v>
      </c>
      <c r="F81" s="154">
        <v>0</v>
      </c>
      <c r="G81" s="101">
        <f t="shared" si="16"/>
        <v>100</v>
      </c>
      <c r="H81" s="92">
        <f t="shared" si="17"/>
        <v>100</v>
      </c>
      <c r="I81" s="93">
        <v>0</v>
      </c>
      <c r="J81" s="93">
        <f t="shared" si="15"/>
        <v>100</v>
      </c>
      <c r="K81" s="93">
        <v>0</v>
      </c>
      <c r="L81" s="93">
        <f t="shared" si="13"/>
        <v>100</v>
      </c>
      <c r="M81" s="93">
        <v>0</v>
      </c>
      <c r="N81" s="93">
        <f t="shared" si="14"/>
        <v>100</v>
      </c>
      <c r="O81" s="53"/>
    </row>
    <row r="82" spans="1:15" s="52" customFormat="1" x14ac:dyDescent="0.2">
      <c r="A82" s="155"/>
      <c r="B82" s="156"/>
      <c r="C82" s="157" t="s">
        <v>159</v>
      </c>
      <c r="D82" s="157" t="s">
        <v>160</v>
      </c>
      <c r="E82" s="158" t="s">
        <v>134</v>
      </c>
      <c r="F82" s="159">
        <v>0</v>
      </c>
      <c r="G82" s="108">
        <v>100</v>
      </c>
      <c r="H82" s="90">
        <f t="shared" si="17"/>
        <v>100</v>
      </c>
      <c r="I82" s="91">
        <v>0</v>
      </c>
      <c r="J82" s="91">
        <f t="shared" si="15"/>
        <v>100</v>
      </c>
      <c r="K82" s="91">
        <v>0</v>
      </c>
      <c r="L82" s="91">
        <f t="shared" si="13"/>
        <v>100</v>
      </c>
      <c r="M82" s="91">
        <v>0</v>
      </c>
      <c r="N82" s="91">
        <f t="shared" si="14"/>
        <v>100</v>
      </c>
      <c r="O82" s="53"/>
    </row>
    <row r="83" spans="1:15" s="52" customFormat="1" ht="22.5" x14ac:dyDescent="0.2">
      <c r="A83" s="150" t="s">
        <v>156</v>
      </c>
      <c r="B83" s="151" t="s">
        <v>163</v>
      </c>
      <c r="C83" s="152" t="s">
        <v>77</v>
      </c>
      <c r="D83" s="152" t="s">
        <v>77</v>
      </c>
      <c r="E83" s="153" t="s">
        <v>164</v>
      </c>
      <c r="F83" s="154">
        <v>0</v>
      </c>
      <c r="G83" s="101">
        <f t="shared" si="16"/>
        <v>250</v>
      </c>
      <c r="H83" s="92">
        <f t="shared" si="17"/>
        <v>250</v>
      </c>
      <c r="I83" s="93">
        <v>0</v>
      </c>
      <c r="J83" s="93">
        <f t="shared" si="15"/>
        <v>250</v>
      </c>
      <c r="K83" s="93">
        <v>0</v>
      </c>
      <c r="L83" s="93">
        <f t="shared" si="13"/>
        <v>250</v>
      </c>
      <c r="M83" s="93">
        <v>0</v>
      </c>
      <c r="N83" s="93">
        <f t="shared" si="14"/>
        <v>250</v>
      </c>
      <c r="O83" s="53"/>
    </row>
    <row r="84" spans="1:15" s="52" customFormat="1" x14ac:dyDescent="0.2">
      <c r="A84" s="155"/>
      <c r="B84" s="156"/>
      <c r="C84" s="157" t="s">
        <v>159</v>
      </c>
      <c r="D84" s="157" t="s">
        <v>160</v>
      </c>
      <c r="E84" s="158" t="s">
        <v>134</v>
      </c>
      <c r="F84" s="159">
        <v>0</v>
      </c>
      <c r="G84" s="108">
        <v>250</v>
      </c>
      <c r="H84" s="90">
        <f t="shared" si="17"/>
        <v>250</v>
      </c>
      <c r="I84" s="91">
        <v>0</v>
      </c>
      <c r="J84" s="91">
        <f t="shared" si="15"/>
        <v>250</v>
      </c>
      <c r="K84" s="91">
        <v>0</v>
      </c>
      <c r="L84" s="91">
        <f t="shared" si="13"/>
        <v>250</v>
      </c>
      <c r="M84" s="91">
        <v>0</v>
      </c>
      <c r="N84" s="91">
        <f t="shared" si="14"/>
        <v>250</v>
      </c>
      <c r="O84" s="53"/>
    </row>
    <row r="85" spans="1:15" s="52" customFormat="1" x14ac:dyDescent="0.2">
      <c r="A85" s="150" t="s">
        <v>156</v>
      </c>
      <c r="B85" s="151" t="s">
        <v>165</v>
      </c>
      <c r="C85" s="152" t="s">
        <v>77</v>
      </c>
      <c r="D85" s="152" t="s">
        <v>77</v>
      </c>
      <c r="E85" s="153" t="s">
        <v>166</v>
      </c>
      <c r="F85" s="154">
        <v>0</v>
      </c>
      <c r="G85" s="101">
        <f t="shared" si="16"/>
        <v>100</v>
      </c>
      <c r="H85" s="92">
        <f t="shared" si="17"/>
        <v>100</v>
      </c>
      <c r="I85" s="93">
        <v>0</v>
      </c>
      <c r="J85" s="93">
        <f t="shared" si="15"/>
        <v>100</v>
      </c>
      <c r="K85" s="93">
        <v>0</v>
      </c>
      <c r="L85" s="93">
        <f t="shared" si="13"/>
        <v>100</v>
      </c>
      <c r="M85" s="93">
        <v>0</v>
      </c>
      <c r="N85" s="93">
        <f t="shared" si="14"/>
        <v>100</v>
      </c>
      <c r="O85" s="53"/>
    </row>
    <row r="86" spans="1:15" s="52" customFormat="1" x14ac:dyDescent="0.2">
      <c r="A86" s="155"/>
      <c r="B86" s="156"/>
      <c r="C86" s="157" t="s">
        <v>159</v>
      </c>
      <c r="D86" s="157" t="s">
        <v>160</v>
      </c>
      <c r="E86" s="158" t="s">
        <v>134</v>
      </c>
      <c r="F86" s="159">
        <v>0</v>
      </c>
      <c r="G86" s="108">
        <v>100</v>
      </c>
      <c r="H86" s="90">
        <f t="shared" si="17"/>
        <v>100</v>
      </c>
      <c r="I86" s="91">
        <v>0</v>
      </c>
      <c r="J86" s="91">
        <f t="shared" si="15"/>
        <v>100</v>
      </c>
      <c r="K86" s="91">
        <v>0</v>
      </c>
      <c r="L86" s="91">
        <f t="shared" si="13"/>
        <v>100</v>
      </c>
      <c r="M86" s="91">
        <v>0</v>
      </c>
      <c r="N86" s="91">
        <f t="shared" si="14"/>
        <v>100</v>
      </c>
      <c r="O86" s="53"/>
    </row>
    <row r="87" spans="1:15" s="52" customFormat="1" ht="22.5" x14ac:dyDescent="0.2">
      <c r="A87" s="150" t="s">
        <v>156</v>
      </c>
      <c r="B87" s="151" t="s">
        <v>167</v>
      </c>
      <c r="C87" s="152" t="s">
        <v>77</v>
      </c>
      <c r="D87" s="152" t="s">
        <v>77</v>
      </c>
      <c r="E87" s="153" t="s">
        <v>168</v>
      </c>
      <c r="F87" s="154">
        <v>0</v>
      </c>
      <c r="G87" s="101">
        <f t="shared" si="16"/>
        <v>100</v>
      </c>
      <c r="H87" s="92">
        <f t="shared" si="17"/>
        <v>100</v>
      </c>
      <c r="I87" s="93">
        <v>0</v>
      </c>
      <c r="J87" s="93">
        <f t="shared" si="15"/>
        <v>100</v>
      </c>
      <c r="K87" s="93">
        <v>0</v>
      </c>
      <c r="L87" s="93">
        <f t="shared" si="13"/>
        <v>100</v>
      </c>
      <c r="M87" s="93">
        <v>0</v>
      </c>
      <c r="N87" s="93">
        <f t="shared" si="14"/>
        <v>100</v>
      </c>
      <c r="O87" s="53"/>
    </row>
    <row r="88" spans="1:15" s="52" customFormat="1" x14ac:dyDescent="0.2">
      <c r="A88" s="155"/>
      <c r="B88" s="156"/>
      <c r="C88" s="157" t="s">
        <v>159</v>
      </c>
      <c r="D88" s="157" t="s">
        <v>160</v>
      </c>
      <c r="E88" s="158" t="s">
        <v>134</v>
      </c>
      <c r="F88" s="159">
        <v>0</v>
      </c>
      <c r="G88" s="108">
        <v>100</v>
      </c>
      <c r="H88" s="90">
        <f t="shared" si="17"/>
        <v>100</v>
      </c>
      <c r="I88" s="91">
        <v>0</v>
      </c>
      <c r="J88" s="91">
        <f t="shared" si="15"/>
        <v>100</v>
      </c>
      <c r="K88" s="91">
        <v>0</v>
      </c>
      <c r="L88" s="91">
        <f t="shared" si="13"/>
        <v>100</v>
      </c>
      <c r="M88" s="91">
        <v>0</v>
      </c>
      <c r="N88" s="91">
        <f t="shared" si="14"/>
        <v>100</v>
      </c>
      <c r="O88" s="53"/>
    </row>
    <row r="89" spans="1:15" s="52" customFormat="1" ht="22.5" x14ac:dyDescent="0.2">
      <c r="A89" s="150" t="s">
        <v>156</v>
      </c>
      <c r="B89" s="151" t="s">
        <v>169</v>
      </c>
      <c r="C89" s="152" t="s">
        <v>77</v>
      </c>
      <c r="D89" s="152" t="s">
        <v>77</v>
      </c>
      <c r="E89" s="153" t="s">
        <v>170</v>
      </c>
      <c r="F89" s="154">
        <v>0</v>
      </c>
      <c r="G89" s="101">
        <f t="shared" si="16"/>
        <v>200</v>
      </c>
      <c r="H89" s="92">
        <f t="shared" si="17"/>
        <v>200</v>
      </c>
      <c r="I89" s="93">
        <v>0</v>
      </c>
      <c r="J89" s="93">
        <f t="shared" si="15"/>
        <v>200</v>
      </c>
      <c r="K89" s="93">
        <v>0</v>
      </c>
      <c r="L89" s="93">
        <f t="shared" si="13"/>
        <v>200</v>
      </c>
      <c r="M89" s="93">
        <f>M90</f>
        <v>-200</v>
      </c>
      <c r="N89" s="93">
        <f t="shared" si="14"/>
        <v>0</v>
      </c>
      <c r="O89" s="53" t="s">
        <v>79</v>
      </c>
    </row>
    <row r="90" spans="1:15" s="52" customFormat="1" x14ac:dyDescent="0.2">
      <c r="A90" s="155"/>
      <c r="B90" s="156"/>
      <c r="C90" s="157" t="s">
        <v>159</v>
      </c>
      <c r="D90" s="157" t="s">
        <v>160</v>
      </c>
      <c r="E90" s="158" t="s">
        <v>134</v>
      </c>
      <c r="F90" s="159">
        <v>0</v>
      </c>
      <c r="G90" s="108">
        <v>200</v>
      </c>
      <c r="H90" s="90">
        <f t="shared" si="17"/>
        <v>200</v>
      </c>
      <c r="I90" s="91">
        <v>0</v>
      </c>
      <c r="J90" s="91">
        <f t="shared" si="15"/>
        <v>200</v>
      </c>
      <c r="K90" s="91">
        <v>0</v>
      </c>
      <c r="L90" s="91">
        <f t="shared" si="13"/>
        <v>200</v>
      </c>
      <c r="M90" s="91">
        <v>-200</v>
      </c>
      <c r="N90" s="91">
        <f t="shared" si="14"/>
        <v>0</v>
      </c>
      <c r="O90" s="53"/>
    </row>
    <row r="91" spans="1:15" s="52" customFormat="1" ht="22.5" x14ac:dyDescent="0.2">
      <c r="A91" s="150" t="s">
        <v>156</v>
      </c>
      <c r="B91" s="151" t="s">
        <v>171</v>
      </c>
      <c r="C91" s="152" t="s">
        <v>77</v>
      </c>
      <c r="D91" s="152" t="s">
        <v>77</v>
      </c>
      <c r="E91" s="153" t="s">
        <v>172</v>
      </c>
      <c r="F91" s="154">
        <v>0</v>
      </c>
      <c r="G91" s="101">
        <f t="shared" si="16"/>
        <v>100</v>
      </c>
      <c r="H91" s="92">
        <f t="shared" si="17"/>
        <v>100</v>
      </c>
      <c r="I91" s="93">
        <v>0</v>
      </c>
      <c r="J91" s="93">
        <f t="shared" si="15"/>
        <v>100</v>
      </c>
      <c r="K91" s="93">
        <v>0</v>
      </c>
      <c r="L91" s="93">
        <f t="shared" si="13"/>
        <v>100</v>
      </c>
      <c r="M91" s="93">
        <v>0</v>
      </c>
      <c r="N91" s="93">
        <f t="shared" si="14"/>
        <v>100</v>
      </c>
      <c r="O91" s="53"/>
    </row>
    <row r="92" spans="1:15" s="52" customFormat="1" x14ac:dyDescent="0.2">
      <c r="A92" s="155"/>
      <c r="B92" s="156"/>
      <c r="C92" s="157" t="s">
        <v>159</v>
      </c>
      <c r="D92" s="157" t="s">
        <v>160</v>
      </c>
      <c r="E92" s="158" t="s">
        <v>134</v>
      </c>
      <c r="F92" s="159">
        <v>0</v>
      </c>
      <c r="G92" s="108">
        <v>100</v>
      </c>
      <c r="H92" s="90">
        <f t="shared" si="17"/>
        <v>100</v>
      </c>
      <c r="I92" s="91">
        <v>0</v>
      </c>
      <c r="J92" s="91">
        <f t="shared" si="15"/>
        <v>100</v>
      </c>
      <c r="K92" s="91">
        <v>0</v>
      </c>
      <c r="L92" s="91">
        <f t="shared" si="13"/>
        <v>100</v>
      </c>
      <c r="M92" s="91">
        <v>0</v>
      </c>
      <c r="N92" s="91">
        <f t="shared" si="14"/>
        <v>100</v>
      </c>
      <c r="O92" s="53"/>
    </row>
    <row r="93" spans="1:15" s="52" customFormat="1" x14ac:dyDescent="0.2">
      <c r="A93" s="150" t="s">
        <v>156</v>
      </c>
      <c r="B93" s="151" t="s">
        <v>173</v>
      </c>
      <c r="C93" s="152" t="s">
        <v>77</v>
      </c>
      <c r="D93" s="152" t="s">
        <v>77</v>
      </c>
      <c r="E93" s="153" t="s">
        <v>174</v>
      </c>
      <c r="F93" s="154">
        <v>0</v>
      </c>
      <c r="G93" s="101">
        <f t="shared" si="16"/>
        <v>100</v>
      </c>
      <c r="H93" s="92">
        <f t="shared" si="17"/>
        <v>100</v>
      </c>
      <c r="I93" s="93">
        <v>0</v>
      </c>
      <c r="J93" s="93">
        <f t="shared" si="15"/>
        <v>100</v>
      </c>
      <c r="K93" s="93">
        <v>0</v>
      </c>
      <c r="L93" s="93">
        <f t="shared" si="13"/>
        <v>100</v>
      </c>
      <c r="M93" s="93">
        <v>0</v>
      </c>
      <c r="N93" s="93">
        <f t="shared" si="14"/>
        <v>100</v>
      </c>
      <c r="O93" s="53"/>
    </row>
    <row r="94" spans="1:15" s="52" customFormat="1" x14ac:dyDescent="0.2">
      <c r="A94" s="155"/>
      <c r="B94" s="156"/>
      <c r="C94" s="157" t="s">
        <v>159</v>
      </c>
      <c r="D94" s="157" t="s">
        <v>160</v>
      </c>
      <c r="E94" s="158" t="s">
        <v>134</v>
      </c>
      <c r="F94" s="159">
        <v>0</v>
      </c>
      <c r="G94" s="108">
        <v>100</v>
      </c>
      <c r="H94" s="90">
        <f t="shared" si="17"/>
        <v>100</v>
      </c>
      <c r="I94" s="91">
        <v>0</v>
      </c>
      <c r="J94" s="91">
        <f t="shared" si="15"/>
        <v>100</v>
      </c>
      <c r="K94" s="91">
        <v>0</v>
      </c>
      <c r="L94" s="91">
        <f t="shared" si="13"/>
        <v>100</v>
      </c>
      <c r="M94" s="91">
        <v>0</v>
      </c>
      <c r="N94" s="91">
        <f t="shared" si="14"/>
        <v>100</v>
      </c>
      <c r="O94" s="53"/>
    </row>
    <row r="95" spans="1:15" s="52" customFormat="1" ht="21" x14ac:dyDescent="0.25">
      <c r="A95" s="150" t="s">
        <v>156</v>
      </c>
      <c r="B95" s="151" t="s">
        <v>175</v>
      </c>
      <c r="C95" s="152" t="s">
        <v>77</v>
      </c>
      <c r="D95" s="152" t="s">
        <v>77</v>
      </c>
      <c r="E95" s="153" t="s">
        <v>176</v>
      </c>
      <c r="F95" s="154">
        <v>0</v>
      </c>
      <c r="G95" s="101">
        <f t="shared" si="16"/>
        <v>100</v>
      </c>
      <c r="H95" s="92">
        <f t="shared" si="17"/>
        <v>100</v>
      </c>
      <c r="I95" s="93">
        <v>0</v>
      </c>
      <c r="J95" s="93">
        <f t="shared" si="15"/>
        <v>100</v>
      </c>
      <c r="K95" s="93">
        <v>0</v>
      </c>
      <c r="L95" s="93">
        <f t="shared" si="13"/>
        <v>100</v>
      </c>
      <c r="M95" s="93">
        <v>0</v>
      </c>
      <c r="N95" s="93">
        <f t="shared" si="14"/>
        <v>100</v>
      </c>
      <c r="O95" s="53"/>
    </row>
    <row r="96" spans="1:15" s="52" customFormat="1" x14ac:dyDescent="0.2">
      <c r="A96" s="155"/>
      <c r="B96" s="156"/>
      <c r="C96" s="157" t="s">
        <v>159</v>
      </c>
      <c r="D96" s="157" t="s">
        <v>160</v>
      </c>
      <c r="E96" s="158" t="s">
        <v>134</v>
      </c>
      <c r="F96" s="159">
        <v>0</v>
      </c>
      <c r="G96" s="108">
        <v>100</v>
      </c>
      <c r="H96" s="90">
        <f t="shared" si="17"/>
        <v>100</v>
      </c>
      <c r="I96" s="91">
        <v>0</v>
      </c>
      <c r="J96" s="91">
        <f t="shared" si="15"/>
        <v>100</v>
      </c>
      <c r="K96" s="91">
        <v>0</v>
      </c>
      <c r="L96" s="91">
        <f t="shared" si="13"/>
        <v>100</v>
      </c>
      <c r="M96" s="91">
        <v>0</v>
      </c>
      <c r="N96" s="91">
        <f t="shared" si="14"/>
        <v>100</v>
      </c>
      <c r="O96" s="53"/>
    </row>
    <row r="97" spans="1:15" s="52" customFormat="1" ht="22.5" x14ac:dyDescent="0.2">
      <c r="A97" s="150" t="s">
        <v>156</v>
      </c>
      <c r="B97" s="151" t="s">
        <v>177</v>
      </c>
      <c r="C97" s="152" t="s">
        <v>77</v>
      </c>
      <c r="D97" s="152" t="s">
        <v>77</v>
      </c>
      <c r="E97" s="153" t="s">
        <v>178</v>
      </c>
      <c r="F97" s="154">
        <v>0</v>
      </c>
      <c r="G97" s="101">
        <f t="shared" si="16"/>
        <v>100</v>
      </c>
      <c r="H97" s="92">
        <f t="shared" si="17"/>
        <v>100</v>
      </c>
      <c r="I97" s="93">
        <v>0</v>
      </c>
      <c r="J97" s="93">
        <f t="shared" si="15"/>
        <v>100</v>
      </c>
      <c r="K97" s="93">
        <v>0</v>
      </c>
      <c r="L97" s="93">
        <f t="shared" si="13"/>
        <v>100</v>
      </c>
      <c r="M97" s="93">
        <f>M98</f>
        <v>-100</v>
      </c>
      <c r="N97" s="93">
        <f t="shared" si="14"/>
        <v>0</v>
      </c>
      <c r="O97" s="53" t="s">
        <v>79</v>
      </c>
    </row>
    <row r="98" spans="1:15" s="52" customFormat="1" x14ac:dyDescent="0.2">
      <c r="A98" s="155"/>
      <c r="B98" s="156"/>
      <c r="C98" s="157" t="s">
        <v>159</v>
      </c>
      <c r="D98" s="157" t="s">
        <v>160</v>
      </c>
      <c r="E98" s="158" t="s">
        <v>134</v>
      </c>
      <c r="F98" s="159">
        <v>0</v>
      </c>
      <c r="G98" s="108">
        <v>100</v>
      </c>
      <c r="H98" s="90">
        <f t="shared" si="17"/>
        <v>100</v>
      </c>
      <c r="I98" s="91">
        <v>0</v>
      </c>
      <c r="J98" s="91">
        <f t="shared" si="15"/>
        <v>100</v>
      </c>
      <c r="K98" s="91">
        <v>0</v>
      </c>
      <c r="L98" s="91">
        <f t="shared" si="13"/>
        <v>100</v>
      </c>
      <c r="M98" s="91">
        <v>-100</v>
      </c>
      <c r="N98" s="91">
        <f t="shared" si="14"/>
        <v>0</v>
      </c>
      <c r="O98" s="53"/>
    </row>
    <row r="99" spans="1:15" s="52" customFormat="1" ht="22.5" x14ac:dyDescent="0.2">
      <c r="A99" s="150" t="s">
        <v>156</v>
      </c>
      <c r="B99" s="151" t="s">
        <v>179</v>
      </c>
      <c r="C99" s="152" t="s">
        <v>77</v>
      </c>
      <c r="D99" s="152" t="s">
        <v>77</v>
      </c>
      <c r="E99" s="153" t="s">
        <v>180</v>
      </c>
      <c r="F99" s="154">
        <v>0</v>
      </c>
      <c r="G99" s="101">
        <f t="shared" si="16"/>
        <v>100</v>
      </c>
      <c r="H99" s="92">
        <f t="shared" si="17"/>
        <v>100</v>
      </c>
      <c r="I99" s="93">
        <v>0</v>
      </c>
      <c r="J99" s="93">
        <f t="shared" si="15"/>
        <v>100</v>
      </c>
      <c r="K99" s="93">
        <v>0</v>
      </c>
      <c r="L99" s="93">
        <f t="shared" si="13"/>
        <v>100</v>
      </c>
      <c r="M99" s="93">
        <v>0</v>
      </c>
      <c r="N99" s="93">
        <f t="shared" si="14"/>
        <v>100</v>
      </c>
      <c r="O99" s="53"/>
    </row>
    <row r="100" spans="1:15" s="52" customFormat="1" x14ac:dyDescent="0.2">
      <c r="A100" s="155"/>
      <c r="B100" s="156"/>
      <c r="C100" s="157" t="s">
        <v>159</v>
      </c>
      <c r="D100" s="157" t="s">
        <v>160</v>
      </c>
      <c r="E100" s="158" t="s">
        <v>134</v>
      </c>
      <c r="F100" s="159">
        <v>0</v>
      </c>
      <c r="G100" s="108">
        <v>100</v>
      </c>
      <c r="H100" s="90">
        <f t="shared" si="17"/>
        <v>100</v>
      </c>
      <c r="I100" s="91">
        <v>0</v>
      </c>
      <c r="J100" s="91">
        <f t="shared" si="15"/>
        <v>100</v>
      </c>
      <c r="K100" s="91">
        <v>0</v>
      </c>
      <c r="L100" s="91">
        <f t="shared" si="13"/>
        <v>100</v>
      </c>
      <c r="M100" s="91">
        <v>0</v>
      </c>
      <c r="N100" s="91">
        <f t="shared" si="14"/>
        <v>100</v>
      </c>
      <c r="O100" s="53"/>
    </row>
    <row r="101" spans="1:15" s="52" customFormat="1" x14ac:dyDescent="0.2">
      <c r="A101" s="150" t="s">
        <v>156</v>
      </c>
      <c r="B101" s="151" t="s">
        <v>181</v>
      </c>
      <c r="C101" s="152" t="s">
        <v>77</v>
      </c>
      <c r="D101" s="152" t="s">
        <v>77</v>
      </c>
      <c r="E101" s="153" t="s">
        <v>182</v>
      </c>
      <c r="F101" s="154">
        <v>0</v>
      </c>
      <c r="G101" s="101">
        <f t="shared" si="16"/>
        <v>150</v>
      </c>
      <c r="H101" s="92">
        <f t="shared" si="17"/>
        <v>150</v>
      </c>
      <c r="I101" s="93">
        <v>0</v>
      </c>
      <c r="J101" s="93">
        <f t="shared" si="15"/>
        <v>150</v>
      </c>
      <c r="K101" s="93">
        <v>0</v>
      </c>
      <c r="L101" s="93">
        <f t="shared" si="13"/>
        <v>150</v>
      </c>
      <c r="M101" s="93">
        <v>0</v>
      </c>
      <c r="N101" s="93">
        <f t="shared" si="14"/>
        <v>150</v>
      </c>
      <c r="O101" s="53"/>
    </row>
    <row r="102" spans="1:15" s="52" customFormat="1" x14ac:dyDescent="0.2">
      <c r="A102" s="155"/>
      <c r="B102" s="156"/>
      <c r="C102" s="157" t="s">
        <v>159</v>
      </c>
      <c r="D102" s="157" t="s">
        <v>183</v>
      </c>
      <c r="E102" s="158" t="s">
        <v>137</v>
      </c>
      <c r="F102" s="159">
        <v>0</v>
      </c>
      <c r="G102" s="108">
        <v>150</v>
      </c>
      <c r="H102" s="90">
        <f t="shared" si="17"/>
        <v>150</v>
      </c>
      <c r="I102" s="91">
        <v>0</v>
      </c>
      <c r="J102" s="91">
        <f t="shared" si="15"/>
        <v>150</v>
      </c>
      <c r="K102" s="91">
        <v>0</v>
      </c>
      <c r="L102" s="91">
        <f t="shared" si="13"/>
        <v>150</v>
      </c>
      <c r="M102" s="91">
        <v>0</v>
      </c>
      <c r="N102" s="91">
        <f t="shared" si="14"/>
        <v>150</v>
      </c>
      <c r="O102" s="53"/>
    </row>
    <row r="103" spans="1:15" s="52" customFormat="1" ht="22.5" x14ac:dyDescent="0.2">
      <c r="A103" s="150" t="s">
        <v>156</v>
      </c>
      <c r="B103" s="151" t="s">
        <v>184</v>
      </c>
      <c r="C103" s="152" t="s">
        <v>77</v>
      </c>
      <c r="D103" s="152" t="s">
        <v>77</v>
      </c>
      <c r="E103" s="153" t="s">
        <v>185</v>
      </c>
      <c r="F103" s="154">
        <v>0</v>
      </c>
      <c r="G103" s="101">
        <f t="shared" si="16"/>
        <v>150</v>
      </c>
      <c r="H103" s="92">
        <f t="shared" si="17"/>
        <v>150</v>
      </c>
      <c r="I103" s="93">
        <v>0</v>
      </c>
      <c r="J103" s="93">
        <f t="shared" si="15"/>
        <v>150</v>
      </c>
      <c r="K103" s="93">
        <v>0</v>
      </c>
      <c r="L103" s="93">
        <f t="shared" si="13"/>
        <v>150</v>
      </c>
      <c r="M103" s="93">
        <v>0</v>
      </c>
      <c r="N103" s="93">
        <f t="shared" si="14"/>
        <v>150</v>
      </c>
      <c r="O103" s="53"/>
    </row>
    <row r="104" spans="1:15" s="52" customFormat="1" x14ac:dyDescent="0.2">
      <c r="A104" s="155"/>
      <c r="B104" s="156"/>
      <c r="C104" s="157" t="s">
        <v>159</v>
      </c>
      <c r="D104" s="157" t="s">
        <v>160</v>
      </c>
      <c r="E104" s="158" t="s">
        <v>134</v>
      </c>
      <c r="F104" s="159">
        <v>0</v>
      </c>
      <c r="G104" s="108">
        <v>150</v>
      </c>
      <c r="H104" s="90">
        <f t="shared" si="17"/>
        <v>150</v>
      </c>
      <c r="I104" s="91">
        <v>0</v>
      </c>
      <c r="J104" s="91">
        <f t="shared" si="15"/>
        <v>150</v>
      </c>
      <c r="K104" s="91">
        <v>0</v>
      </c>
      <c r="L104" s="91">
        <f t="shared" si="13"/>
        <v>150</v>
      </c>
      <c r="M104" s="91">
        <v>0</v>
      </c>
      <c r="N104" s="91">
        <f t="shared" si="14"/>
        <v>150</v>
      </c>
      <c r="O104" s="53"/>
    </row>
    <row r="105" spans="1:15" s="52" customFormat="1" ht="33.75" x14ac:dyDescent="0.2">
      <c r="A105" s="150" t="s">
        <v>156</v>
      </c>
      <c r="B105" s="151" t="s">
        <v>186</v>
      </c>
      <c r="C105" s="152" t="s">
        <v>77</v>
      </c>
      <c r="D105" s="152" t="s">
        <v>77</v>
      </c>
      <c r="E105" s="153" t="s">
        <v>187</v>
      </c>
      <c r="F105" s="154">
        <v>0</v>
      </c>
      <c r="G105" s="101">
        <f t="shared" si="16"/>
        <v>150</v>
      </c>
      <c r="H105" s="92">
        <f t="shared" si="17"/>
        <v>150</v>
      </c>
      <c r="I105" s="93">
        <v>0</v>
      </c>
      <c r="J105" s="93">
        <f t="shared" si="15"/>
        <v>150</v>
      </c>
      <c r="K105" s="93">
        <v>0</v>
      </c>
      <c r="L105" s="93">
        <f t="shared" si="13"/>
        <v>150</v>
      </c>
      <c r="M105" s="93">
        <v>0</v>
      </c>
      <c r="N105" s="93">
        <f t="shared" si="14"/>
        <v>150</v>
      </c>
      <c r="O105" s="53"/>
    </row>
    <row r="106" spans="1:15" s="52" customFormat="1" x14ac:dyDescent="0.2">
      <c r="A106" s="155"/>
      <c r="B106" s="156"/>
      <c r="C106" s="157" t="s">
        <v>159</v>
      </c>
      <c r="D106" s="157" t="s">
        <v>160</v>
      </c>
      <c r="E106" s="158" t="s">
        <v>134</v>
      </c>
      <c r="F106" s="159">
        <v>0</v>
      </c>
      <c r="G106" s="108">
        <v>150</v>
      </c>
      <c r="H106" s="90">
        <f t="shared" si="17"/>
        <v>150</v>
      </c>
      <c r="I106" s="91">
        <v>0</v>
      </c>
      <c r="J106" s="91">
        <f t="shared" si="15"/>
        <v>150</v>
      </c>
      <c r="K106" s="91">
        <v>0</v>
      </c>
      <c r="L106" s="91">
        <f t="shared" si="13"/>
        <v>150</v>
      </c>
      <c r="M106" s="91">
        <v>0</v>
      </c>
      <c r="N106" s="91">
        <f t="shared" si="14"/>
        <v>150</v>
      </c>
      <c r="O106" s="53"/>
    </row>
    <row r="107" spans="1:15" s="52" customFormat="1" ht="22.5" x14ac:dyDescent="0.2">
      <c r="A107" s="150" t="s">
        <v>156</v>
      </c>
      <c r="B107" s="151" t="s">
        <v>188</v>
      </c>
      <c r="C107" s="152" t="s">
        <v>77</v>
      </c>
      <c r="D107" s="152" t="s">
        <v>77</v>
      </c>
      <c r="E107" s="153" t="s">
        <v>189</v>
      </c>
      <c r="F107" s="154">
        <v>0</v>
      </c>
      <c r="G107" s="101">
        <f t="shared" si="16"/>
        <v>100</v>
      </c>
      <c r="H107" s="92">
        <f t="shared" si="17"/>
        <v>100</v>
      </c>
      <c r="I107" s="93">
        <v>0</v>
      </c>
      <c r="J107" s="93">
        <f t="shared" si="15"/>
        <v>100</v>
      </c>
      <c r="K107" s="93">
        <v>0</v>
      </c>
      <c r="L107" s="93">
        <f t="shared" si="13"/>
        <v>100</v>
      </c>
      <c r="M107" s="93">
        <v>0</v>
      </c>
      <c r="N107" s="93">
        <f t="shared" si="14"/>
        <v>100</v>
      </c>
      <c r="O107" s="53"/>
    </row>
    <row r="108" spans="1:15" s="52" customFormat="1" x14ac:dyDescent="0.2">
      <c r="A108" s="155"/>
      <c r="B108" s="156"/>
      <c r="C108" s="157" t="s">
        <v>159</v>
      </c>
      <c r="D108" s="157" t="s">
        <v>160</v>
      </c>
      <c r="E108" s="158" t="s">
        <v>134</v>
      </c>
      <c r="F108" s="159">
        <v>0</v>
      </c>
      <c r="G108" s="108">
        <v>100</v>
      </c>
      <c r="H108" s="90">
        <f t="shared" si="17"/>
        <v>100</v>
      </c>
      <c r="I108" s="91">
        <v>0</v>
      </c>
      <c r="J108" s="91">
        <f t="shared" si="15"/>
        <v>100</v>
      </c>
      <c r="K108" s="91">
        <v>0</v>
      </c>
      <c r="L108" s="91">
        <f t="shared" si="13"/>
        <v>100</v>
      </c>
      <c r="M108" s="91">
        <v>0</v>
      </c>
      <c r="N108" s="91">
        <f t="shared" si="14"/>
        <v>100</v>
      </c>
      <c r="O108" s="53"/>
    </row>
    <row r="109" spans="1:15" s="52" customFormat="1" x14ac:dyDescent="0.2">
      <c r="A109" s="150" t="s">
        <v>156</v>
      </c>
      <c r="B109" s="151" t="s">
        <v>190</v>
      </c>
      <c r="C109" s="152" t="s">
        <v>77</v>
      </c>
      <c r="D109" s="152" t="s">
        <v>77</v>
      </c>
      <c r="E109" s="153" t="s">
        <v>191</v>
      </c>
      <c r="F109" s="154">
        <v>0</v>
      </c>
      <c r="G109" s="101">
        <f t="shared" si="16"/>
        <v>100</v>
      </c>
      <c r="H109" s="92">
        <f t="shared" si="17"/>
        <v>100</v>
      </c>
      <c r="I109" s="93">
        <v>0</v>
      </c>
      <c r="J109" s="93">
        <f t="shared" si="15"/>
        <v>100</v>
      </c>
      <c r="K109" s="93">
        <v>0</v>
      </c>
      <c r="L109" s="93">
        <f t="shared" si="13"/>
        <v>100</v>
      </c>
      <c r="M109" s="93">
        <f>M110</f>
        <v>-100</v>
      </c>
      <c r="N109" s="93">
        <f t="shared" si="14"/>
        <v>0</v>
      </c>
      <c r="O109" s="53" t="s">
        <v>79</v>
      </c>
    </row>
    <row r="110" spans="1:15" s="52" customFormat="1" x14ac:dyDescent="0.2">
      <c r="A110" s="155"/>
      <c r="B110" s="156"/>
      <c r="C110" s="157" t="s">
        <v>159</v>
      </c>
      <c r="D110" s="157" t="s">
        <v>160</v>
      </c>
      <c r="E110" s="158" t="s">
        <v>134</v>
      </c>
      <c r="F110" s="159">
        <v>0</v>
      </c>
      <c r="G110" s="108">
        <v>100</v>
      </c>
      <c r="H110" s="90">
        <f t="shared" si="17"/>
        <v>100</v>
      </c>
      <c r="I110" s="91">
        <v>0</v>
      </c>
      <c r="J110" s="91">
        <f t="shared" si="15"/>
        <v>100</v>
      </c>
      <c r="K110" s="91">
        <v>0</v>
      </c>
      <c r="L110" s="91">
        <f t="shared" si="13"/>
        <v>100</v>
      </c>
      <c r="M110" s="91">
        <v>-100</v>
      </c>
      <c r="N110" s="91">
        <f t="shared" si="14"/>
        <v>0</v>
      </c>
      <c r="O110" s="53"/>
    </row>
    <row r="111" spans="1:15" s="52" customFormat="1" ht="22.5" x14ac:dyDescent="0.2">
      <c r="A111" s="150" t="s">
        <v>156</v>
      </c>
      <c r="B111" s="151" t="s">
        <v>192</v>
      </c>
      <c r="C111" s="152" t="s">
        <v>77</v>
      </c>
      <c r="D111" s="152" t="s">
        <v>77</v>
      </c>
      <c r="E111" s="153" t="s">
        <v>193</v>
      </c>
      <c r="F111" s="154">
        <v>0</v>
      </c>
      <c r="G111" s="101">
        <f t="shared" si="16"/>
        <v>250</v>
      </c>
      <c r="H111" s="92">
        <f t="shared" si="17"/>
        <v>250</v>
      </c>
      <c r="I111" s="93">
        <v>0</v>
      </c>
      <c r="J111" s="93">
        <f t="shared" si="15"/>
        <v>250</v>
      </c>
      <c r="K111" s="93">
        <v>0</v>
      </c>
      <c r="L111" s="93">
        <f t="shared" si="13"/>
        <v>250</v>
      </c>
      <c r="M111" s="93">
        <v>0</v>
      </c>
      <c r="N111" s="93">
        <f t="shared" si="14"/>
        <v>250</v>
      </c>
      <c r="O111" s="53"/>
    </row>
    <row r="112" spans="1:15" s="52" customFormat="1" x14ac:dyDescent="0.2">
      <c r="A112" s="155"/>
      <c r="B112" s="156"/>
      <c r="C112" s="157" t="s">
        <v>159</v>
      </c>
      <c r="D112" s="157" t="s">
        <v>160</v>
      </c>
      <c r="E112" s="158" t="s">
        <v>134</v>
      </c>
      <c r="F112" s="159">
        <v>0</v>
      </c>
      <c r="G112" s="108">
        <v>250</v>
      </c>
      <c r="H112" s="90">
        <f t="shared" si="17"/>
        <v>250</v>
      </c>
      <c r="I112" s="91">
        <v>0</v>
      </c>
      <c r="J112" s="91">
        <f t="shared" si="15"/>
        <v>250</v>
      </c>
      <c r="K112" s="91">
        <v>0</v>
      </c>
      <c r="L112" s="91">
        <f t="shared" si="13"/>
        <v>250</v>
      </c>
      <c r="M112" s="91">
        <v>0</v>
      </c>
      <c r="N112" s="91">
        <f t="shared" si="14"/>
        <v>250</v>
      </c>
      <c r="O112" s="53"/>
    </row>
    <row r="113" spans="1:15" s="52" customFormat="1" ht="33.75" x14ac:dyDescent="0.2">
      <c r="A113" s="150" t="s">
        <v>156</v>
      </c>
      <c r="B113" s="151" t="s">
        <v>194</v>
      </c>
      <c r="C113" s="152" t="s">
        <v>77</v>
      </c>
      <c r="D113" s="152" t="s">
        <v>77</v>
      </c>
      <c r="E113" s="153" t="s">
        <v>195</v>
      </c>
      <c r="F113" s="154">
        <v>0</v>
      </c>
      <c r="G113" s="101">
        <f t="shared" si="16"/>
        <v>150</v>
      </c>
      <c r="H113" s="92">
        <f t="shared" si="17"/>
        <v>150</v>
      </c>
      <c r="I113" s="93">
        <v>0</v>
      </c>
      <c r="J113" s="93">
        <f t="shared" si="15"/>
        <v>150</v>
      </c>
      <c r="K113" s="93">
        <v>0</v>
      </c>
      <c r="L113" s="93">
        <f t="shared" si="13"/>
        <v>150</v>
      </c>
      <c r="M113" s="93">
        <f>M114</f>
        <v>-150</v>
      </c>
      <c r="N113" s="93">
        <f t="shared" si="14"/>
        <v>0</v>
      </c>
      <c r="O113" s="53" t="s">
        <v>79</v>
      </c>
    </row>
    <row r="114" spans="1:15" s="52" customFormat="1" x14ac:dyDescent="0.2">
      <c r="A114" s="155"/>
      <c r="B114" s="156"/>
      <c r="C114" s="157" t="s">
        <v>159</v>
      </c>
      <c r="D114" s="157" t="s">
        <v>160</v>
      </c>
      <c r="E114" s="158" t="s">
        <v>134</v>
      </c>
      <c r="F114" s="159">
        <v>0</v>
      </c>
      <c r="G114" s="108">
        <v>150</v>
      </c>
      <c r="H114" s="90">
        <f t="shared" si="17"/>
        <v>150</v>
      </c>
      <c r="I114" s="91">
        <v>0</v>
      </c>
      <c r="J114" s="91">
        <f t="shared" si="15"/>
        <v>150</v>
      </c>
      <c r="K114" s="91">
        <v>0</v>
      </c>
      <c r="L114" s="91">
        <f t="shared" si="13"/>
        <v>150</v>
      </c>
      <c r="M114" s="91">
        <v>-150</v>
      </c>
      <c r="N114" s="91">
        <f t="shared" si="14"/>
        <v>0</v>
      </c>
      <c r="O114" s="53"/>
    </row>
    <row r="115" spans="1:15" s="52" customFormat="1" ht="33.75" x14ac:dyDescent="0.2">
      <c r="A115" s="150" t="s">
        <v>156</v>
      </c>
      <c r="B115" s="151" t="s">
        <v>196</v>
      </c>
      <c r="C115" s="152" t="s">
        <v>77</v>
      </c>
      <c r="D115" s="152" t="s">
        <v>77</v>
      </c>
      <c r="E115" s="153" t="s">
        <v>197</v>
      </c>
      <c r="F115" s="154">
        <v>0</v>
      </c>
      <c r="G115" s="101">
        <f t="shared" si="16"/>
        <v>100</v>
      </c>
      <c r="H115" s="92">
        <f t="shared" si="17"/>
        <v>100</v>
      </c>
      <c r="I115" s="93">
        <v>0</v>
      </c>
      <c r="J115" s="93">
        <f t="shared" si="15"/>
        <v>100</v>
      </c>
      <c r="K115" s="93">
        <v>0</v>
      </c>
      <c r="L115" s="93">
        <f t="shared" si="13"/>
        <v>100</v>
      </c>
      <c r="M115" s="93">
        <v>0</v>
      </c>
      <c r="N115" s="93">
        <f t="shared" si="14"/>
        <v>100</v>
      </c>
      <c r="O115" s="53"/>
    </row>
    <row r="116" spans="1:15" s="52" customFormat="1" x14ac:dyDescent="0.2">
      <c r="A116" s="155"/>
      <c r="B116" s="156"/>
      <c r="C116" s="157" t="s">
        <v>159</v>
      </c>
      <c r="D116" s="157" t="s">
        <v>160</v>
      </c>
      <c r="E116" s="158" t="s">
        <v>134</v>
      </c>
      <c r="F116" s="159">
        <v>0</v>
      </c>
      <c r="G116" s="108">
        <v>100</v>
      </c>
      <c r="H116" s="90">
        <f t="shared" si="17"/>
        <v>100</v>
      </c>
      <c r="I116" s="91">
        <v>0</v>
      </c>
      <c r="J116" s="91">
        <f t="shared" si="15"/>
        <v>100</v>
      </c>
      <c r="K116" s="91">
        <v>0</v>
      </c>
      <c r="L116" s="91">
        <f t="shared" si="13"/>
        <v>100</v>
      </c>
      <c r="M116" s="91">
        <v>0</v>
      </c>
      <c r="N116" s="91">
        <f t="shared" si="14"/>
        <v>100</v>
      </c>
      <c r="O116" s="53"/>
    </row>
    <row r="117" spans="1:15" s="52" customFormat="1" ht="13.15" x14ac:dyDescent="0.25">
      <c r="A117" s="150" t="s">
        <v>156</v>
      </c>
      <c r="B117" s="151" t="s">
        <v>198</v>
      </c>
      <c r="C117" s="152" t="s">
        <v>77</v>
      </c>
      <c r="D117" s="152" t="s">
        <v>77</v>
      </c>
      <c r="E117" s="153" t="s">
        <v>199</v>
      </c>
      <c r="F117" s="154">
        <v>0</v>
      </c>
      <c r="G117" s="101">
        <f t="shared" si="16"/>
        <v>150</v>
      </c>
      <c r="H117" s="92">
        <f t="shared" si="17"/>
        <v>150</v>
      </c>
      <c r="I117" s="93">
        <v>0</v>
      </c>
      <c r="J117" s="93">
        <f t="shared" si="15"/>
        <v>150</v>
      </c>
      <c r="K117" s="93">
        <v>0</v>
      </c>
      <c r="L117" s="93">
        <f t="shared" si="13"/>
        <v>150</v>
      </c>
      <c r="M117" s="93">
        <v>0</v>
      </c>
      <c r="N117" s="93">
        <f t="shared" si="14"/>
        <v>150</v>
      </c>
      <c r="O117" s="53"/>
    </row>
    <row r="118" spans="1:15" s="52" customFormat="1" x14ac:dyDescent="0.2">
      <c r="A118" s="155"/>
      <c r="B118" s="156"/>
      <c r="C118" s="157" t="s">
        <v>159</v>
      </c>
      <c r="D118" s="157" t="s">
        <v>160</v>
      </c>
      <c r="E118" s="158" t="s">
        <v>134</v>
      </c>
      <c r="F118" s="159">
        <v>0</v>
      </c>
      <c r="G118" s="108">
        <v>150</v>
      </c>
      <c r="H118" s="90">
        <f t="shared" si="17"/>
        <v>150</v>
      </c>
      <c r="I118" s="91">
        <v>0</v>
      </c>
      <c r="J118" s="91">
        <f t="shared" si="15"/>
        <v>150</v>
      </c>
      <c r="K118" s="91">
        <v>0</v>
      </c>
      <c r="L118" s="91">
        <f t="shared" si="13"/>
        <v>150</v>
      </c>
      <c r="M118" s="91">
        <v>0</v>
      </c>
      <c r="N118" s="91">
        <f t="shared" si="14"/>
        <v>150</v>
      </c>
      <c r="O118" s="53"/>
    </row>
    <row r="119" spans="1:15" s="52" customFormat="1" ht="22.5" x14ac:dyDescent="0.2">
      <c r="A119" s="150" t="s">
        <v>156</v>
      </c>
      <c r="B119" s="151" t="s">
        <v>200</v>
      </c>
      <c r="C119" s="152" t="s">
        <v>77</v>
      </c>
      <c r="D119" s="152" t="s">
        <v>77</v>
      </c>
      <c r="E119" s="153" t="s">
        <v>201</v>
      </c>
      <c r="F119" s="154">
        <v>0</v>
      </c>
      <c r="G119" s="101">
        <f t="shared" si="16"/>
        <v>100</v>
      </c>
      <c r="H119" s="92">
        <f t="shared" si="17"/>
        <v>100</v>
      </c>
      <c r="I119" s="93">
        <v>0</v>
      </c>
      <c r="J119" s="93">
        <f t="shared" si="15"/>
        <v>100</v>
      </c>
      <c r="K119" s="93">
        <v>0</v>
      </c>
      <c r="L119" s="93">
        <f t="shared" si="13"/>
        <v>100</v>
      </c>
      <c r="M119" s="93">
        <v>0</v>
      </c>
      <c r="N119" s="93">
        <f t="shared" si="14"/>
        <v>100</v>
      </c>
      <c r="O119" s="53"/>
    </row>
    <row r="120" spans="1:15" s="52" customFormat="1" x14ac:dyDescent="0.2">
      <c r="A120" s="155"/>
      <c r="B120" s="156"/>
      <c r="C120" s="157" t="s">
        <v>159</v>
      </c>
      <c r="D120" s="157" t="s">
        <v>160</v>
      </c>
      <c r="E120" s="158" t="s">
        <v>134</v>
      </c>
      <c r="F120" s="159">
        <v>0</v>
      </c>
      <c r="G120" s="108">
        <v>100</v>
      </c>
      <c r="H120" s="90">
        <f t="shared" si="17"/>
        <v>100</v>
      </c>
      <c r="I120" s="91">
        <v>0</v>
      </c>
      <c r="J120" s="91">
        <f t="shared" si="15"/>
        <v>100</v>
      </c>
      <c r="K120" s="91">
        <v>0</v>
      </c>
      <c r="L120" s="91">
        <f t="shared" si="13"/>
        <v>100</v>
      </c>
      <c r="M120" s="91">
        <v>0</v>
      </c>
      <c r="N120" s="91">
        <f t="shared" si="14"/>
        <v>100</v>
      </c>
      <c r="O120" s="53"/>
    </row>
    <row r="121" spans="1:15" s="52" customFormat="1" ht="22.5" x14ac:dyDescent="0.2">
      <c r="A121" s="150" t="s">
        <v>156</v>
      </c>
      <c r="B121" s="151" t="s">
        <v>202</v>
      </c>
      <c r="C121" s="152" t="s">
        <v>77</v>
      </c>
      <c r="D121" s="152" t="s">
        <v>77</v>
      </c>
      <c r="E121" s="153" t="s">
        <v>203</v>
      </c>
      <c r="F121" s="154">
        <v>0</v>
      </c>
      <c r="G121" s="101">
        <f t="shared" si="16"/>
        <v>100</v>
      </c>
      <c r="H121" s="92">
        <f t="shared" si="17"/>
        <v>100</v>
      </c>
      <c r="I121" s="93">
        <v>0</v>
      </c>
      <c r="J121" s="93">
        <f t="shared" si="15"/>
        <v>100</v>
      </c>
      <c r="K121" s="93">
        <v>0</v>
      </c>
      <c r="L121" s="93">
        <f t="shared" si="13"/>
        <v>100</v>
      </c>
      <c r="M121" s="93">
        <f>M122</f>
        <v>-100</v>
      </c>
      <c r="N121" s="93">
        <f t="shared" si="14"/>
        <v>0</v>
      </c>
      <c r="O121" s="53" t="s">
        <v>79</v>
      </c>
    </row>
    <row r="122" spans="1:15" s="52" customFormat="1" x14ac:dyDescent="0.2">
      <c r="A122" s="155"/>
      <c r="B122" s="156"/>
      <c r="C122" s="157" t="s">
        <v>159</v>
      </c>
      <c r="D122" s="157" t="s">
        <v>160</v>
      </c>
      <c r="E122" s="158" t="s">
        <v>134</v>
      </c>
      <c r="F122" s="159">
        <v>0</v>
      </c>
      <c r="G122" s="108">
        <v>100</v>
      </c>
      <c r="H122" s="90">
        <f t="shared" si="17"/>
        <v>100</v>
      </c>
      <c r="I122" s="91">
        <v>0</v>
      </c>
      <c r="J122" s="91">
        <f t="shared" si="15"/>
        <v>100</v>
      </c>
      <c r="K122" s="91">
        <v>0</v>
      </c>
      <c r="L122" s="91">
        <f t="shared" si="13"/>
        <v>100</v>
      </c>
      <c r="M122" s="91">
        <v>-100</v>
      </c>
      <c r="N122" s="91">
        <f t="shared" si="14"/>
        <v>0</v>
      </c>
      <c r="O122" s="53"/>
    </row>
    <row r="123" spans="1:15" s="52" customFormat="1" ht="22.5" x14ac:dyDescent="0.2">
      <c r="A123" s="150" t="s">
        <v>156</v>
      </c>
      <c r="B123" s="151" t="s">
        <v>204</v>
      </c>
      <c r="C123" s="152" t="s">
        <v>77</v>
      </c>
      <c r="D123" s="152" t="s">
        <v>77</v>
      </c>
      <c r="E123" s="153" t="s">
        <v>205</v>
      </c>
      <c r="F123" s="154">
        <v>0</v>
      </c>
      <c r="G123" s="101">
        <f t="shared" si="16"/>
        <v>100</v>
      </c>
      <c r="H123" s="92">
        <f t="shared" si="17"/>
        <v>100</v>
      </c>
      <c r="I123" s="93">
        <v>0</v>
      </c>
      <c r="J123" s="93">
        <f t="shared" si="15"/>
        <v>100</v>
      </c>
      <c r="K123" s="93">
        <v>0</v>
      </c>
      <c r="L123" s="93">
        <f t="shared" si="13"/>
        <v>100</v>
      </c>
      <c r="M123" s="93">
        <f>M124</f>
        <v>-100</v>
      </c>
      <c r="N123" s="93">
        <f t="shared" si="14"/>
        <v>0</v>
      </c>
      <c r="O123" s="53" t="s">
        <v>79</v>
      </c>
    </row>
    <row r="124" spans="1:15" s="52" customFormat="1" x14ac:dyDescent="0.2">
      <c r="A124" s="155"/>
      <c r="B124" s="156"/>
      <c r="C124" s="157" t="s">
        <v>159</v>
      </c>
      <c r="D124" s="157" t="s">
        <v>160</v>
      </c>
      <c r="E124" s="158" t="s">
        <v>134</v>
      </c>
      <c r="F124" s="159">
        <v>0</v>
      </c>
      <c r="G124" s="108">
        <v>100</v>
      </c>
      <c r="H124" s="90">
        <f t="shared" si="17"/>
        <v>100</v>
      </c>
      <c r="I124" s="91">
        <v>0</v>
      </c>
      <c r="J124" s="91">
        <f t="shared" si="15"/>
        <v>100</v>
      </c>
      <c r="K124" s="91">
        <v>0</v>
      </c>
      <c r="L124" s="91">
        <f t="shared" si="13"/>
        <v>100</v>
      </c>
      <c r="M124" s="91">
        <v>-100</v>
      </c>
      <c r="N124" s="91">
        <f t="shared" si="14"/>
        <v>0</v>
      </c>
      <c r="O124" s="53"/>
    </row>
    <row r="125" spans="1:15" s="52" customFormat="1" ht="22.5" x14ac:dyDescent="0.2">
      <c r="A125" s="150" t="s">
        <v>156</v>
      </c>
      <c r="B125" s="151" t="s">
        <v>206</v>
      </c>
      <c r="C125" s="152" t="s">
        <v>77</v>
      </c>
      <c r="D125" s="152" t="s">
        <v>77</v>
      </c>
      <c r="E125" s="153" t="s">
        <v>207</v>
      </c>
      <c r="F125" s="154">
        <v>0</v>
      </c>
      <c r="G125" s="101">
        <f t="shared" si="16"/>
        <v>100</v>
      </c>
      <c r="H125" s="92">
        <f t="shared" si="17"/>
        <v>100</v>
      </c>
      <c r="I125" s="93">
        <v>0</v>
      </c>
      <c r="J125" s="93">
        <f t="shared" si="15"/>
        <v>100</v>
      </c>
      <c r="K125" s="93">
        <v>0</v>
      </c>
      <c r="L125" s="93">
        <f t="shared" si="13"/>
        <v>100</v>
      </c>
      <c r="M125" s="93">
        <v>0</v>
      </c>
      <c r="N125" s="93">
        <f t="shared" si="14"/>
        <v>100</v>
      </c>
      <c r="O125" s="53"/>
    </row>
    <row r="126" spans="1:15" s="52" customFormat="1" x14ac:dyDescent="0.2">
      <c r="A126" s="155"/>
      <c r="B126" s="156"/>
      <c r="C126" s="157" t="s">
        <v>159</v>
      </c>
      <c r="D126" s="157" t="s">
        <v>160</v>
      </c>
      <c r="E126" s="158" t="s">
        <v>134</v>
      </c>
      <c r="F126" s="159">
        <v>0</v>
      </c>
      <c r="G126" s="108">
        <v>100</v>
      </c>
      <c r="H126" s="90">
        <f t="shared" si="17"/>
        <v>100</v>
      </c>
      <c r="I126" s="91">
        <v>0</v>
      </c>
      <c r="J126" s="91">
        <f t="shared" si="15"/>
        <v>100</v>
      </c>
      <c r="K126" s="91">
        <v>0</v>
      </c>
      <c r="L126" s="91">
        <f t="shared" si="13"/>
        <v>100</v>
      </c>
      <c r="M126" s="91">
        <v>0</v>
      </c>
      <c r="N126" s="91">
        <f t="shared" si="14"/>
        <v>100</v>
      </c>
      <c r="O126" s="53"/>
    </row>
    <row r="127" spans="1:15" s="52" customFormat="1" ht="22.5" x14ac:dyDescent="0.2">
      <c r="A127" s="150" t="s">
        <v>156</v>
      </c>
      <c r="B127" s="151" t="s">
        <v>208</v>
      </c>
      <c r="C127" s="152" t="s">
        <v>77</v>
      </c>
      <c r="D127" s="152" t="s">
        <v>77</v>
      </c>
      <c r="E127" s="153" t="s">
        <v>209</v>
      </c>
      <c r="F127" s="154">
        <v>0</v>
      </c>
      <c r="G127" s="101">
        <f t="shared" si="16"/>
        <v>200</v>
      </c>
      <c r="H127" s="92">
        <f t="shared" si="17"/>
        <v>200</v>
      </c>
      <c r="I127" s="93">
        <v>0</v>
      </c>
      <c r="J127" s="93">
        <f t="shared" si="15"/>
        <v>200</v>
      </c>
      <c r="K127" s="93">
        <v>0</v>
      </c>
      <c r="L127" s="93">
        <f t="shared" si="13"/>
        <v>200</v>
      </c>
      <c r="M127" s="93">
        <v>0</v>
      </c>
      <c r="N127" s="93">
        <f t="shared" si="14"/>
        <v>200</v>
      </c>
      <c r="O127" s="53"/>
    </row>
    <row r="128" spans="1:15" s="52" customFormat="1" x14ac:dyDescent="0.2">
      <c r="A128" s="155"/>
      <c r="B128" s="156"/>
      <c r="C128" s="157" t="s">
        <v>159</v>
      </c>
      <c r="D128" s="157" t="s">
        <v>160</v>
      </c>
      <c r="E128" s="158" t="s">
        <v>134</v>
      </c>
      <c r="F128" s="159">
        <v>0</v>
      </c>
      <c r="G128" s="108">
        <v>200</v>
      </c>
      <c r="H128" s="90">
        <f t="shared" si="17"/>
        <v>200</v>
      </c>
      <c r="I128" s="91">
        <v>0</v>
      </c>
      <c r="J128" s="91">
        <f t="shared" si="15"/>
        <v>200</v>
      </c>
      <c r="K128" s="91">
        <v>0</v>
      </c>
      <c r="L128" s="91">
        <f t="shared" si="13"/>
        <v>200</v>
      </c>
      <c r="M128" s="91">
        <v>0</v>
      </c>
      <c r="N128" s="91">
        <f t="shared" si="14"/>
        <v>200</v>
      </c>
      <c r="O128" s="53"/>
    </row>
    <row r="129" spans="1:15" s="52" customFormat="1" ht="22.5" x14ac:dyDescent="0.2">
      <c r="A129" s="150" t="s">
        <v>156</v>
      </c>
      <c r="B129" s="151" t="s">
        <v>210</v>
      </c>
      <c r="C129" s="152" t="s">
        <v>77</v>
      </c>
      <c r="D129" s="152" t="s">
        <v>77</v>
      </c>
      <c r="E129" s="153" t="s">
        <v>211</v>
      </c>
      <c r="F129" s="154">
        <v>0</v>
      </c>
      <c r="G129" s="101">
        <f t="shared" si="16"/>
        <v>100</v>
      </c>
      <c r="H129" s="92">
        <f t="shared" si="17"/>
        <v>100</v>
      </c>
      <c r="I129" s="93">
        <v>0</v>
      </c>
      <c r="J129" s="93">
        <f t="shared" si="15"/>
        <v>100</v>
      </c>
      <c r="K129" s="93">
        <v>0</v>
      </c>
      <c r="L129" s="93">
        <f t="shared" si="13"/>
        <v>100</v>
      </c>
      <c r="M129" s="93">
        <v>0</v>
      </c>
      <c r="N129" s="93">
        <f t="shared" si="14"/>
        <v>100</v>
      </c>
      <c r="O129" s="53"/>
    </row>
    <row r="130" spans="1:15" s="52" customFormat="1" x14ac:dyDescent="0.2">
      <c r="A130" s="155"/>
      <c r="B130" s="156"/>
      <c r="C130" s="157" t="s">
        <v>159</v>
      </c>
      <c r="D130" s="157" t="s">
        <v>160</v>
      </c>
      <c r="E130" s="158" t="s">
        <v>134</v>
      </c>
      <c r="F130" s="159">
        <v>0</v>
      </c>
      <c r="G130" s="108">
        <v>100</v>
      </c>
      <c r="H130" s="90">
        <f t="shared" si="17"/>
        <v>100</v>
      </c>
      <c r="I130" s="91">
        <v>0</v>
      </c>
      <c r="J130" s="91">
        <f t="shared" si="15"/>
        <v>100</v>
      </c>
      <c r="K130" s="91">
        <v>0</v>
      </c>
      <c r="L130" s="91">
        <f t="shared" si="13"/>
        <v>100</v>
      </c>
      <c r="M130" s="91">
        <v>0</v>
      </c>
      <c r="N130" s="91">
        <f t="shared" si="14"/>
        <v>100</v>
      </c>
      <c r="O130" s="53"/>
    </row>
    <row r="131" spans="1:15" s="52" customFormat="1" ht="33.75" x14ac:dyDescent="0.2">
      <c r="A131" s="150" t="s">
        <v>156</v>
      </c>
      <c r="B131" s="151" t="s">
        <v>212</v>
      </c>
      <c r="C131" s="152" t="s">
        <v>77</v>
      </c>
      <c r="D131" s="152" t="s">
        <v>77</v>
      </c>
      <c r="E131" s="153" t="s">
        <v>213</v>
      </c>
      <c r="F131" s="154">
        <v>0</v>
      </c>
      <c r="G131" s="101">
        <f t="shared" si="16"/>
        <v>100</v>
      </c>
      <c r="H131" s="92">
        <f t="shared" si="17"/>
        <v>100</v>
      </c>
      <c r="I131" s="93">
        <v>0</v>
      </c>
      <c r="J131" s="93">
        <f t="shared" si="15"/>
        <v>100</v>
      </c>
      <c r="K131" s="93">
        <v>0</v>
      </c>
      <c r="L131" s="93">
        <f t="shared" si="13"/>
        <v>100</v>
      </c>
      <c r="M131" s="93">
        <v>0</v>
      </c>
      <c r="N131" s="93">
        <f t="shared" si="14"/>
        <v>100</v>
      </c>
      <c r="O131" s="53"/>
    </row>
    <row r="132" spans="1:15" s="52" customFormat="1" x14ac:dyDescent="0.2">
      <c r="A132" s="155"/>
      <c r="B132" s="156"/>
      <c r="C132" s="157" t="s">
        <v>159</v>
      </c>
      <c r="D132" s="157" t="s">
        <v>214</v>
      </c>
      <c r="E132" s="158" t="s">
        <v>215</v>
      </c>
      <c r="F132" s="159">
        <v>0</v>
      </c>
      <c r="G132" s="108">
        <v>100</v>
      </c>
      <c r="H132" s="90">
        <f t="shared" si="17"/>
        <v>100</v>
      </c>
      <c r="I132" s="91">
        <v>0</v>
      </c>
      <c r="J132" s="91">
        <f t="shared" si="15"/>
        <v>100</v>
      </c>
      <c r="K132" s="91">
        <v>0</v>
      </c>
      <c r="L132" s="91">
        <f t="shared" si="13"/>
        <v>100</v>
      </c>
      <c r="M132" s="91">
        <v>0</v>
      </c>
      <c r="N132" s="91">
        <f t="shared" si="14"/>
        <v>100</v>
      </c>
      <c r="O132" s="53"/>
    </row>
    <row r="133" spans="1:15" s="52" customFormat="1" ht="22.5" x14ac:dyDescent="0.2">
      <c r="A133" s="150" t="s">
        <v>156</v>
      </c>
      <c r="B133" s="151" t="s">
        <v>216</v>
      </c>
      <c r="C133" s="152" t="s">
        <v>77</v>
      </c>
      <c r="D133" s="152" t="s">
        <v>77</v>
      </c>
      <c r="E133" s="153" t="s">
        <v>217</v>
      </c>
      <c r="F133" s="154">
        <v>0</v>
      </c>
      <c r="G133" s="101">
        <f t="shared" si="16"/>
        <v>150</v>
      </c>
      <c r="H133" s="92">
        <f t="shared" si="17"/>
        <v>150</v>
      </c>
      <c r="I133" s="93">
        <v>0</v>
      </c>
      <c r="J133" s="93">
        <f t="shared" si="15"/>
        <v>150</v>
      </c>
      <c r="K133" s="93">
        <v>0</v>
      </c>
      <c r="L133" s="93">
        <f t="shared" si="13"/>
        <v>150</v>
      </c>
      <c r="M133" s="93">
        <v>0</v>
      </c>
      <c r="N133" s="93">
        <f t="shared" si="14"/>
        <v>150</v>
      </c>
      <c r="O133" s="53"/>
    </row>
    <row r="134" spans="1:15" s="52" customFormat="1" x14ac:dyDescent="0.2">
      <c r="A134" s="155"/>
      <c r="B134" s="156"/>
      <c r="C134" s="157" t="s">
        <v>159</v>
      </c>
      <c r="D134" s="157" t="s">
        <v>214</v>
      </c>
      <c r="E134" s="158" t="s">
        <v>215</v>
      </c>
      <c r="F134" s="159">
        <v>0</v>
      </c>
      <c r="G134" s="108">
        <v>150</v>
      </c>
      <c r="H134" s="90">
        <f t="shared" si="17"/>
        <v>150</v>
      </c>
      <c r="I134" s="91">
        <v>0</v>
      </c>
      <c r="J134" s="91">
        <f t="shared" si="15"/>
        <v>150</v>
      </c>
      <c r="K134" s="91">
        <v>0</v>
      </c>
      <c r="L134" s="91">
        <f t="shared" si="13"/>
        <v>150</v>
      </c>
      <c r="M134" s="91">
        <v>0</v>
      </c>
      <c r="N134" s="91">
        <f t="shared" si="14"/>
        <v>150</v>
      </c>
      <c r="O134" s="53"/>
    </row>
    <row r="135" spans="1:15" s="52" customFormat="1" x14ac:dyDescent="0.2">
      <c r="A135" s="150" t="s">
        <v>156</v>
      </c>
      <c r="B135" s="151" t="s">
        <v>218</v>
      </c>
      <c r="C135" s="152" t="s">
        <v>77</v>
      </c>
      <c r="D135" s="152" t="s">
        <v>77</v>
      </c>
      <c r="E135" s="153" t="s">
        <v>219</v>
      </c>
      <c r="F135" s="154">
        <v>0</v>
      </c>
      <c r="G135" s="101">
        <f t="shared" si="16"/>
        <v>100</v>
      </c>
      <c r="H135" s="92">
        <f t="shared" si="17"/>
        <v>100</v>
      </c>
      <c r="I135" s="93">
        <v>0</v>
      </c>
      <c r="J135" s="93">
        <f t="shared" si="15"/>
        <v>100</v>
      </c>
      <c r="K135" s="93">
        <v>0</v>
      </c>
      <c r="L135" s="93">
        <f t="shared" si="13"/>
        <v>100</v>
      </c>
      <c r="M135" s="93">
        <v>0</v>
      </c>
      <c r="N135" s="93">
        <f t="shared" si="14"/>
        <v>100</v>
      </c>
      <c r="O135" s="53"/>
    </row>
    <row r="136" spans="1:15" s="52" customFormat="1" x14ac:dyDescent="0.2">
      <c r="A136" s="155"/>
      <c r="B136" s="156"/>
      <c r="C136" s="157" t="s">
        <v>159</v>
      </c>
      <c r="D136" s="157" t="s">
        <v>160</v>
      </c>
      <c r="E136" s="158" t="s">
        <v>134</v>
      </c>
      <c r="F136" s="159">
        <v>0</v>
      </c>
      <c r="G136" s="108">
        <v>100</v>
      </c>
      <c r="H136" s="90">
        <f t="shared" si="17"/>
        <v>100</v>
      </c>
      <c r="I136" s="91">
        <v>0</v>
      </c>
      <c r="J136" s="91">
        <f t="shared" si="15"/>
        <v>100</v>
      </c>
      <c r="K136" s="91">
        <v>0</v>
      </c>
      <c r="L136" s="91">
        <f t="shared" si="13"/>
        <v>100</v>
      </c>
      <c r="M136" s="91">
        <v>0</v>
      </c>
      <c r="N136" s="91">
        <f t="shared" si="14"/>
        <v>100</v>
      </c>
      <c r="O136" s="53"/>
    </row>
    <row r="137" spans="1:15" s="52" customFormat="1" ht="21" x14ac:dyDescent="0.25">
      <c r="A137" s="150" t="s">
        <v>156</v>
      </c>
      <c r="B137" s="151" t="s">
        <v>220</v>
      </c>
      <c r="C137" s="152" t="s">
        <v>77</v>
      </c>
      <c r="D137" s="152" t="s">
        <v>77</v>
      </c>
      <c r="E137" s="153" t="s">
        <v>221</v>
      </c>
      <c r="F137" s="154">
        <v>0</v>
      </c>
      <c r="G137" s="101">
        <f t="shared" si="16"/>
        <v>200</v>
      </c>
      <c r="H137" s="92">
        <f t="shared" si="17"/>
        <v>200</v>
      </c>
      <c r="I137" s="93">
        <v>0</v>
      </c>
      <c r="J137" s="93">
        <f t="shared" si="15"/>
        <v>200</v>
      </c>
      <c r="K137" s="93">
        <v>0</v>
      </c>
      <c r="L137" s="93">
        <f t="shared" si="13"/>
        <v>200</v>
      </c>
      <c r="M137" s="93">
        <v>0</v>
      </c>
      <c r="N137" s="93">
        <f t="shared" si="14"/>
        <v>200</v>
      </c>
      <c r="O137" s="53"/>
    </row>
    <row r="138" spans="1:15" s="52" customFormat="1" x14ac:dyDescent="0.2">
      <c r="A138" s="155"/>
      <c r="B138" s="156"/>
      <c r="C138" s="157" t="s">
        <v>159</v>
      </c>
      <c r="D138" s="157" t="s">
        <v>183</v>
      </c>
      <c r="E138" s="158" t="s">
        <v>137</v>
      </c>
      <c r="F138" s="159">
        <v>0</v>
      </c>
      <c r="G138" s="108">
        <v>200</v>
      </c>
      <c r="H138" s="90">
        <f t="shared" si="17"/>
        <v>200</v>
      </c>
      <c r="I138" s="91">
        <v>0</v>
      </c>
      <c r="J138" s="91">
        <f t="shared" si="15"/>
        <v>200</v>
      </c>
      <c r="K138" s="91">
        <v>0</v>
      </c>
      <c r="L138" s="91">
        <f t="shared" si="13"/>
        <v>200</v>
      </c>
      <c r="M138" s="91">
        <v>0</v>
      </c>
      <c r="N138" s="91">
        <f t="shared" si="14"/>
        <v>200</v>
      </c>
      <c r="O138" s="53"/>
    </row>
    <row r="139" spans="1:15" s="52" customFormat="1" x14ac:dyDescent="0.2">
      <c r="A139" s="150" t="s">
        <v>156</v>
      </c>
      <c r="B139" s="151" t="s">
        <v>222</v>
      </c>
      <c r="C139" s="152" t="s">
        <v>77</v>
      </c>
      <c r="D139" s="152" t="s">
        <v>77</v>
      </c>
      <c r="E139" s="153" t="s">
        <v>223</v>
      </c>
      <c r="F139" s="154">
        <v>0</v>
      </c>
      <c r="G139" s="101">
        <f t="shared" si="16"/>
        <v>100</v>
      </c>
      <c r="H139" s="92">
        <f t="shared" si="17"/>
        <v>100</v>
      </c>
      <c r="I139" s="93">
        <v>0</v>
      </c>
      <c r="J139" s="93">
        <f t="shared" si="15"/>
        <v>100</v>
      </c>
      <c r="K139" s="93">
        <v>0</v>
      </c>
      <c r="L139" s="93">
        <f t="shared" ref="L139:L202" si="18">+J139+K139</f>
        <v>100</v>
      </c>
      <c r="M139" s="93">
        <v>0</v>
      </c>
      <c r="N139" s="93">
        <f t="shared" ref="N139:N202" si="19">+L139+M139</f>
        <v>100</v>
      </c>
      <c r="O139" s="53"/>
    </row>
    <row r="140" spans="1:15" s="52" customFormat="1" x14ac:dyDescent="0.2">
      <c r="A140" s="155"/>
      <c r="B140" s="156"/>
      <c r="C140" s="157" t="s">
        <v>159</v>
      </c>
      <c r="D140" s="157" t="s">
        <v>160</v>
      </c>
      <c r="E140" s="158" t="s">
        <v>134</v>
      </c>
      <c r="F140" s="159">
        <v>0</v>
      </c>
      <c r="G140" s="108">
        <v>100</v>
      </c>
      <c r="H140" s="90">
        <f t="shared" si="17"/>
        <v>100</v>
      </c>
      <c r="I140" s="91">
        <v>0</v>
      </c>
      <c r="J140" s="91">
        <f t="shared" si="15"/>
        <v>100</v>
      </c>
      <c r="K140" s="91">
        <v>0</v>
      </c>
      <c r="L140" s="91">
        <f t="shared" si="18"/>
        <v>100</v>
      </c>
      <c r="M140" s="91">
        <v>0</v>
      </c>
      <c r="N140" s="91">
        <f t="shared" si="19"/>
        <v>100</v>
      </c>
      <c r="O140" s="53"/>
    </row>
    <row r="141" spans="1:15" s="52" customFormat="1" ht="33.75" x14ac:dyDescent="0.2">
      <c r="A141" s="150" t="s">
        <v>156</v>
      </c>
      <c r="B141" s="151" t="s">
        <v>224</v>
      </c>
      <c r="C141" s="152" t="s">
        <v>77</v>
      </c>
      <c r="D141" s="152" t="s">
        <v>77</v>
      </c>
      <c r="E141" s="153" t="s">
        <v>225</v>
      </c>
      <c r="F141" s="154">
        <v>0</v>
      </c>
      <c r="G141" s="101">
        <f t="shared" si="16"/>
        <v>100</v>
      </c>
      <c r="H141" s="92">
        <f t="shared" si="17"/>
        <v>100</v>
      </c>
      <c r="I141" s="93">
        <v>0</v>
      </c>
      <c r="J141" s="93">
        <f t="shared" si="15"/>
        <v>100</v>
      </c>
      <c r="K141" s="93">
        <v>0</v>
      </c>
      <c r="L141" s="93">
        <f t="shared" si="18"/>
        <v>100</v>
      </c>
      <c r="M141" s="93">
        <v>0</v>
      </c>
      <c r="N141" s="93">
        <f t="shared" si="19"/>
        <v>100</v>
      </c>
      <c r="O141" s="53"/>
    </row>
    <row r="142" spans="1:15" s="52" customFormat="1" x14ac:dyDescent="0.2">
      <c r="A142" s="155"/>
      <c r="B142" s="156"/>
      <c r="C142" s="157" t="s">
        <v>159</v>
      </c>
      <c r="D142" s="157" t="s">
        <v>160</v>
      </c>
      <c r="E142" s="158" t="s">
        <v>134</v>
      </c>
      <c r="F142" s="159">
        <v>0</v>
      </c>
      <c r="G142" s="108">
        <v>100</v>
      </c>
      <c r="H142" s="90">
        <f t="shared" si="17"/>
        <v>100</v>
      </c>
      <c r="I142" s="91">
        <v>0</v>
      </c>
      <c r="J142" s="91">
        <f t="shared" ref="J142:J222" si="20">+H142+I142</f>
        <v>100</v>
      </c>
      <c r="K142" s="91">
        <v>0</v>
      </c>
      <c r="L142" s="91">
        <f t="shared" si="18"/>
        <v>100</v>
      </c>
      <c r="M142" s="91">
        <v>0</v>
      </c>
      <c r="N142" s="91">
        <f t="shared" si="19"/>
        <v>100</v>
      </c>
      <c r="O142" s="53"/>
    </row>
    <row r="143" spans="1:15" s="52" customFormat="1" x14ac:dyDescent="0.2">
      <c r="A143" s="150" t="s">
        <v>156</v>
      </c>
      <c r="B143" s="151" t="s">
        <v>226</v>
      </c>
      <c r="C143" s="152" t="s">
        <v>77</v>
      </c>
      <c r="D143" s="152" t="s">
        <v>77</v>
      </c>
      <c r="E143" s="153" t="s">
        <v>227</v>
      </c>
      <c r="F143" s="154">
        <v>0</v>
      </c>
      <c r="G143" s="101">
        <f t="shared" ref="G143:G145" si="21">+G144</f>
        <v>450</v>
      </c>
      <c r="H143" s="92">
        <f t="shared" si="17"/>
        <v>450</v>
      </c>
      <c r="I143" s="93">
        <v>0</v>
      </c>
      <c r="J143" s="93">
        <f t="shared" si="20"/>
        <v>450</v>
      </c>
      <c r="K143" s="93">
        <v>0</v>
      </c>
      <c r="L143" s="93">
        <f t="shared" si="18"/>
        <v>450</v>
      </c>
      <c r="M143" s="93">
        <v>0</v>
      </c>
      <c r="N143" s="93">
        <f t="shared" si="19"/>
        <v>450</v>
      </c>
      <c r="O143" s="53"/>
    </row>
    <row r="144" spans="1:15" s="52" customFormat="1" x14ac:dyDescent="0.2">
      <c r="A144" s="155"/>
      <c r="B144" s="156"/>
      <c r="C144" s="157" t="s">
        <v>159</v>
      </c>
      <c r="D144" s="157" t="s">
        <v>160</v>
      </c>
      <c r="E144" s="158" t="s">
        <v>134</v>
      </c>
      <c r="F144" s="159">
        <v>0</v>
      </c>
      <c r="G144" s="108">
        <v>450</v>
      </c>
      <c r="H144" s="90">
        <f t="shared" ref="H144:H222" si="22">+F144+G144</f>
        <v>450</v>
      </c>
      <c r="I144" s="91">
        <v>0</v>
      </c>
      <c r="J144" s="91">
        <f t="shared" si="20"/>
        <v>450</v>
      </c>
      <c r="K144" s="91">
        <v>0</v>
      </c>
      <c r="L144" s="91">
        <f t="shared" si="18"/>
        <v>450</v>
      </c>
      <c r="M144" s="91">
        <v>0</v>
      </c>
      <c r="N144" s="91">
        <f t="shared" si="19"/>
        <v>450</v>
      </c>
      <c r="O144" s="53"/>
    </row>
    <row r="145" spans="1:15" s="52" customFormat="1" ht="22.5" x14ac:dyDescent="0.2">
      <c r="A145" s="150" t="s">
        <v>228</v>
      </c>
      <c r="B145" s="151" t="s">
        <v>229</v>
      </c>
      <c r="C145" s="152" t="s">
        <v>77</v>
      </c>
      <c r="D145" s="152" t="s">
        <v>77</v>
      </c>
      <c r="E145" s="153" t="s">
        <v>230</v>
      </c>
      <c r="F145" s="154">
        <v>0</v>
      </c>
      <c r="G145" s="101">
        <f t="shared" si="21"/>
        <v>150</v>
      </c>
      <c r="H145" s="92">
        <f t="shared" si="22"/>
        <v>150</v>
      </c>
      <c r="I145" s="93">
        <v>0</v>
      </c>
      <c r="J145" s="93">
        <f t="shared" si="20"/>
        <v>150</v>
      </c>
      <c r="K145" s="93">
        <v>0</v>
      </c>
      <c r="L145" s="93">
        <f t="shared" si="18"/>
        <v>150</v>
      </c>
      <c r="M145" s="93">
        <v>0</v>
      </c>
      <c r="N145" s="93">
        <f t="shared" si="19"/>
        <v>150</v>
      </c>
      <c r="O145" s="53"/>
    </row>
    <row r="146" spans="1:15" s="52" customFormat="1" ht="13.5" thickBot="1" x14ac:dyDescent="0.25">
      <c r="A146" s="155"/>
      <c r="B146" s="156"/>
      <c r="C146" s="157" t="s">
        <v>159</v>
      </c>
      <c r="D146" s="157" t="s">
        <v>160</v>
      </c>
      <c r="E146" s="158" t="s">
        <v>134</v>
      </c>
      <c r="F146" s="159">
        <v>0</v>
      </c>
      <c r="G146" s="160">
        <v>150</v>
      </c>
      <c r="H146" s="89">
        <f t="shared" si="22"/>
        <v>150</v>
      </c>
      <c r="I146" s="134">
        <v>0</v>
      </c>
      <c r="J146" s="134">
        <f t="shared" si="20"/>
        <v>150</v>
      </c>
      <c r="K146" s="134">
        <v>0</v>
      </c>
      <c r="L146" s="134">
        <f t="shared" si="18"/>
        <v>150</v>
      </c>
      <c r="M146" s="134">
        <v>0</v>
      </c>
      <c r="N146" s="134">
        <f t="shared" si="19"/>
        <v>150</v>
      </c>
      <c r="O146" s="53"/>
    </row>
    <row r="147" spans="1:15" s="52" customFormat="1" ht="13.5" thickBot="1" x14ac:dyDescent="0.25">
      <c r="A147" s="142" t="s">
        <v>76</v>
      </c>
      <c r="B147" s="143" t="s">
        <v>77</v>
      </c>
      <c r="C147" s="144" t="s">
        <v>77</v>
      </c>
      <c r="D147" s="144" t="s">
        <v>77</v>
      </c>
      <c r="E147" s="145" t="s">
        <v>231</v>
      </c>
      <c r="F147" s="146">
        <v>2750</v>
      </c>
      <c r="G147" s="161">
        <f>+G148+G150+G152+G154+G156+G158</f>
        <v>0</v>
      </c>
      <c r="H147" s="147">
        <f t="shared" si="22"/>
        <v>2750</v>
      </c>
      <c r="I147" s="148">
        <v>0</v>
      </c>
      <c r="J147" s="148">
        <f t="shared" si="20"/>
        <v>2750</v>
      </c>
      <c r="K147" s="148">
        <v>0</v>
      </c>
      <c r="L147" s="148">
        <f t="shared" si="18"/>
        <v>2750</v>
      </c>
      <c r="M147" s="148">
        <v>0</v>
      </c>
      <c r="N147" s="148">
        <f t="shared" si="19"/>
        <v>2750</v>
      </c>
      <c r="O147" s="53"/>
    </row>
    <row r="148" spans="1:15" s="52" customFormat="1" ht="13.9" hidden="1" thickBot="1" x14ac:dyDescent="0.3">
      <c r="A148" s="77" t="s">
        <v>76</v>
      </c>
      <c r="B148" s="78" t="s">
        <v>232</v>
      </c>
      <c r="C148" s="79" t="s">
        <v>77</v>
      </c>
      <c r="D148" s="80" t="s">
        <v>77</v>
      </c>
      <c r="E148" s="81" t="s">
        <v>231</v>
      </c>
      <c r="F148" s="82">
        <f>+F149</f>
        <v>2750</v>
      </c>
      <c r="G148" s="149">
        <f>+G149</f>
        <v>-2750</v>
      </c>
      <c r="H148" s="82">
        <f t="shared" si="22"/>
        <v>0</v>
      </c>
      <c r="I148" s="83">
        <v>0</v>
      </c>
      <c r="J148" s="83">
        <f t="shared" si="20"/>
        <v>0</v>
      </c>
      <c r="K148" s="83">
        <v>0</v>
      </c>
      <c r="L148" s="83">
        <f t="shared" si="18"/>
        <v>0</v>
      </c>
      <c r="M148" s="83">
        <v>0</v>
      </c>
      <c r="N148" s="83">
        <f t="shared" si="19"/>
        <v>0</v>
      </c>
      <c r="O148" s="53"/>
    </row>
    <row r="149" spans="1:15" s="52" customFormat="1" ht="13.9" hidden="1" thickBot="1" x14ac:dyDescent="0.3">
      <c r="A149" s="84"/>
      <c r="B149" s="85" t="s">
        <v>83</v>
      </c>
      <c r="C149" s="86">
        <v>3419</v>
      </c>
      <c r="D149" s="87">
        <v>5222</v>
      </c>
      <c r="E149" s="88" t="s">
        <v>134</v>
      </c>
      <c r="F149" s="90">
        <v>2750</v>
      </c>
      <c r="G149" s="108">
        <v>-2750</v>
      </c>
      <c r="H149" s="90">
        <f t="shared" si="22"/>
        <v>0</v>
      </c>
      <c r="I149" s="91">
        <v>0</v>
      </c>
      <c r="J149" s="91">
        <f t="shared" si="20"/>
        <v>0</v>
      </c>
      <c r="K149" s="91">
        <v>0</v>
      </c>
      <c r="L149" s="91">
        <f t="shared" si="18"/>
        <v>0</v>
      </c>
      <c r="M149" s="91">
        <v>0</v>
      </c>
      <c r="N149" s="91">
        <f t="shared" si="19"/>
        <v>0</v>
      </c>
      <c r="O149" s="53"/>
    </row>
    <row r="150" spans="1:15" s="52" customFormat="1" ht="21.6" hidden="1" thickBot="1" x14ac:dyDescent="0.3">
      <c r="A150" s="150" t="s">
        <v>156</v>
      </c>
      <c r="B150" s="151" t="s">
        <v>233</v>
      </c>
      <c r="C150" s="152" t="s">
        <v>77</v>
      </c>
      <c r="D150" s="152" t="s">
        <v>77</v>
      </c>
      <c r="E150" s="153" t="s">
        <v>234</v>
      </c>
      <c r="F150" s="154">
        <v>0</v>
      </c>
      <c r="G150" s="101">
        <f>+G151</f>
        <v>200</v>
      </c>
      <c r="H150" s="92">
        <f t="shared" si="22"/>
        <v>200</v>
      </c>
      <c r="I150" s="93">
        <v>0</v>
      </c>
      <c r="J150" s="93">
        <f t="shared" si="20"/>
        <v>200</v>
      </c>
      <c r="K150" s="93">
        <v>0</v>
      </c>
      <c r="L150" s="93">
        <f t="shared" si="18"/>
        <v>200</v>
      </c>
      <c r="M150" s="93">
        <v>0</v>
      </c>
      <c r="N150" s="93">
        <f t="shared" si="19"/>
        <v>200</v>
      </c>
      <c r="O150" s="53"/>
    </row>
    <row r="151" spans="1:15" s="52" customFormat="1" ht="13.9" hidden="1" thickBot="1" x14ac:dyDescent="0.3">
      <c r="A151" s="155"/>
      <c r="B151" s="156"/>
      <c r="C151" s="157" t="s">
        <v>159</v>
      </c>
      <c r="D151" s="157" t="s">
        <v>160</v>
      </c>
      <c r="E151" s="158" t="s">
        <v>134</v>
      </c>
      <c r="F151" s="159">
        <v>0</v>
      </c>
      <c r="G151" s="108">
        <v>200</v>
      </c>
      <c r="H151" s="90">
        <f t="shared" si="22"/>
        <v>200</v>
      </c>
      <c r="I151" s="91">
        <v>0</v>
      </c>
      <c r="J151" s="91">
        <f t="shared" si="20"/>
        <v>200</v>
      </c>
      <c r="K151" s="91">
        <v>0</v>
      </c>
      <c r="L151" s="91">
        <f t="shared" si="18"/>
        <v>200</v>
      </c>
      <c r="M151" s="91">
        <v>0</v>
      </c>
      <c r="N151" s="91">
        <f t="shared" si="19"/>
        <v>200</v>
      </c>
      <c r="O151" s="53"/>
    </row>
    <row r="152" spans="1:15" s="52" customFormat="1" ht="21.6" hidden="1" thickBot="1" x14ac:dyDescent="0.3">
      <c r="A152" s="150" t="s">
        <v>156</v>
      </c>
      <c r="B152" s="151" t="s">
        <v>235</v>
      </c>
      <c r="C152" s="152" t="s">
        <v>77</v>
      </c>
      <c r="D152" s="152" t="s">
        <v>77</v>
      </c>
      <c r="E152" s="153" t="s">
        <v>236</v>
      </c>
      <c r="F152" s="154">
        <v>0</v>
      </c>
      <c r="G152" s="101">
        <f t="shared" ref="G152" si="23">+G153</f>
        <v>750</v>
      </c>
      <c r="H152" s="92">
        <f t="shared" si="22"/>
        <v>750</v>
      </c>
      <c r="I152" s="93">
        <v>0</v>
      </c>
      <c r="J152" s="93">
        <f t="shared" si="20"/>
        <v>750</v>
      </c>
      <c r="K152" s="93">
        <v>0</v>
      </c>
      <c r="L152" s="93">
        <f t="shared" si="18"/>
        <v>750</v>
      </c>
      <c r="M152" s="93">
        <v>0</v>
      </c>
      <c r="N152" s="93">
        <f t="shared" si="19"/>
        <v>750</v>
      </c>
      <c r="O152" s="53"/>
    </row>
    <row r="153" spans="1:15" s="52" customFormat="1" ht="13.9" hidden="1" thickBot="1" x14ac:dyDescent="0.3">
      <c r="A153" s="155"/>
      <c r="B153" s="156"/>
      <c r="C153" s="157" t="s">
        <v>159</v>
      </c>
      <c r="D153" s="157" t="s">
        <v>160</v>
      </c>
      <c r="E153" s="158" t="s">
        <v>134</v>
      </c>
      <c r="F153" s="159">
        <v>0</v>
      </c>
      <c r="G153" s="108">
        <v>750</v>
      </c>
      <c r="H153" s="90">
        <f t="shared" si="22"/>
        <v>750</v>
      </c>
      <c r="I153" s="91">
        <v>0</v>
      </c>
      <c r="J153" s="91">
        <f t="shared" si="20"/>
        <v>750</v>
      </c>
      <c r="K153" s="91">
        <v>0</v>
      </c>
      <c r="L153" s="91">
        <f t="shared" si="18"/>
        <v>750</v>
      </c>
      <c r="M153" s="91">
        <v>0</v>
      </c>
      <c r="N153" s="91">
        <f t="shared" si="19"/>
        <v>750</v>
      </c>
      <c r="O153" s="53"/>
    </row>
    <row r="154" spans="1:15" s="52" customFormat="1" ht="21.6" hidden="1" thickBot="1" x14ac:dyDescent="0.3">
      <c r="A154" s="150" t="s">
        <v>156</v>
      </c>
      <c r="B154" s="151" t="s">
        <v>237</v>
      </c>
      <c r="C154" s="152" t="s">
        <v>77</v>
      </c>
      <c r="D154" s="152" t="s">
        <v>77</v>
      </c>
      <c r="E154" s="153" t="s">
        <v>238</v>
      </c>
      <c r="F154" s="154">
        <v>0</v>
      </c>
      <c r="G154" s="101">
        <f t="shared" ref="G154" si="24">+G155</f>
        <v>750</v>
      </c>
      <c r="H154" s="92">
        <f t="shared" si="22"/>
        <v>750</v>
      </c>
      <c r="I154" s="93">
        <v>0</v>
      </c>
      <c r="J154" s="93">
        <f t="shared" si="20"/>
        <v>750</v>
      </c>
      <c r="K154" s="93">
        <v>0</v>
      </c>
      <c r="L154" s="93">
        <f t="shared" si="18"/>
        <v>750</v>
      </c>
      <c r="M154" s="93">
        <v>0</v>
      </c>
      <c r="N154" s="93">
        <f t="shared" si="19"/>
        <v>750</v>
      </c>
      <c r="O154" s="53"/>
    </row>
    <row r="155" spans="1:15" s="52" customFormat="1" ht="13.9" hidden="1" thickBot="1" x14ac:dyDescent="0.3">
      <c r="A155" s="155"/>
      <c r="B155" s="156"/>
      <c r="C155" s="157" t="s">
        <v>159</v>
      </c>
      <c r="D155" s="157" t="s">
        <v>183</v>
      </c>
      <c r="E155" s="158" t="s">
        <v>137</v>
      </c>
      <c r="F155" s="159">
        <v>0</v>
      </c>
      <c r="G155" s="108">
        <v>750</v>
      </c>
      <c r="H155" s="90">
        <f t="shared" si="22"/>
        <v>750</v>
      </c>
      <c r="I155" s="91">
        <v>0</v>
      </c>
      <c r="J155" s="91">
        <f t="shared" si="20"/>
        <v>750</v>
      </c>
      <c r="K155" s="91">
        <v>0</v>
      </c>
      <c r="L155" s="91">
        <f t="shared" si="18"/>
        <v>750</v>
      </c>
      <c r="M155" s="91">
        <v>0</v>
      </c>
      <c r="N155" s="91">
        <f t="shared" si="19"/>
        <v>750</v>
      </c>
      <c r="O155" s="53"/>
    </row>
    <row r="156" spans="1:15" s="52" customFormat="1" ht="21.6" hidden="1" thickBot="1" x14ac:dyDescent="0.3">
      <c r="A156" s="150" t="s">
        <v>156</v>
      </c>
      <c r="B156" s="151" t="s">
        <v>239</v>
      </c>
      <c r="C156" s="152" t="s">
        <v>77</v>
      </c>
      <c r="D156" s="152" t="s">
        <v>77</v>
      </c>
      <c r="E156" s="153" t="s">
        <v>240</v>
      </c>
      <c r="F156" s="154">
        <v>0</v>
      </c>
      <c r="G156" s="101">
        <f t="shared" ref="G156" si="25">+G157</f>
        <v>300</v>
      </c>
      <c r="H156" s="92">
        <f t="shared" si="22"/>
        <v>300</v>
      </c>
      <c r="I156" s="93">
        <v>0</v>
      </c>
      <c r="J156" s="93">
        <f t="shared" si="20"/>
        <v>300</v>
      </c>
      <c r="K156" s="93">
        <v>0</v>
      </c>
      <c r="L156" s="93">
        <f t="shared" si="18"/>
        <v>300</v>
      </c>
      <c r="M156" s="93">
        <v>0</v>
      </c>
      <c r="N156" s="93">
        <f t="shared" si="19"/>
        <v>300</v>
      </c>
      <c r="O156" s="53"/>
    </row>
    <row r="157" spans="1:15" s="52" customFormat="1" ht="13.9" hidden="1" thickBot="1" x14ac:dyDescent="0.3">
      <c r="A157" s="155"/>
      <c r="B157" s="156"/>
      <c r="C157" s="157" t="s">
        <v>159</v>
      </c>
      <c r="D157" s="157" t="s">
        <v>160</v>
      </c>
      <c r="E157" s="158" t="s">
        <v>134</v>
      </c>
      <c r="F157" s="159">
        <v>0</v>
      </c>
      <c r="G157" s="108">
        <v>300</v>
      </c>
      <c r="H157" s="90">
        <f t="shared" si="22"/>
        <v>300</v>
      </c>
      <c r="I157" s="91">
        <v>0</v>
      </c>
      <c r="J157" s="91">
        <f t="shared" si="20"/>
        <v>300</v>
      </c>
      <c r="K157" s="91">
        <v>0</v>
      </c>
      <c r="L157" s="91">
        <f t="shared" si="18"/>
        <v>300</v>
      </c>
      <c r="M157" s="91">
        <v>0</v>
      </c>
      <c r="N157" s="91">
        <f t="shared" si="19"/>
        <v>300</v>
      </c>
      <c r="O157" s="53"/>
    </row>
    <row r="158" spans="1:15" s="52" customFormat="1" ht="21.6" hidden="1" thickBot="1" x14ac:dyDescent="0.3">
      <c r="A158" s="150" t="s">
        <v>156</v>
      </c>
      <c r="B158" s="151" t="s">
        <v>241</v>
      </c>
      <c r="C158" s="152" t="s">
        <v>77</v>
      </c>
      <c r="D158" s="152" t="s">
        <v>77</v>
      </c>
      <c r="E158" s="153" t="s">
        <v>242</v>
      </c>
      <c r="F158" s="154">
        <v>0</v>
      </c>
      <c r="G158" s="101">
        <f t="shared" ref="G158" si="26">+G159</f>
        <v>750</v>
      </c>
      <c r="H158" s="92">
        <f t="shared" si="22"/>
        <v>750</v>
      </c>
      <c r="I158" s="93">
        <v>0</v>
      </c>
      <c r="J158" s="93">
        <f t="shared" si="20"/>
        <v>750</v>
      </c>
      <c r="K158" s="93">
        <v>0</v>
      </c>
      <c r="L158" s="93">
        <f t="shared" si="18"/>
        <v>750</v>
      </c>
      <c r="M158" s="93">
        <v>0</v>
      </c>
      <c r="N158" s="93">
        <f t="shared" si="19"/>
        <v>750</v>
      </c>
      <c r="O158" s="53"/>
    </row>
    <row r="159" spans="1:15" s="52" customFormat="1" ht="13.9" hidden="1" thickBot="1" x14ac:dyDescent="0.3">
      <c r="A159" s="155"/>
      <c r="B159" s="156"/>
      <c r="C159" s="157" t="s">
        <v>159</v>
      </c>
      <c r="D159" s="157" t="s">
        <v>160</v>
      </c>
      <c r="E159" s="158" t="s">
        <v>134</v>
      </c>
      <c r="F159" s="159">
        <v>0</v>
      </c>
      <c r="G159" s="160">
        <v>750</v>
      </c>
      <c r="H159" s="89">
        <f t="shared" si="22"/>
        <v>750</v>
      </c>
      <c r="I159" s="134">
        <v>0</v>
      </c>
      <c r="J159" s="134">
        <f t="shared" si="20"/>
        <v>750</v>
      </c>
      <c r="K159" s="134">
        <v>0</v>
      </c>
      <c r="L159" s="134">
        <f t="shared" si="18"/>
        <v>750</v>
      </c>
      <c r="M159" s="134">
        <v>0</v>
      </c>
      <c r="N159" s="134">
        <f t="shared" si="19"/>
        <v>750</v>
      </c>
      <c r="O159" s="53"/>
    </row>
    <row r="160" spans="1:15" s="52" customFormat="1" ht="13.5" thickBot="1" x14ac:dyDescent="0.25">
      <c r="A160" s="142" t="s">
        <v>76</v>
      </c>
      <c r="B160" s="143" t="s">
        <v>77</v>
      </c>
      <c r="C160" s="144" t="s">
        <v>77</v>
      </c>
      <c r="D160" s="144" t="s">
        <v>77</v>
      </c>
      <c r="E160" s="145" t="s">
        <v>243</v>
      </c>
      <c r="F160" s="146">
        <v>1750</v>
      </c>
      <c r="G160" s="161">
        <f>+G161+G163+G165+G167+G169+G171+G173+G175+G177</f>
        <v>0</v>
      </c>
      <c r="H160" s="147">
        <f t="shared" si="22"/>
        <v>1750</v>
      </c>
      <c r="I160" s="148">
        <v>0</v>
      </c>
      <c r="J160" s="148">
        <f t="shared" si="20"/>
        <v>1750</v>
      </c>
      <c r="K160" s="148">
        <v>0</v>
      </c>
      <c r="L160" s="148">
        <f t="shared" si="18"/>
        <v>1750</v>
      </c>
      <c r="M160" s="148">
        <v>0</v>
      </c>
      <c r="N160" s="148">
        <f t="shared" si="19"/>
        <v>1750</v>
      </c>
      <c r="O160" s="53"/>
    </row>
    <row r="161" spans="1:15" s="52" customFormat="1" ht="13.9" hidden="1" thickBot="1" x14ac:dyDescent="0.3">
      <c r="A161" s="77" t="s">
        <v>76</v>
      </c>
      <c r="B161" s="78" t="s">
        <v>244</v>
      </c>
      <c r="C161" s="79" t="s">
        <v>77</v>
      </c>
      <c r="D161" s="80" t="s">
        <v>77</v>
      </c>
      <c r="E161" s="81" t="s">
        <v>243</v>
      </c>
      <c r="F161" s="82">
        <f>+F162</f>
        <v>1750</v>
      </c>
      <c r="G161" s="149">
        <f>+G162</f>
        <v>-1750</v>
      </c>
      <c r="H161" s="82">
        <f t="shared" si="22"/>
        <v>0</v>
      </c>
      <c r="I161" s="83">
        <v>0</v>
      </c>
      <c r="J161" s="83">
        <f t="shared" si="20"/>
        <v>0</v>
      </c>
      <c r="K161" s="83">
        <v>0</v>
      </c>
      <c r="L161" s="83">
        <f t="shared" si="18"/>
        <v>0</v>
      </c>
      <c r="M161" s="83">
        <v>0</v>
      </c>
      <c r="N161" s="83">
        <f t="shared" si="19"/>
        <v>0</v>
      </c>
      <c r="O161" s="53"/>
    </row>
    <row r="162" spans="1:15" s="52" customFormat="1" ht="13.9" hidden="1" thickBot="1" x14ac:dyDescent="0.3">
      <c r="A162" s="84"/>
      <c r="B162" s="85" t="s">
        <v>83</v>
      </c>
      <c r="C162" s="86">
        <v>3419</v>
      </c>
      <c r="D162" s="87">
        <v>5222</v>
      </c>
      <c r="E162" s="88" t="s">
        <v>134</v>
      </c>
      <c r="F162" s="90">
        <v>1750</v>
      </c>
      <c r="G162" s="108">
        <v>-1750</v>
      </c>
      <c r="H162" s="90">
        <f t="shared" si="22"/>
        <v>0</v>
      </c>
      <c r="I162" s="91">
        <v>0</v>
      </c>
      <c r="J162" s="91">
        <f t="shared" si="20"/>
        <v>0</v>
      </c>
      <c r="K162" s="91">
        <v>0</v>
      </c>
      <c r="L162" s="91">
        <f t="shared" si="18"/>
        <v>0</v>
      </c>
      <c r="M162" s="91">
        <v>0</v>
      </c>
      <c r="N162" s="91">
        <f t="shared" si="19"/>
        <v>0</v>
      </c>
      <c r="O162" s="53"/>
    </row>
    <row r="163" spans="1:15" s="52" customFormat="1" ht="31.9" hidden="1" thickBot="1" x14ac:dyDescent="0.3">
      <c r="A163" s="162" t="s">
        <v>156</v>
      </c>
      <c r="B163" s="163" t="s">
        <v>245</v>
      </c>
      <c r="C163" s="164" t="s">
        <v>77</v>
      </c>
      <c r="D163" s="164" t="s">
        <v>77</v>
      </c>
      <c r="E163" s="165" t="s">
        <v>246</v>
      </c>
      <c r="F163" s="166">
        <v>0</v>
      </c>
      <c r="G163" s="101">
        <f t="shared" ref="G163:G177" si="27">+G164</f>
        <v>50</v>
      </c>
      <c r="H163" s="92">
        <f t="shared" si="22"/>
        <v>50</v>
      </c>
      <c r="I163" s="93">
        <v>0</v>
      </c>
      <c r="J163" s="93">
        <f t="shared" si="20"/>
        <v>50</v>
      </c>
      <c r="K163" s="93">
        <v>0</v>
      </c>
      <c r="L163" s="93">
        <f t="shared" si="18"/>
        <v>50</v>
      </c>
      <c r="M163" s="93">
        <v>0</v>
      </c>
      <c r="N163" s="93">
        <f t="shared" si="19"/>
        <v>50</v>
      </c>
      <c r="O163" s="53"/>
    </row>
    <row r="164" spans="1:15" s="52" customFormat="1" ht="13.9" hidden="1" thickBot="1" x14ac:dyDescent="0.3">
      <c r="A164" s="167"/>
      <c r="B164" s="168"/>
      <c r="C164" s="169" t="s">
        <v>159</v>
      </c>
      <c r="D164" s="169" t="s">
        <v>160</v>
      </c>
      <c r="E164" s="170" t="s">
        <v>134</v>
      </c>
      <c r="F164" s="171">
        <v>0</v>
      </c>
      <c r="G164" s="108">
        <v>50</v>
      </c>
      <c r="H164" s="90">
        <f t="shared" si="22"/>
        <v>50</v>
      </c>
      <c r="I164" s="91">
        <v>0</v>
      </c>
      <c r="J164" s="91">
        <f t="shared" si="20"/>
        <v>50</v>
      </c>
      <c r="K164" s="91">
        <v>0</v>
      </c>
      <c r="L164" s="91">
        <f t="shared" si="18"/>
        <v>50</v>
      </c>
      <c r="M164" s="91">
        <v>0</v>
      </c>
      <c r="N164" s="91">
        <f t="shared" si="19"/>
        <v>50</v>
      </c>
      <c r="O164" s="53"/>
    </row>
    <row r="165" spans="1:15" s="52" customFormat="1" ht="21.6" hidden="1" thickBot="1" x14ac:dyDescent="0.3">
      <c r="A165" s="162" t="s">
        <v>156</v>
      </c>
      <c r="B165" s="163" t="s">
        <v>247</v>
      </c>
      <c r="C165" s="164" t="s">
        <v>77</v>
      </c>
      <c r="D165" s="164" t="s">
        <v>77</v>
      </c>
      <c r="E165" s="165" t="s">
        <v>248</v>
      </c>
      <c r="F165" s="166">
        <v>0</v>
      </c>
      <c r="G165" s="101">
        <f t="shared" si="27"/>
        <v>600</v>
      </c>
      <c r="H165" s="92">
        <f t="shared" si="22"/>
        <v>600</v>
      </c>
      <c r="I165" s="93">
        <v>0</v>
      </c>
      <c r="J165" s="93">
        <f t="shared" si="20"/>
        <v>600</v>
      </c>
      <c r="K165" s="93">
        <v>0</v>
      </c>
      <c r="L165" s="93">
        <f t="shared" si="18"/>
        <v>600</v>
      </c>
      <c r="M165" s="93">
        <v>0</v>
      </c>
      <c r="N165" s="93">
        <f t="shared" si="19"/>
        <v>600</v>
      </c>
      <c r="O165" s="53"/>
    </row>
    <row r="166" spans="1:15" s="52" customFormat="1" ht="13.9" hidden="1" thickBot="1" x14ac:dyDescent="0.3">
      <c r="A166" s="167"/>
      <c r="B166" s="168"/>
      <c r="C166" s="169" t="s">
        <v>159</v>
      </c>
      <c r="D166" s="169" t="s">
        <v>249</v>
      </c>
      <c r="E166" s="170" t="s">
        <v>250</v>
      </c>
      <c r="F166" s="171">
        <v>0</v>
      </c>
      <c r="G166" s="108">
        <v>600</v>
      </c>
      <c r="H166" s="90">
        <f t="shared" si="22"/>
        <v>600</v>
      </c>
      <c r="I166" s="91">
        <v>0</v>
      </c>
      <c r="J166" s="91">
        <f t="shared" si="20"/>
        <v>600</v>
      </c>
      <c r="K166" s="91">
        <v>0</v>
      </c>
      <c r="L166" s="91">
        <f t="shared" si="18"/>
        <v>600</v>
      </c>
      <c r="M166" s="91">
        <v>0</v>
      </c>
      <c r="N166" s="91">
        <f t="shared" si="19"/>
        <v>600</v>
      </c>
      <c r="O166" s="53"/>
    </row>
    <row r="167" spans="1:15" s="52" customFormat="1" ht="31.9" hidden="1" thickBot="1" x14ac:dyDescent="0.3">
      <c r="A167" s="162" t="s">
        <v>156</v>
      </c>
      <c r="B167" s="163" t="s">
        <v>251</v>
      </c>
      <c r="C167" s="164" t="s">
        <v>77</v>
      </c>
      <c r="D167" s="164" t="s">
        <v>77</v>
      </c>
      <c r="E167" s="165" t="s">
        <v>252</v>
      </c>
      <c r="F167" s="166">
        <v>0</v>
      </c>
      <c r="G167" s="101">
        <f t="shared" si="27"/>
        <v>450</v>
      </c>
      <c r="H167" s="92">
        <f t="shared" si="22"/>
        <v>450</v>
      </c>
      <c r="I167" s="93">
        <v>0</v>
      </c>
      <c r="J167" s="93">
        <f t="shared" si="20"/>
        <v>450</v>
      </c>
      <c r="K167" s="93">
        <v>0</v>
      </c>
      <c r="L167" s="93">
        <f t="shared" si="18"/>
        <v>450</v>
      </c>
      <c r="M167" s="93">
        <v>0</v>
      </c>
      <c r="N167" s="93">
        <f t="shared" si="19"/>
        <v>450</v>
      </c>
      <c r="O167" s="53"/>
    </row>
    <row r="168" spans="1:15" s="52" customFormat="1" ht="21.6" hidden="1" thickBot="1" x14ac:dyDescent="0.3">
      <c r="A168" s="167"/>
      <c r="B168" s="163" t="s">
        <v>253</v>
      </c>
      <c r="C168" s="169" t="s">
        <v>159</v>
      </c>
      <c r="D168" s="169" t="s">
        <v>254</v>
      </c>
      <c r="E168" s="170" t="s">
        <v>255</v>
      </c>
      <c r="F168" s="171">
        <v>0</v>
      </c>
      <c r="G168" s="108">
        <v>450</v>
      </c>
      <c r="H168" s="90">
        <f t="shared" si="22"/>
        <v>450</v>
      </c>
      <c r="I168" s="91">
        <v>0</v>
      </c>
      <c r="J168" s="91">
        <f t="shared" si="20"/>
        <v>450</v>
      </c>
      <c r="K168" s="91">
        <v>0</v>
      </c>
      <c r="L168" s="91">
        <f t="shared" si="18"/>
        <v>450</v>
      </c>
      <c r="M168" s="91">
        <v>0</v>
      </c>
      <c r="N168" s="91">
        <f t="shared" si="19"/>
        <v>450</v>
      </c>
      <c r="O168" s="53"/>
    </row>
    <row r="169" spans="1:15" s="52" customFormat="1" ht="21.6" hidden="1" thickBot="1" x14ac:dyDescent="0.3">
      <c r="A169" s="162" t="s">
        <v>156</v>
      </c>
      <c r="B169" s="163" t="s">
        <v>256</v>
      </c>
      <c r="C169" s="164" t="s">
        <v>77</v>
      </c>
      <c r="D169" s="164" t="s">
        <v>77</v>
      </c>
      <c r="E169" s="165" t="s">
        <v>257</v>
      </c>
      <c r="F169" s="166">
        <v>0</v>
      </c>
      <c r="G169" s="101">
        <f t="shared" si="27"/>
        <v>200</v>
      </c>
      <c r="H169" s="92">
        <f t="shared" si="22"/>
        <v>200</v>
      </c>
      <c r="I169" s="93">
        <v>0</v>
      </c>
      <c r="J169" s="93">
        <f t="shared" si="20"/>
        <v>200</v>
      </c>
      <c r="K169" s="93">
        <v>0</v>
      </c>
      <c r="L169" s="93">
        <f t="shared" si="18"/>
        <v>200</v>
      </c>
      <c r="M169" s="93">
        <v>0</v>
      </c>
      <c r="N169" s="93">
        <f t="shared" si="19"/>
        <v>200</v>
      </c>
      <c r="O169" s="53"/>
    </row>
    <row r="170" spans="1:15" s="52" customFormat="1" ht="13.9" hidden="1" thickBot="1" x14ac:dyDescent="0.3">
      <c r="A170" s="167"/>
      <c r="B170" s="168"/>
      <c r="C170" s="169" t="s">
        <v>159</v>
      </c>
      <c r="D170" s="157" t="s">
        <v>183</v>
      </c>
      <c r="E170" s="158" t="s">
        <v>137</v>
      </c>
      <c r="F170" s="171">
        <v>0</v>
      </c>
      <c r="G170" s="108">
        <v>200</v>
      </c>
      <c r="H170" s="90">
        <f t="shared" si="22"/>
        <v>200</v>
      </c>
      <c r="I170" s="91">
        <v>0</v>
      </c>
      <c r="J170" s="91">
        <f t="shared" si="20"/>
        <v>200</v>
      </c>
      <c r="K170" s="91">
        <v>0</v>
      </c>
      <c r="L170" s="91">
        <f t="shared" si="18"/>
        <v>200</v>
      </c>
      <c r="M170" s="91">
        <v>0</v>
      </c>
      <c r="N170" s="91">
        <f t="shared" si="19"/>
        <v>200</v>
      </c>
      <c r="O170" s="53"/>
    </row>
    <row r="171" spans="1:15" s="52" customFormat="1" ht="21.6" hidden="1" thickBot="1" x14ac:dyDescent="0.3">
      <c r="A171" s="162" t="s">
        <v>156</v>
      </c>
      <c r="B171" s="163" t="s">
        <v>258</v>
      </c>
      <c r="C171" s="164" t="s">
        <v>77</v>
      </c>
      <c r="D171" s="164" t="s">
        <v>77</v>
      </c>
      <c r="E171" s="165" t="s">
        <v>259</v>
      </c>
      <c r="F171" s="166">
        <v>0</v>
      </c>
      <c r="G171" s="101">
        <f t="shared" si="27"/>
        <v>100</v>
      </c>
      <c r="H171" s="92">
        <f t="shared" si="22"/>
        <v>100</v>
      </c>
      <c r="I171" s="93">
        <v>0</v>
      </c>
      <c r="J171" s="93">
        <f t="shared" si="20"/>
        <v>100</v>
      </c>
      <c r="K171" s="93">
        <v>0</v>
      </c>
      <c r="L171" s="93">
        <f t="shared" si="18"/>
        <v>100</v>
      </c>
      <c r="M171" s="93">
        <v>0</v>
      </c>
      <c r="N171" s="93">
        <f t="shared" si="19"/>
        <v>100</v>
      </c>
      <c r="O171" s="53"/>
    </row>
    <row r="172" spans="1:15" s="52" customFormat="1" ht="13.9" hidden="1" thickBot="1" x14ac:dyDescent="0.3">
      <c r="A172" s="167"/>
      <c r="B172" s="168"/>
      <c r="C172" s="169" t="s">
        <v>159</v>
      </c>
      <c r="D172" s="169" t="s">
        <v>160</v>
      </c>
      <c r="E172" s="170" t="s">
        <v>134</v>
      </c>
      <c r="F172" s="171">
        <v>0</v>
      </c>
      <c r="G172" s="108">
        <v>100</v>
      </c>
      <c r="H172" s="90">
        <f t="shared" si="22"/>
        <v>100</v>
      </c>
      <c r="I172" s="91">
        <v>0</v>
      </c>
      <c r="J172" s="91">
        <f t="shared" si="20"/>
        <v>100</v>
      </c>
      <c r="K172" s="91">
        <v>0</v>
      </c>
      <c r="L172" s="91">
        <f t="shared" si="18"/>
        <v>100</v>
      </c>
      <c r="M172" s="91">
        <v>0</v>
      </c>
      <c r="N172" s="91">
        <f t="shared" si="19"/>
        <v>100</v>
      </c>
      <c r="O172" s="53"/>
    </row>
    <row r="173" spans="1:15" s="52" customFormat="1" ht="13.9" hidden="1" thickBot="1" x14ac:dyDescent="0.3">
      <c r="A173" s="162" t="s">
        <v>156</v>
      </c>
      <c r="B173" s="163" t="s">
        <v>260</v>
      </c>
      <c r="C173" s="164" t="s">
        <v>77</v>
      </c>
      <c r="D173" s="164" t="s">
        <v>77</v>
      </c>
      <c r="E173" s="165" t="s">
        <v>261</v>
      </c>
      <c r="F173" s="166">
        <v>0</v>
      </c>
      <c r="G173" s="101">
        <f t="shared" si="27"/>
        <v>100</v>
      </c>
      <c r="H173" s="92">
        <f t="shared" si="22"/>
        <v>100</v>
      </c>
      <c r="I173" s="93">
        <v>0</v>
      </c>
      <c r="J173" s="93">
        <f t="shared" si="20"/>
        <v>100</v>
      </c>
      <c r="K173" s="93">
        <v>0</v>
      </c>
      <c r="L173" s="93">
        <f t="shared" si="18"/>
        <v>100</v>
      </c>
      <c r="M173" s="93">
        <v>0</v>
      </c>
      <c r="N173" s="93">
        <f t="shared" si="19"/>
        <v>100</v>
      </c>
      <c r="O173" s="53"/>
    </row>
    <row r="174" spans="1:15" s="52" customFormat="1" ht="13.9" hidden="1" thickBot="1" x14ac:dyDescent="0.3">
      <c r="A174" s="167"/>
      <c r="B174" s="168"/>
      <c r="C174" s="169" t="s">
        <v>159</v>
      </c>
      <c r="D174" s="169" t="s">
        <v>262</v>
      </c>
      <c r="E174" s="170" t="s">
        <v>84</v>
      </c>
      <c r="F174" s="171">
        <v>0</v>
      </c>
      <c r="G174" s="108">
        <v>100</v>
      </c>
      <c r="H174" s="90">
        <f t="shared" si="22"/>
        <v>100</v>
      </c>
      <c r="I174" s="91">
        <v>0</v>
      </c>
      <c r="J174" s="91">
        <f t="shared" si="20"/>
        <v>100</v>
      </c>
      <c r="K174" s="91">
        <v>0</v>
      </c>
      <c r="L174" s="91">
        <f t="shared" si="18"/>
        <v>100</v>
      </c>
      <c r="M174" s="91">
        <v>0</v>
      </c>
      <c r="N174" s="91">
        <f t="shared" si="19"/>
        <v>100</v>
      </c>
      <c r="O174" s="53"/>
    </row>
    <row r="175" spans="1:15" s="52" customFormat="1" ht="31.9" hidden="1" thickBot="1" x14ac:dyDescent="0.3">
      <c r="A175" s="162" t="s">
        <v>156</v>
      </c>
      <c r="B175" s="163" t="s">
        <v>263</v>
      </c>
      <c r="C175" s="164" t="s">
        <v>77</v>
      </c>
      <c r="D175" s="164" t="s">
        <v>77</v>
      </c>
      <c r="E175" s="165" t="s">
        <v>264</v>
      </c>
      <c r="F175" s="166">
        <v>0</v>
      </c>
      <c r="G175" s="101">
        <f t="shared" si="27"/>
        <v>50</v>
      </c>
      <c r="H175" s="92">
        <f t="shared" si="22"/>
        <v>50</v>
      </c>
      <c r="I175" s="93">
        <v>0</v>
      </c>
      <c r="J175" s="93">
        <f t="shared" si="20"/>
        <v>50</v>
      </c>
      <c r="K175" s="93">
        <v>0</v>
      </c>
      <c r="L175" s="93">
        <f t="shared" si="18"/>
        <v>50</v>
      </c>
      <c r="M175" s="93">
        <v>0</v>
      </c>
      <c r="N175" s="93">
        <f t="shared" si="19"/>
        <v>50</v>
      </c>
      <c r="O175" s="53"/>
    </row>
    <row r="176" spans="1:15" s="52" customFormat="1" ht="13.9" hidden="1" thickBot="1" x14ac:dyDescent="0.3">
      <c r="A176" s="167"/>
      <c r="B176" s="168"/>
      <c r="C176" s="169" t="s">
        <v>159</v>
      </c>
      <c r="D176" s="169" t="s">
        <v>160</v>
      </c>
      <c r="E176" s="170" t="s">
        <v>134</v>
      </c>
      <c r="F176" s="171">
        <v>0</v>
      </c>
      <c r="G176" s="108">
        <v>50</v>
      </c>
      <c r="H176" s="90">
        <f t="shared" si="22"/>
        <v>50</v>
      </c>
      <c r="I176" s="91">
        <v>0</v>
      </c>
      <c r="J176" s="91">
        <f t="shared" si="20"/>
        <v>50</v>
      </c>
      <c r="K176" s="91">
        <v>0</v>
      </c>
      <c r="L176" s="91">
        <f t="shared" si="18"/>
        <v>50</v>
      </c>
      <c r="M176" s="91">
        <v>0</v>
      </c>
      <c r="N176" s="91">
        <f t="shared" si="19"/>
        <v>50</v>
      </c>
      <c r="O176" s="53"/>
    </row>
    <row r="177" spans="1:15" s="52" customFormat="1" ht="21.6" hidden="1" thickBot="1" x14ac:dyDescent="0.3">
      <c r="A177" s="162" t="s">
        <v>156</v>
      </c>
      <c r="B177" s="163" t="s">
        <v>265</v>
      </c>
      <c r="C177" s="164" t="s">
        <v>77</v>
      </c>
      <c r="D177" s="164" t="s">
        <v>77</v>
      </c>
      <c r="E177" s="165" t="s">
        <v>266</v>
      </c>
      <c r="F177" s="166">
        <v>0</v>
      </c>
      <c r="G177" s="101">
        <f t="shared" si="27"/>
        <v>200</v>
      </c>
      <c r="H177" s="92">
        <f t="shared" si="22"/>
        <v>200</v>
      </c>
      <c r="I177" s="93">
        <v>0</v>
      </c>
      <c r="J177" s="93">
        <f t="shared" si="20"/>
        <v>200</v>
      </c>
      <c r="K177" s="93">
        <v>0</v>
      </c>
      <c r="L177" s="93">
        <f t="shared" si="18"/>
        <v>200</v>
      </c>
      <c r="M177" s="93">
        <v>0</v>
      </c>
      <c r="N177" s="93">
        <f t="shared" si="19"/>
        <v>200</v>
      </c>
      <c r="O177" s="53"/>
    </row>
    <row r="178" spans="1:15" s="52" customFormat="1" ht="21.6" hidden="1" thickBot="1" x14ac:dyDescent="0.3">
      <c r="A178" s="155"/>
      <c r="B178" s="156"/>
      <c r="C178" s="157" t="s">
        <v>159</v>
      </c>
      <c r="D178" s="157" t="s">
        <v>254</v>
      </c>
      <c r="E178" s="158" t="s">
        <v>255</v>
      </c>
      <c r="F178" s="159">
        <v>0</v>
      </c>
      <c r="G178" s="160">
        <v>200</v>
      </c>
      <c r="H178" s="89">
        <f t="shared" si="22"/>
        <v>200</v>
      </c>
      <c r="I178" s="134">
        <v>0</v>
      </c>
      <c r="J178" s="134">
        <f t="shared" si="20"/>
        <v>200</v>
      </c>
      <c r="K178" s="134">
        <v>0</v>
      </c>
      <c r="L178" s="134">
        <f t="shared" si="18"/>
        <v>200</v>
      </c>
      <c r="M178" s="134">
        <v>0</v>
      </c>
      <c r="N178" s="134">
        <f t="shared" si="19"/>
        <v>200</v>
      </c>
      <c r="O178" s="53"/>
    </row>
    <row r="179" spans="1:15" s="52" customFormat="1" ht="13.5" thickBot="1" x14ac:dyDescent="0.25">
      <c r="A179" s="142" t="s">
        <v>76</v>
      </c>
      <c r="B179" s="143" t="s">
        <v>77</v>
      </c>
      <c r="C179" s="144" t="s">
        <v>77</v>
      </c>
      <c r="D179" s="144" t="s">
        <v>77</v>
      </c>
      <c r="E179" s="145" t="s">
        <v>267</v>
      </c>
      <c r="F179" s="146">
        <v>2750</v>
      </c>
      <c r="G179" s="161">
        <f>+G180+G182+G184+G186</f>
        <v>0</v>
      </c>
      <c r="H179" s="147">
        <f t="shared" si="22"/>
        <v>2750</v>
      </c>
      <c r="I179" s="148">
        <v>0</v>
      </c>
      <c r="J179" s="148">
        <f t="shared" si="20"/>
        <v>2750</v>
      </c>
      <c r="K179" s="148">
        <f>+K180+K188+K190+K192+K194+K196+K198+K200+K202</f>
        <v>0</v>
      </c>
      <c r="L179" s="148">
        <f t="shared" si="18"/>
        <v>2750</v>
      </c>
      <c r="M179" s="148">
        <f>+M180+M188+M190+M192+M194+M196+M198+M200+M202</f>
        <v>0</v>
      </c>
      <c r="N179" s="148">
        <f t="shared" si="19"/>
        <v>2750</v>
      </c>
      <c r="O179" s="53"/>
    </row>
    <row r="180" spans="1:15" s="52" customFormat="1" ht="13.9" hidden="1" thickBot="1" x14ac:dyDescent="0.3">
      <c r="A180" s="77" t="s">
        <v>76</v>
      </c>
      <c r="B180" s="78" t="s">
        <v>268</v>
      </c>
      <c r="C180" s="79" t="s">
        <v>77</v>
      </c>
      <c r="D180" s="80" t="s">
        <v>77</v>
      </c>
      <c r="E180" s="81" t="s">
        <v>267</v>
      </c>
      <c r="F180" s="82">
        <f>+F181</f>
        <v>2750</v>
      </c>
      <c r="G180" s="149">
        <f>+G181</f>
        <v>-1560</v>
      </c>
      <c r="H180" s="82">
        <f t="shared" si="22"/>
        <v>1190</v>
      </c>
      <c r="I180" s="83">
        <v>0</v>
      </c>
      <c r="J180" s="83">
        <f t="shared" si="20"/>
        <v>1190</v>
      </c>
      <c r="K180" s="83">
        <f>+K181</f>
        <v>-1010</v>
      </c>
      <c r="L180" s="83">
        <f t="shared" si="18"/>
        <v>180</v>
      </c>
      <c r="M180" s="83"/>
      <c r="N180" s="83">
        <f t="shared" si="19"/>
        <v>180</v>
      </c>
      <c r="O180" s="53"/>
    </row>
    <row r="181" spans="1:15" s="52" customFormat="1" ht="13.9" hidden="1" thickBot="1" x14ac:dyDescent="0.3">
      <c r="A181" s="123"/>
      <c r="B181" s="124" t="s">
        <v>83</v>
      </c>
      <c r="C181" s="86">
        <v>3419</v>
      </c>
      <c r="D181" s="87">
        <v>5222</v>
      </c>
      <c r="E181" s="88" t="s">
        <v>134</v>
      </c>
      <c r="F181" s="90">
        <v>2750</v>
      </c>
      <c r="G181" s="108">
        <v>-1560</v>
      </c>
      <c r="H181" s="90">
        <f t="shared" si="22"/>
        <v>1190</v>
      </c>
      <c r="I181" s="91">
        <v>0</v>
      </c>
      <c r="J181" s="91">
        <f t="shared" si="20"/>
        <v>1190</v>
      </c>
      <c r="K181" s="91">
        <v>-1010</v>
      </c>
      <c r="L181" s="91">
        <f t="shared" si="18"/>
        <v>180</v>
      </c>
      <c r="M181" s="91"/>
      <c r="N181" s="91">
        <f t="shared" si="19"/>
        <v>180</v>
      </c>
      <c r="O181" s="53"/>
    </row>
    <row r="182" spans="1:15" s="52" customFormat="1" ht="19.899999999999999" hidden="1" customHeight="1" x14ac:dyDescent="0.25">
      <c r="A182" s="150" t="s">
        <v>156</v>
      </c>
      <c r="B182" s="151" t="s">
        <v>269</v>
      </c>
      <c r="C182" s="152" t="s">
        <v>77</v>
      </c>
      <c r="D182" s="152" t="s">
        <v>77</v>
      </c>
      <c r="E182" s="153" t="s">
        <v>270</v>
      </c>
      <c r="F182" s="154">
        <v>0</v>
      </c>
      <c r="G182" s="101">
        <f>+G183</f>
        <v>156</v>
      </c>
      <c r="H182" s="92">
        <f t="shared" si="22"/>
        <v>156</v>
      </c>
      <c r="I182" s="93">
        <v>0</v>
      </c>
      <c r="J182" s="93">
        <f t="shared" si="20"/>
        <v>156</v>
      </c>
      <c r="K182" s="93">
        <v>0</v>
      </c>
      <c r="L182" s="93">
        <f t="shared" si="18"/>
        <v>156</v>
      </c>
      <c r="M182" s="93"/>
      <c r="N182" s="93">
        <f t="shared" si="19"/>
        <v>156</v>
      </c>
      <c r="O182" s="53"/>
    </row>
    <row r="183" spans="1:15" s="52" customFormat="1" ht="13.9" hidden="1" thickBot="1" x14ac:dyDescent="0.3">
      <c r="A183" s="155"/>
      <c r="B183" s="156"/>
      <c r="C183" s="157" t="s">
        <v>159</v>
      </c>
      <c r="D183" s="157" t="s">
        <v>160</v>
      </c>
      <c r="E183" s="158" t="s">
        <v>134</v>
      </c>
      <c r="F183" s="159">
        <v>0</v>
      </c>
      <c r="G183" s="108">
        <v>156</v>
      </c>
      <c r="H183" s="90">
        <f t="shared" si="22"/>
        <v>156</v>
      </c>
      <c r="I183" s="91">
        <v>0</v>
      </c>
      <c r="J183" s="91">
        <f t="shared" si="20"/>
        <v>156</v>
      </c>
      <c r="K183" s="91">
        <v>0</v>
      </c>
      <c r="L183" s="91">
        <f t="shared" si="18"/>
        <v>156</v>
      </c>
      <c r="M183" s="91"/>
      <c r="N183" s="91">
        <f t="shared" si="19"/>
        <v>156</v>
      </c>
      <c r="O183" s="53"/>
    </row>
    <row r="184" spans="1:15" s="52" customFormat="1" ht="21.6" hidden="1" thickBot="1" x14ac:dyDescent="0.3">
      <c r="A184" s="150" t="s">
        <v>156</v>
      </c>
      <c r="B184" s="151" t="s">
        <v>271</v>
      </c>
      <c r="C184" s="152" t="s">
        <v>77</v>
      </c>
      <c r="D184" s="152" t="s">
        <v>77</v>
      </c>
      <c r="E184" s="153" t="s">
        <v>272</v>
      </c>
      <c r="F184" s="154">
        <v>0</v>
      </c>
      <c r="G184" s="101">
        <f t="shared" ref="G184" si="28">+G185</f>
        <v>780</v>
      </c>
      <c r="H184" s="92">
        <f t="shared" si="22"/>
        <v>780</v>
      </c>
      <c r="I184" s="93">
        <v>0</v>
      </c>
      <c r="J184" s="93">
        <f t="shared" si="20"/>
        <v>780</v>
      </c>
      <c r="K184" s="93">
        <v>0</v>
      </c>
      <c r="L184" s="93">
        <f t="shared" si="18"/>
        <v>780</v>
      </c>
      <c r="M184" s="93"/>
      <c r="N184" s="93">
        <f t="shared" si="19"/>
        <v>780</v>
      </c>
      <c r="O184" s="53"/>
    </row>
    <row r="185" spans="1:15" s="52" customFormat="1" ht="13.9" hidden="1" thickBot="1" x14ac:dyDescent="0.3">
      <c r="A185" s="155"/>
      <c r="B185" s="156"/>
      <c r="C185" s="157" t="s">
        <v>159</v>
      </c>
      <c r="D185" s="157" t="s">
        <v>160</v>
      </c>
      <c r="E185" s="158" t="s">
        <v>134</v>
      </c>
      <c r="F185" s="159">
        <v>0</v>
      </c>
      <c r="G185" s="108">
        <v>780</v>
      </c>
      <c r="H185" s="90">
        <f t="shared" si="22"/>
        <v>780</v>
      </c>
      <c r="I185" s="91">
        <v>0</v>
      </c>
      <c r="J185" s="91">
        <f t="shared" si="20"/>
        <v>780</v>
      </c>
      <c r="K185" s="91">
        <v>0</v>
      </c>
      <c r="L185" s="91">
        <f t="shared" si="18"/>
        <v>780</v>
      </c>
      <c r="M185" s="91"/>
      <c r="N185" s="91">
        <f t="shared" si="19"/>
        <v>780</v>
      </c>
      <c r="O185" s="53"/>
    </row>
    <row r="186" spans="1:15" s="52" customFormat="1" ht="21.6" hidden="1" thickBot="1" x14ac:dyDescent="0.3">
      <c r="A186" s="150" t="s">
        <v>156</v>
      </c>
      <c r="B186" s="151" t="s">
        <v>273</v>
      </c>
      <c r="C186" s="152" t="s">
        <v>77</v>
      </c>
      <c r="D186" s="152" t="s">
        <v>77</v>
      </c>
      <c r="E186" s="153" t="s">
        <v>274</v>
      </c>
      <c r="F186" s="154">
        <v>0</v>
      </c>
      <c r="G186" s="101">
        <f t="shared" ref="G186" si="29">+G187</f>
        <v>624</v>
      </c>
      <c r="H186" s="92">
        <f t="shared" si="22"/>
        <v>624</v>
      </c>
      <c r="I186" s="93">
        <v>0</v>
      </c>
      <c r="J186" s="93">
        <f t="shared" si="20"/>
        <v>624</v>
      </c>
      <c r="K186" s="93">
        <v>0</v>
      </c>
      <c r="L186" s="93">
        <f t="shared" si="18"/>
        <v>624</v>
      </c>
      <c r="M186" s="93"/>
      <c r="N186" s="93">
        <f t="shared" si="19"/>
        <v>624</v>
      </c>
      <c r="O186" s="53"/>
    </row>
    <row r="187" spans="1:15" s="52" customFormat="1" ht="13.9" hidden="1" thickBot="1" x14ac:dyDescent="0.3">
      <c r="A187" s="155"/>
      <c r="B187" s="156"/>
      <c r="C187" s="157" t="s">
        <v>159</v>
      </c>
      <c r="D187" s="157" t="s">
        <v>160</v>
      </c>
      <c r="E187" s="158" t="s">
        <v>134</v>
      </c>
      <c r="F187" s="159">
        <v>0</v>
      </c>
      <c r="G187" s="160">
        <v>624</v>
      </c>
      <c r="H187" s="89">
        <f t="shared" si="22"/>
        <v>624</v>
      </c>
      <c r="I187" s="134">
        <v>0</v>
      </c>
      <c r="J187" s="134">
        <f t="shared" si="20"/>
        <v>624</v>
      </c>
      <c r="K187" s="91"/>
      <c r="L187" s="91">
        <f t="shared" si="18"/>
        <v>624</v>
      </c>
      <c r="M187" s="91"/>
      <c r="N187" s="91">
        <f t="shared" si="19"/>
        <v>624</v>
      </c>
      <c r="O187" s="53"/>
    </row>
    <row r="188" spans="1:15" s="52" customFormat="1" ht="21.6" hidden="1" thickBot="1" x14ac:dyDescent="0.3">
      <c r="A188" s="150" t="s">
        <v>76</v>
      </c>
      <c r="B188" s="172" t="s">
        <v>275</v>
      </c>
      <c r="C188" s="152" t="s">
        <v>77</v>
      </c>
      <c r="D188" s="151" t="s">
        <v>77</v>
      </c>
      <c r="E188" s="153" t="s">
        <v>276</v>
      </c>
      <c r="F188" s="166">
        <v>0</v>
      </c>
      <c r="G188" s="108"/>
      <c r="H188" s="90"/>
      <c r="I188" s="91"/>
      <c r="J188" s="166">
        <v>0</v>
      </c>
      <c r="K188" s="93">
        <f>+K189</f>
        <v>170</v>
      </c>
      <c r="L188" s="93">
        <f t="shared" si="18"/>
        <v>170</v>
      </c>
      <c r="M188" s="93"/>
      <c r="N188" s="93">
        <f t="shared" si="19"/>
        <v>170</v>
      </c>
      <c r="O188" s="53"/>
    </row>
    <row r="189" spans="1:15" s="52" customFormat="1" ht="13.9" hidden="1" thickBot="1" x14ac:dyDescent="0.3">
      <c r="A189" s="155"/>
      <c r="B189" s="172"/>
      <c r="C189" s="157" t="s">
        <v>159</v>
      </c>
      <c r="D189" s="173" t="s">
        <v>160</v>
      </c>
      <c r="E189" s="158" t="s">
        <v>134</v>
      </c>
      <c r="F189" s="171">
        <v>0</v>
      </c>
      <c r="G189" s="108"/>
      <c r="H189" s="90"/>
      <c r="I189" s="91"/>
      <c r="J189" s="171">
        <v>0</v>
      </c>
      <c r="K189" s="91">
        <v>170</v>
      </c>
      <c r="L189" s="91">
        <f t="shared" si="18"/>
        <v>170</v>
      </c>
      <c r="M189" s="91"/>
      <c r="N189" s="91">
        <f t="shared" si="19"/>
        <v>170</v>
      </c>
      <c r="O189" s="53"/>
    </row>
    <row r="190" spans="1:15" s="52" customFormat="1" ht="21.6" hidden="1" thickBot="1" x14ac:dyDescent="0.3">
      <c r="A190" s="150" t="s">
        <v>76</v>
      </c>
      <c r="B190" s="172" t="s">
        <v>277</v>
      </c>
      <c r="C190" s="152" t="s">
        <v>77</v>
      </c>
      <c r="D190" s="151" t="s">
        <v>77</v>
      </c>
      <c r="E190" s="153" t="s">
        <v>278</v>
      </c>
      <c r="F190" s="166">
        <v>0</v>
      </c>
      <c r="G190" s="108"/>
      <c r="H190" s="90"/>
      <c r="I190" s="91"/>
      <c r="J190" s="166">
        <v>0</v>
      </c>
      <c r="K190" s="93">
        <f t="shared" ref="K190" si="30">+K191</f>
        <v>100</v>
      </c>
      <c r="L190" s="93">
        <f t="shared" si="18"/>
        <v>100</v>
      </c>
      <c r="M190" s="93"/>
      <c r="N190" s="93">
        <f t="shared" si="19"/>
        <v>100</v>
      </c>
      <c r="O190" s="53"/>
    </row>
    <row r="191" spans="1:15" s="52" customFormat="1" ht="13.9" hidden="1" thickBot="1" x14ac:dyDescent="0.3">
      <c r="A191" s="155"/>
      <c r="B191" s="172"/>
      <c r="C191" s="157" t="s">
        <v>159</v>
      </c>
      <c r="D191" s="173" t="s">
        <v>160</v>
      </c>
      <c r="E191" s="158" t="s">
        <v>134</v>
      </c>
      <c r="F191" s="171">
        <v>0</v>
      </c>
      <c r="G191" s="108"/>
      <c r="H191" s="90"/>
      <c r="I191" s="91"/>
      <c r="J191" s="171">
        <v>0</v>
      </c>
      <c r="K191" s="91">
        <v>100</v>
      </c>
      <c r="L191" s="91">
        <f t="shared" si="18"/>
        <v>100</v>
      </c>
      <c r="M191" s="91"/>
      <c r="N191" s="91">
        <f t="shared" si="19"/>
        <v>100</v>
      </c>
      <c r="O191" s="53"/>
    </row>
    <row r="192" spans="1:15" s="52" customFormat="1" ht="21.6" hidden="1" thickBot="1" x14ac:dyDescent="0.3">
      <c r="A192" s="150" t="s">
        <v>76</v>
      </c>
      <c r="B192" s="172" t="s">
        <v>279</v>
      </c>
      <c r="C192" s="152" t="s">
        <v>77</v>
      </c>
      <c r="D192" s="151" t="s">
        <v>77</v>
      </c>
      <c r="E192" s="153" t="s">
        <v>280</v>
      </c>
      <c r="F192" s="166">
        <v>0</v>
      </c>
      <c r="G192" s="108"/>
      <c r="H192" s="90"/>
      <c r="I192" s="91"/>
      <c r="J192" s="166">
        <v>0</v>
      </c>
      <c r="K192" s="93">
        <f t="shared" ref="K192" si="31">+K193</f>
        <v>100</v>
      </c>
      <c r="L192" s="93">
        <f t="shared" si="18"/>
        <v>100</v>
      </c>
      <c r="M192" s="93"/>
      <c r="N192" s="93">
        <f t="shared" si="19"/>
        <v>100</v>
      </c>
      <c r="O192" s="53"/>
    </row>
    <row r="193" spans="1:15" s="52" customFormat="1" ht="13.9" hidden="1" thickBot="1" x14ac:dyDescent="0.3">
      <c r="A193" s="155"/>
      <c r="B193" s="172"/>
      <c r="C193" s="157" t="s">
        <v>159</v>
      </c>
      <c r="D193" s="173" t="s">
        <v>160</v>
      </c>
      <c r="E193" s="158" t="s">
        <v>134</v>
      </c>
      <c r="F193" s="171">
        <v>0</v>
      </c>
      <c r="G193" s="108"/>
      <c r="H193" s="90"/>
      <c r="I193" s="91"/>
      <c r="J193" s="171">
        <v>0</v>
      </c>
      <c r="K193" s="91">
        <v>100</v>
      </c>
      <c r="L193" s="91">
        <f t="shared" si="18"/>
        <v>100</v>
      </c>
      <c r="M193" s="91"/>
      <c r="N193" s="91">
        <f t="shared" si="19"/>
        <v>100</v>
      </c>
      <c r="O193" s="53"/>
    </row>
    <row r="194" spans="1:15" s="52" customFormat="1" ht="21.6" hidden="1" thickBot="1" x14ac:dyDescent="0.3">
      <c r="A194" s="150" t="s">
        <v>76</v>
      </c>
      <c r="B194" s="172" t="s">
        <v>281</v>
      </c>
      <c r="C194" s="152" t="s">
        <v>77</v>
      </c>
      <c r="D194" s="151" t="s">
        <v>77</v>
      </c>
      <c r="E194" s="153" t="s">
        <v>282</v>
      </c>
      <c r="F194" s="166">
        <v>0</v>
      </c>
      <c r="G194" s="108"/>
      <c r="H194" s="90"/>
      <c r="I194" s="91"/>
      <c r="J194" s="166">
        <v>0</v>
      </c>
      <c r="K194" s="93">
        <f t="shared" ref="K194" si="32">+K195</f>
        <v>90</v>
      </c>
      <c r="L194" s="93">
        <f t="shared" si="18"/>
        <v>90</v>
      </c>
      <c r="M194" s="93"/>
      <c r="N194" s="93">
        <f t="shared" si="19"/>
        <v>90</v>
      </c>
      <c r="O194" s="53"/>
    </row>
    <row r="195" spans="1:15" s="52" customFormat="1" ht="13.9" hidden="1" thickBot="1" x14ac:dyDescent="0.3">
      <c r="A195" s="155"/>
      <c r="B195" s="172"/>
      <c r="C195" s="157" t="s">
        <v>159</v>
      </c>
      <c r="D195" s="173" t="s">
        <v>160</v>
      </c>
      <c r="E195" s="158" t="s">
        <v>134</v>
      </c>
      <c r="F195" s="171">
        <v>0</v>
      </c>
      <c r="G195" s="108"/>
      <c r="H195" s="90"/>
      <c r="I195" s="91"/>
      <c r="J195" s="171">
        <v>0</v>
      </c>
      <c r="K195" s="91">
        <v>90</v>
      </c>
      <c r="L195" s="91">
        <f t="shared" si="18"/>
        <v>90</v>
      </c>
      <c r="M195" s="91"/>
      <c r="N195" s="91">
        <f t="shared" si="19"/>
        <v>90</v>
      </c>
      <c r="O195" s="53"/>
    </row>
    <row r="196" spans="1:15" s="52" customFormat="1" ht="21.6" hidden="1" thickBot="1" x14ac:dyDescent="0.3">
      <c r="A196" s="150" t="s">
        <v>76</v>
      </c>
      <c r="B196" s="172" t="s">
        <v>283</v>
      </c>
      <c r="C196" s="152" t="s">
        <v>77</v>
      </c>
      <c r="D196" s="151" t="s">
        <v>77</v>
      </c>
      <c r="E196" s="153" t="s">
        <v>284</v>
      </c>
      <c r="F196" s="166">
        <v>0</v>
      </c>
      <c r="G196" s="108"/>
      <c r="H196" s="90"/>
      <c r="I196" s="91"/>
      <c r="J196" s="166">
        <v>0</v>
      </c>
      <c r="K196" s="93">
        <f t="shared" ref="K196" si="33">+K197</f>
        <v>300</v>
      </c>
      <c r="L196" s="93">
        <f t="shared" si="18"/>
        <v>300</v>
      </c>
      <c r="M196" s="93"/>
      <c r="N196" s="93">
        <f t="shared" si="19"/>
        <v>300</v>
      </c>
      <c r="O196" s="53"/>
    </row>
    <row r="197" spans="1:15" s="52" customFormat="1" ht="13.9" hidden="1" thickBot="1" x14ac:dyDescent="0.3">
      <c r="A197" s="155"/>
      <c r="B197" s="172"/>
      <c r="C197" s="157" t="s">
        <v>159</v>
      </c>
      <c r="D197" s="173" t="s">
        <v>160</v>
      </c>
      <c r="E197" s="158" t="s">
        <v>134</v>
      </c>
      <c r="F197" s="171">
        <v>0</v>
      </c>
      <c r="G197" s="108"/>
      <c r="H197" s="90"/>
      <c r="I197" s="91"/>
      <c r="J197" s="171">
        <v>0</v>
      </c>
      <c r="K197" s="91">
        <v>300</v>
      </c>
      <c r="L197" s="91">
        <f t="shared" si="18"/>
        <v>300</v>
      </c>
      <c r="M197" s="91"/>
      <c r="N197" s="91">
        <f t="shared" si="19"/>
        <v>300</v>
      </c>
      <c r="O197" s="53"/>
    </row>
    <row r="198" spans="1:15" s="52" customFormat="1" ht="21.6" hidden="1" thickBot="1" x14ac:dyDescent="0.3">
      <c r="A198" s="150" t="s">
        <v>76</v>
      </c>
      <c r="B198" s="172" t="s">
        <v>285</v>
      </c>
      <c r="C198" s="152" t="s">
        <v>77</v>
      </c>
      <c r="D198" s="151" t="s">
        <v>77</v>
      </c>
      <c r="E198" s="153" t="s">
        <v>286</v>
      </c>
      <c r="F198" s="166">
        <v>0</v>
      </c>
      <c r="G198" s="108"/>
      <c r="H198" s="90"/>
      <c r="I198" s="91"/>
      <c r="J198" s="166">
        <v>0</v>
      </c>
      <c r="K198" s="93">
        <f t="shared" ref="K198" si="34">+K199</f>
        <v>50</v>
      </c>
      <c r="L198" s="93">
        <f t="shared" si="18"/>
        <v>50</v>
      </c>
      <c r="M198" s="93"/>
      <c r="N198" s="93">
        <f t="shared" si="19"/>
        <v>50</v>
      </c>
      <c r="O198" s="53"/>
    </row>
    <row r="199" spans="1:15" s="52" customFormat="1" ht="13.9" hidden="1" thickBot="1" x14ac:dyDescent="0.3">
      <c r="A199" s="155"/>
      <c r="B199" s="172"/>
      <c r="C199" s="157" t="s">
        <v>159</v>
      </c>
      <c r="D199" s="173" t="s">
        <v>160</v>
      </c>
      <c r="E199" s="158" t="s">
        <v>134</v>
      </c>
      <c r="F199" s="171">
        <v>0</v>
      </c>
      <c r="G199" s="108"/>
      <c r="H199" s="90"/>
      <c r="I199" s="91"/>
      <c r="J199" s="171">
        <v>0</v>
      </c>
      <c r="K199" s="91">
        <v>50</v>
      </c>
      <c r="L199" s="91">
        <f t="shared" si="18"/>
        <v>50</v>
      </c>
      <c r="M199" s="91"/>
      <c r="N199" s="91">
        <f t="shared" si="19"/>
        <v>50</v>
      </c>
      <c r="O199" s="53"/>
    </row>
    <row r="200" spans="1:15" s="52" customFormat="1" ht="21.6" hidden="1" thickBot="1" x14ac:dyDescent="0.3">
      <c r="A200" s="150" t="s">
        <v>76</v>
      </c>
      <c r="B200" s="172" t="s">
        <v>287</v>
      </c>
      <c r="C200" s="152" t="s">
        <v>77</v>
      </c>
      <c r="D200" s="151" t="s">
        <v>77</v>
      </c>
      <c r="E200" s="153" t="s">
        <v>288</v>
      </c>
      <c r="F200" s="166">
        <v>0</v>
      </c>
      <c r="G200" s="108"/>
      <c r="H200" s="90"/>
      <c r="I200" s="91"/>
      <c r="J200" s="166">
        <v>0</v>
      </c>
      <c r="K200" s="93">
        <f t="shared" ref="K200" si="35">+K201</f>
        <v>100</v>
      </c>
      <c r="L200" s="93">
        <f t="shared" si="18"/>
        <v>100</v>
      </c>
      <c r="M200" s="93"/>
      <c r="N200" s="93">
        <f t="shared" si="19"/>
        <v>100</v>
      </c>
      <c r="O200" s="53"/>
    </row>
    <row r="201" spans="1:15" s="52" customFormat="1" ht="13.9" hidden="1" thickBot="1" x14ac:dyDescent="0.3">
      <c r="A201" s="155"/>
      <c r="B201" s="172"/>
      <c r="C201" s="157" t="s">
        <v>159</v>
      </c>
      <c r="D201" s="173" t="s">
        <v>160</v>
      </c>
      <c r="E201" s="158" t="s">
        <v>134</v>
      </c>
      <c r="F201" s="171">
        <v>0</v>
      </c>
      <c r="G201" s="108"/>
      <c r="H201" s="90"/>
      <c r="I201" s="91"/>
      <c r="J201" s="171">
        <v>0</v>
      </c>
      <c r="K201" s="91">
        <v>100</v>
      </c>
      <c r="L201" s="91">
        <f t="shared" si="18"/>
        <v>100</v>
      </c>
      <c r="M201" s="91"/>
      <c r="N201" s="91">
        <f t="shared" si="19"/>
        <v>100</v>
      </c>
      <c r="O201" s="53"/>
    </row>
    <row r="202" spans="1:15" s="52" customFormat="1" ht="21.6" hidden="1" thickBot="1" x14ac:dyDescent="0.3">
      <c r="A202" s="150" t="s">
        <v>76</v>
      </c>
      <c r="B202" s="172" t="s">
        <v>289</v>
      </c>
      <c r="C202" s="152" t="s">
        <v>77</v>
      </c>
      <c r="D202" s="151" t="s">
        <v>77</v>
      </c>
      <c r="E202" s="153" t="s">
        <v>290</v>
      </c>
      <c r="F202" s="166">
        <v>0</v>
      </c>
      <c r="G202" s="108"/>
      <c r="H202" s="90"/>
      <c r="I202" s="91"/>
      <c r="J202" s="166">
        <v>0</v>
      </c>
      <c r="K202" s="93">
        <f t="shared" ref="K202" si="36">+K203</f>
        <v>100</v>
      </c>
      <c r="L202" s="93">
        <f t="shared" si="18"/>
        <v>100</v>
      </c>
      <c r="M202" s="93"/>
      <c r="N202" s="93">
        <f t="shared" si="19"/>
        <v>100</v>
      </c>
      <c r="O202" s="53"/>
    </row>
    <row r="203" spans="1:15" s="52" customFormat="1" ht="13.9" hidden="1" thickBot="1" x14ac:dyDescent="0.3">
      <c r="A203" s="155"/>
      <c r="B203" s="172"/>
      <c r="C203" s="157" t="s">
        <v>159</v>
      </c>
      <c r="D203" s="173" t="s">
        <v>291</v>
      </c>
      <c r="E203" s="158" t="s">
        <v>292</v>
      </c>
      <c r="F203" s="159">
        <v>0</v>
      </c>
      <c r="G203" s="160"/>
      <c r="H203" s="89"/>
      <c r="I203" s="134"/>
      <c r="J203" s="159">
        <v>0</v>
      </c>
      <c r="K203" s="134">
        <v>100</v>
      </c>
      <c r="L203" s="134">
        <f t="shared" ref="L203:L222" si="37">+J203+K203</f>
        <v>100</v>
      </c>
      <c r="M203" s="134"/>
      <c r="N203" s="134">
        <f t="shared" ref="N203:N222" si="38">+L203+M203</f>
        <v>100</v>
      </c>
      <c r="O203" s="53"/>
    </row>
    <row r="204" spans="1:15" s="52" customFormat="1" ht="13.5" thickBot="1" x14ac:dyDescent="0.25">
      <c r="A204" s="142" t="s">
        <v>76</v>
      </c>
      <c r="B204" s="143" t="s">
        <v>77</v>
      </c>
      <c r="C204" s="144" t="s">
        <v>77</v>
      </c>
      <c r="D204" s="144" t="s">
        <v>77</v>
      </c>
      <c r="E204" s="145" t="s">
        <v>293</v>
      </c>
      <c r="F204" s="146">
        <v>750</v>
      </c>
      <c r="G204" s="161">
        <f>+G205+G207+G209+G211+G213+G215+G217+G219+G221</f>
        <v>0</v>
      </c>
      <c r="H204" s="147">
        <f>+F204+G204</f>
        <v>750</v>
      </c>
      <c r="I204" s="148">
        <v>0</v>
      </c>
      <c r="J204" s="148">
        <f t="shared" si="20"/>
        <v>750</v>
      </c>
      <c r="K204" s="148">
        <v>0</v>
      </c>
      <c r="L204" s="148">
        <f t="shared" si="37"/>
        <v>750</v>
      </c>
      <c r="M204" s="148">
        <v>0</v>
      </c>
      <c r="N204" s="148">
        <f t="shared" si="38"/>
        <v>750</v>
      </c>
      <c r="O204" s="53"/>
    </row>
    <row r="205" spans="1:15" s="52" customFormat="1" ht="13.9" hidden="1" thickBot="1" x14ac:dyDescent="0.3">
      <c r="A205" s="77" t="s">
        <v>76</v>
      </c>
      <c r="B205" s="78" t="s">
        <v>294</v>
      </c>
      <c r="C205" s="79" t="s">
        <v>77</v>
      </c>
      <c r="D205" s="80" t="s">
        <v>77</v>
      </c>
      <c r="E205" s="174" t="s">
        <v>293</v>
      </c>
      <c r="F205" s="82">
        <f>+F206</f>
        <v>750</v>
      </c>
      <c r="G205" s="149">
        <f>+G206</f>
        <v>-750</v>
      </c>
      <c r="H205" s="82">
        <f t="shared" si="22"/>
        <v>0</v>
      </c>
      <c r="I205" s="83">
        <v>0</v>
      </c>
      <c r="J205" s="83">
        <f t="shared" si="20"/>
        <v>0</v>
      </c>
      <c r="K205" s="83">
        <v>0</v>
      </c>
      <c r="L205" s="83">
        <f t="shared" si="37"/>
        <v>0</v>
      </c>
      <c r="M205" s="83">
        <v>0</v>
      </c>
      <c r="N205" s="83">
        <f t="shared" si="38"/>
        <v>0</v>
      </c>
      <c r="O205" s="53"/>
    </row>
    <row r="206" spans="1:15" s="52" customFormat="1" ht="13.9" hidden="1" thickBot="1" x14ac:dyDescent="0.3">
      <c r="A206" s="123"/>
      <c r="B206" s="137" t="s">
        <v>83</v>
      </c>
      <c r="C206" s="86">
        <v>3419</v>
      </c>
      <c r="D206" s="94">
        <v>5222</v>
      </c>
      <c r="E206" s="88" t="s">
        <v>134</v>
      </c>
      <c r="F206" s="90">
        <v>750</v>
      </c>
      <c r="G206" s="108">
        <v>-750</v>
      </c>
      <c r="H206" s="90">
        <f t="shared" si="22"/>
        <v>0</v>
      </c>
      <c r="I206" s="91">
        <v>0</v>
      </c>
      <c r="J206" s="91">
        <f t="shared" si="20"/>
        <v>0</v>
      </c>
      <c r="K206" s="91">
        <v>0</v>
      </c>
      <c r="L206" s="91">
        <f t="shared" si="37"/>
        <v>0</v>
      </c>
      <c r="M206" s="91">
        <v>0</v>
      </c>
      <c r="N206" s="91">
        <f t="shared" si="38"/>
        <v>0</v>
      </c>
      <c r="O206" s="53"/>
    </row>
    <row r="207" spans="1:15" s="52" customFormat="1" ht="31.9" hidden="1" thickBot="1" x14ac:dyDescent="0.3">
      <c r="A207" s="175" t="s">
        <v>156</v>
      </c>
      <c r="B207" s="176" t="s">
        <v>295</v>
      </c>
      <c r="C207" s="177" t="s">
        <v>77</v>
      </c>
      <c r="D207" s="177" t="s">
        <v>77</v>
      </c>
      <c r="E207" s="178" t="s">
        <v>296</v>
      </c>
      <c r="F207" s="179">
        <v>0</v>
      </c>
      <c r="G207" s="149">
        <f t="shared" ref="G207" si="39">+G208</f>
        <v>100</v>
      </c>
      <c r="H207" s="82">
        <f t="shared" si="22"/>
        <v>100</v>
      </c>
      <c r="I207" s="93">
        <v>0</v>
      </c>
      <c r="J207" s="93">
        <f t="shared" si="20"/>
        <v>100</v>
      </c>
      <c r="K207" s="93">
        <v>0</v>
      </c>
      <c r="L207" s="93">
        <f t="shared" si="37"/>
        <v>100</v>
      </c>
      <c r="M207" s="93">
        <v>0</v>
      </c>
      <c r="N207" s="93">
        <f t="shared" si="38"/>
        <v>100</v>
      </c>
      <c r="O207" s="53"/>
    </row>
    <row r="208" spans="1:15" ht="13.9" hidden="1" thickBot="1" x14ac:dyDescent="0.3">
      <c r="A208" s="167"/>
      <c r="B208" s="180"/>
      <c r="C208" s="169" t="s">
        <v>159</v>
      </c>
      <c r="D208" s="169" t="s">
        <v>160</v>
      </c>
      <c r="E208" s="170" t="s">
        <v>134</v>
      </c>
      <c r="F208" s="108">
        <v>0</v>
      </c>
      <c r="G208" s="108">
        <v>100</v>
      </c>
      <c r="H208" s="90">
        <f t="shared" si="22"/>
        <v>100</v>
      </c>
      <c r="I208" s="91">
        <v>0</v>
      </c>
      <c r="J208" s="91">
        <f t="shared" si="20"/>
        <v>100</v>
      </c>
      <c r="K208" s="91">
        <v>0</v>
      </c>
      <c r="L208" s="91">
        <f t="shared" si="37"/>
        <v>100</v>
      </c>
      <c r="M208" s="91">
        <v>0</v>
      </c>
      <c r="N208" s="91">
        <f t="shared" si="38"/>
        <v>100</v>
      </c>
    </row>
    <row r="209" spans="1:15" ht="31.9" hidden="1" thickBot="1" x14ac:dyDescent="0.3">
      <c r="A209" s="162" t="s">
        <v>156</v>
      </c>
      <c r="B209" s="163" t="s">
        <v>297</v>
      </c>
      <c r="C209" s="164" t="s">
        <v>77</v>
      </c>
      <c r="D209" s="164" t="s">
        <v>77</v>
      </c>
      <c r="E209" s="165" t="s">
        <v>298</v>
      </c>
      <c r="F209" s="166">
        <v>0</v>
      </c>
      <c r="G209" s="101">
        <f t="shared" ref="G209" si="40">+G210</f>
        <v>60</v>
      </c>
      <c r="H209" s="92">
        <f t="shared" si="22"/>
        <v>60</v>
      </c>
      <c r="I209" s="93">
        <v>0</v>
      </c>
      <c r="J209" s="93">
        <f t="shared" si="20"/>
        <v>60</v>
      </c>
      <c r="K209" s="93">
        <v>0</v>
      </c>
      <c r="L209" s="93">
        <f t="shared" si="37"/>
        <v>60</v>
      </c>
      <c r="M209" s="93">
        <v>0</v>
      </c>
      <c r="N209" s="93">
        <f t="shared" si="38"/>
        <v>60</v>
      </c>
    </row>
    <row r="210" spans="1:15" ht="13.9" hidden="1" thickBot="1" x14ac:dyDescent="0.3">
      <c r="A210" s="167"/>
      <c r="B210" s="180"/>
      <c r="C210" s="169" t="s">
        <v>159</v>
      </c>
      <c r="D210" s="169" t="s">
        <v>160</v>
      </c>
      <c r="E210" s="170" t="s">
        <v>134</v>
      </c>
      <c r="F210" s="108">
        <v>0</v>
      </c>
      <c r="G210" s="108">
        <v>60</v>
      </c>
      <c r="H210" s="90">
        <f t="shared" si="22"/>
        <v>60</v>
      </c>
      <c r="I210" s="91">
        <v>0</v>
      </c>
      <c r="J210" s="91">
        <f t="shared" si="20"/>
        <v>60</v>
      </c>
      <c r="K210" s="91">
        <v>0</v>
      </c>
      <c r="L210" s="91">
        <f t="shared" si="37"/>
        <v>60</v>
      </c>
      <c r="M210" s="91">
        <v>0</v>
      </c>
      <c r="N210" s="91">
        <f t="shared" si="38"/>
        <v>60</v>
      </c>
    </row>
    <row r="211" spans="1:15" ht="31.9" hidden="1" thickBot="1" x14ac:dyDescent="0.3">
      <c r="A211" s="162" t="s">
        <v>156</v>
      </c>
      <c r="B211" s="163" t="s">
        <v>299</v>
      </c>
      <c r="C211" s="164" t="s">
        <v>77</v>
      </c>
      <c r="D211" s="164" t="s">
        <v>77</v>
      </c>
      <c r="E211" s="165" t="s">
        <v>300</v>
      </c>
      <c r="F211" s="166">
        <v>0</v>
      </c>
      <c r="G211" s="101">
        <f t="shared" ref="G211" si="41">+G212</f>
        <v>100</v>
      </c>
      <c r="H211" s="92">
        <f t="shared" si="22"/>
        <v>100</v>
      </c>
      <c r="I211" s="93">
        <v>0</v>
      </c>
      <c r="J211" s="93">
        <f t="shared" si="20"/>
        <v>100</v>
      </c>
      <c r="K211" s="93">
        <v>0</v>
      </c>
      <c r="L211" s="93">
        <f t="shared" si="37"/>
        <v>100</v>
      </c>
      <c r="M211" s="93">
        <v>0</v>
      </c>
      <c r="N211" s="93">
        <f t="shared" si="38"/>
        <v>100</v>
      </c>
    </row>
    <row r="212" spans="1:15" ht="13.9" hidden="1" thickBot="1" x14ac:dyDescent="0.3">
      <c r="A212" s="167"/>
      <c r="B212" s="180"/>
      <c r="C212" s="169" t="s">
        <v>159</v>
      </c>
      <c r="D212" s="169" t="s">
        <v>160</v>
      </c>
      <c r="E212" s="170" t="s">
        <v>134</v>
      </c>
      <c r="F212" s="108">
        <v>0</v>
      </c>
      <c r="G212" s="108">
        <v>100</v>
      </c>
      <c r="H212" s="90">
        <f t="shared" si="22"/>
        <v>100</v>
      </c>
      <c r="I212" s="91">
        <v>0</v>
      </c>
      <c r="J212" s="91">
        <f t="shared" si="20"/>
        <v>100</v>
      </c>
      <c r="K212" s="91">
        <v>0</v>
      </c>
      <c r="L212" s="91">
        <f t="shared" si="37"/>
        <v>100</v>
      </c>
      <c r="M212" s="91">
        <v>0</v>
      </c>
      <c r="N212" s="91">
        <f t="shared" si="38"/>
        <v>100</v>
      </c>
    </row>
    <row r="213" spans="1:15" ht="42" hidden="1" thickBot="1" x14ac:dyDescent="0.3">
      <c r="A213" s="162" t="s">
        <v>156</v>
      </c>
      <c r="B213" s="163" t="s">
        <v>301</v>
      </c>
      <c r="C213" s="164" t="s">
        <v>77</v>
      </c>
      <c r="D213" s="164" t="s">
        <v>77</v>
      </c>
      <c r="E213" s="165" t="s">
        <v>302</v>
      </c>
      <c r="F213" s="166">
        <v>0</v>
      </c>
      <c r="G213" s="101">
        <f t="shared" ref="G213" si="42">+G214</f>
        <v>100</v>
      </c>
      <c r="H213" s="92">
        <f t="shared" si="22"/>
        <v>100</v>
      </c>
      <c r="I213" s="93">
        <v>0</v>
      </c>
      <c r="J213" s="93">
        <f t="shared" si="20"/>
        <v>100</v>
      </c>
      <c r="K213" s="93">
        <v>0</v>
      </c>
      <c r="L213" s="93">
        <f t="shared" si="37"/>
        <v>100</v>
      </c>
      <c r="M213" s="93">
        <v>0</v>
      </c>
      <c r="N213" s="93">
        <f t="shared" si="38"/>
        <v>100</v>
      </c>
    </row>
    <row r="214" spans="1:15" ht="13.9" hidden="1" thickBot="1" x14ac:dyDescent="0.3">
      <c r="A214" s="167"/>
      <c r="B214" s="180"/>
      <c r="C214" s="169" t="s">
        <v>159</v>
      </c>
      <c r="D214" s="169" t="s">
        <v>160</v>
      </c>
      <c r="E214" s="170" t="s">
        <v>134</v>
      </c>
      <c r="F214" s="108">
        <v>0</v>
      </c>
      <c r="G214" s="108">
        <v>100</v>
      </c>
      <c r="H214" s="90">
        <f t="shared" si="22"/>
        <v>100</v>
      </c>
      <c r="I214" s="91">
        <v>0</v>
      </c>
      <c r="J214" s="91">
        <f t="shared" si="20"/>
        <v>100</v>
      </c>
      <c r="K214" s="91">
        <v>0</v>
      </c>
      <c r="L214" s="91">
        <f t="shared" si="37"/>
        <v>100</v>
      </c>
      <c r="M214" s="91">
        <v>0</v>
      </c>
      <c r="N214" s="91">
        <f t="shared" si="38"/>
        <v>100</v>
      </c>
    </row>
    <row r="215" spans="1:15" ht="31.9" hidden="1" thickBot="1" x14ac:dyDescent="0.3">
      <c r="A215" s="162" t="s">
        <v>156</v>
      </c>
      <c r="B215" s="163" t="s">
        <v>303</v>
      </c>
      <c r="C215" s="164" t="s">
        <v>77</v>
      </c>
      <c r="D215" s="164" t="s">
        <v>77</v>
      </c>
      <c r="E215" s="165" t="s">
        <v>304</v>
      </c>
      <c r="F215" s="166">
        <v>0</v>
      </c>
      <c r="G215" s="101">
        <f t="shared" ref="G215" si="43">+G216</f>
        <v>200</v>
      </c>
      <c r="H215" s="92">
        <f t="shared" si="22"/>
        <v>200</v>
      </c>
      <c r="I215" s="93">
        <v>0</v>
      </c>
      <c r="J215" s="93">
        <f t="shared" si="20"/>
        <v>200</v>
      </c>
      <c r="K215" s="93">
        <v>0</v>
      </c>
      <c r="L215" s="93">
        <f t="shared" si="37"/>
        <v>200</v>
      </c>
      <c r="M215" s="93">
        <v>0</v>
      </c>
      <c r="N215" s="93">
        <f t="shared" si="38"/>
        <v>200</v>
      </c>
    </row>
    <row r="216" spans="1:15" ht="13.9" hidden="1" thickBot="1" x14ac:dyDescent="0.3">
      <c r="A216" s="167"/>
      <c r="B216" s="180"/>
      <c r="C216" s="169" t="s">
        <v>159</v>
      </c>
      <c r="D216" s="169" t="s">
        <v>160</v>
      </c>
      <c r="E216" s="170" t="s">
        <v>134</v>
      </c>
      <c r="F216" s="108">
        <v>0</v>
      </c>
      <c r="G216" s="108">
        <v>200</v>
      </c>
      <c r="H216" s="90">
        <f t="shared" si="22"/>
        <v>200</v>
      </c>
      <c r="I216" s="91">
        <v>0</v>
      </c>
      <c r="J216" s="91">
        <f t="shared" si="20"/>
        <v>200</v>
      </c>
      <c r="K216" s="91">
        <v>0</v>
      </c>
      <c r="L216" s="91">
        <f t="shared" si="37"/>
        <v>200</v>
      </c>
      <c r="M216" s="91">
        <v>0</v>
      </c>
      <c r="N216" s="91">
        <f t="shared" si="38"/>
        <v>200</v>
      </c>
    </row>
    <row r="217" spans="1:15" ht="31.9" hidden="1" thickBot="1" x14ac:dyDescent="0.3">
      <c r="A217" s="162" t="s">
        <v>156</v>
      </c>
      <c r="B217" s="163" t="s">
        <v>305</v>
      </c>
      <c r="C217" s="164" t="s">
        <v>77</v>
      </c>
      <c r="D217" s="164" t="s">
        <v>77</v>
      </c>
      <c r="E217" s="165" t="s">
        <v>306</v>
      </c>
      <c r="F217" s="166">
        <v>0</v>
      </c>
      <c r="G217" s="101">
        <f t="shared" ref="G217" si="44">+G218</f>
        <v>100</v>
      </c>
      <c r="H217" s="92">
        <f t="shared" si="22"/>
        <v>100</v>
      </c>
      <c r="I217" s="93">
        <v>0</v>
      </c>
      <c r="J217" s="93">
        <f t="shared" si="20"/>
        <v>100</v>
      </c>
      <c r="K217" s="93">
        <v>0</v>
      </c>
      <c r="L217" s="93">
        <f t="shared" si="37"/>
        <v>100</v>
      </c>
      <c r="M217" s="93">
        <v>0</v>
      </c>
      <c r="N217" s="93">
        <f t="shared" si="38"/>
        <v>100</v>
      </c>
    </row>
    <row r="218" spans="1:15" ht="13.9" hidden="1" thickBot="1" x14ac:dyDescent="0.3">
      <c r="A218" s="167"/>
      <c r="B218" s="180"/>
      <c r="C218" s="169" t="s">
        <v>159</v>
      </c>
      <c r="D218" s="169" t="s">
        <v>160</v>
      </c>
      <c r="E218" s="170" t="s">
        <v>134</v>
      </c>
      <c r="F218" s="108">
        <v>0</v>
      </c>
      <c r="G218" s="108">
        <v>100</v>
      </c>
      <c r="H218" s="90">
        <f t="shared" si="22"/>
        <v>100</v>
      </c>
      <c r="I218" s="91">
        <v>0</v>
      </c>
      <c r="J218" s="91">
        <f t="shared" si="20"/>
        <v>100</v>
      </c>
      <c r="K218" s="91">
        <v>0</v>
      </c>
      <c r="L218" s="91">
        <f t="shared" si="37"/>
        <v>100</v>
      </c>
      <c r="M218" s="91">
        <v>0</v>
      </c>
      <c r="N218" s="91">
        <f t="shared" si="38"/>
        <v>100</v>
      </c>
    </row>
    <row r="219" spans="1:15" ht="21.6" hidden="1" thickBot="1" x14ac:dyDescent="0.3">
      <c r="A219" s="162" t="s">
        <v>156</v>
      </c>
      <c r="B219" s="163" t="s">
        <v>307</v>
      </c>
      <c r="C219" s="164" t="s">
        <v>77</v>
      </c>
      <c r="D219" s="164" t="s">
        <v>77</v>
      </c>
      <c r="E219" s="165" t="s">
        <v>308</v>
      </c>
      <c r="F219" s="166">
        <v>0</v>
      </c>
      <c r="G219" s="101">
        <f t="shared" ref="G219" si="45">+G220</f>
        <v>30</v>
      </c>
      <c r="H219" s="92">
        <f t="shared" si="22"/>
        <v>30</v>
      </c>
      <c r="I219" s="93">
        <v>0</v>
      </c>
      <c r="J219" s="93">
        <f t="shared" si="20"/>
        <v>30</v>
      </c>
      <c r="K219" s="93">
        <v>0</v>
      </c>
      <c r="L219" s="93">
        <f t="shared" si="37"/>
        <v>30</v>
      </c>
      <c r="M219" s="93">
        <v>0</v>
      </c>
      <c r="N219" s="93">
        <f t="shared" si="38"/>
        <v>30</v>
      </c>
    </row>
    <row r="220" spans="1:15" ht="13.9" hidden="1" thickBot="1" x14ac:dyDescent="0.3">
      <c r="A220" s="167"/>
      <c r="B220" s="180"/>
      <c r="C220" s="169" t="s">
        <v>159</v>
      </c>
      <c r="D220" s="169" t="s">
        <v>160</v>
      </c>
      <c r="E220" s="170" t="s">
        <v>134</v>
      </c>
      <c r="F220" s="108">
        <v>0</v>
      </c>
      <c r="G220" s="108">
        <v>30</v>
      </c>
      <c r="H220" s="90">
        <f t="shared" si="22"/>
        <v>30</v>
      </c>
      <c r="I220" s="91">
        <v>0</v>
      </c>
      <c r="J220" s="91">
        <f t="shared" si="20"/>
        <v>30</v>
      </c>
      <c r="K220" s="91">
        <v>0</v>
      </c>
      <c r="L220" s="91">
        <f t="shared" si="37"/>
        <v>30</v>
      </c>
      <c r="M220" s="91">
        <v>0</v>
      </c>
      <c r="N220" s="91">
        <f t="shared" si="38"/>
        <v>30</v>
      </c>
    </row>
    <row r="221" spans="1:15" ht="21.6" hidden="1" thickBot="1" x14ac:dyDescent="0.3">
      <c r="A221" s="162" t="s">
        <v>156</v>
      </c>
      <c r="B221" s="163" t="s">
        <v>309</v>
      </c>
      <c r="C221" s="164" t="s">
        <v>77</v>
      </c>
      <c r="D221" s="164" t="s">
        <v>77</v>
      </c>
      <c r="E221" s="165" t="s">
        <v>310</v>
      </c>
      <c r="F221" s="166">
        <v>0</v>
      </c>
      <c r="G221" s="101">
        <f t="shared" ref="G221" si="46">+G222</f>
        <v>60</v>
      </c>
      <c r="H221" s="92">
        <f t="shared" si="22"/>
        <v>60</v>
      </c>
      <c r="I221" s="93">
        <v>0</v>
      </c>
      <c r="J221" s="93">
        <f t="shared" si="20"/>
        <v>60</v>
      </c>
      <c r="K221" s="93">
        <v>0</v>
      </c>
      <c r="L221" s="93">
        <f t="shared" si="37"/>
        <v>60</v>
      </c>
      <c r="M221" s="93">
        <v>0</v>
      </c>
      <c r="N221" s="93">
        <f t="shared" si="38"/>
        <v>60</v>
      </c>
    </row>
    <row r="222" spans="1:15" ht="13.9" hidden="1" thickBot="1" x14ac:dyDescent="0.3">
      <c r="A222" s="181"/>
      <c r="B222" s="182"/>
      <c r="C222" s="183" t="s">
        <v>159</v>
      </c>
      <c r="D222" s="183" t="s">
        <v>160</v>
      </c>
      <c r="E222" s="184" t="s">
        <v>134</v>
      </c>
      <c r="F222" s="185">
        <v>0</v>
      </c>
      <c r="G222" s="185">
        <v>60</v>
      </c>
      <c r="H222" s="186">
        <f t="shared" si="22"/>
        <v>60</v>
      </c>
      <c r="I222" s="187">
        <v>0</v>
      </c>
      <c r="J222" s="187">
        <f t="shared" si="20"/>
        <v>60</v>
      </c>
      <c r="K222" s="187">
        <v>0</v>
      </c>
      <c r="L222" s="187">
        <f t="shared" si="37"/>
        <v>60</v>
      </c>
      <c r="M222" s="187">
        <v>0</v>
      </c>
      <c r="N222" s="187">
        <f t="shared" si="38"/>
        <v>60</v>
      </c>
    </row>
    <row r="223" spans="1:15" ht="23.25" thickBot="1" x14ac:dyDescent="0.25">
      <c r="A223" s="142" t="s">
        <v>76</v>
      </c>
      <c r="B223" s="143" t="s">
        <v>77</v>
      </c>
      <c r="C223" s="144" t="s">
        <v>77</v>
      </c>
      <c r="D223" s="144" t="s">
        <v>77</v>
      </c>
      <c r="E223" s="188" t="s">
        <v>313</v>
      </c>
      <c r="F223" s="148">
        <v>0</v>
      </c>
      <c r="G223" s="148">
        <v>0</v>
      </c>
      <c r="H223" s="148">
        <v>0</v>
      </c>
      <c r="I223" s="148">
        <v>0</v>
      </c>
      <c r="J223" s="148">
        <v>0</v>
      </c>
      <c r="K223" s="148">
        <v>0</v>
      </c>
      <c r="L223" s="148">
        <v>0</v>
      </c>
      <c r="M223" s="189">
        <f>+M224</f>
        <v>500</v>
      </c>
      <c r="N223" s="189">
        <f t="shared" ref="N223:N225" si="47">L223+M223</f>
        <v>500</v>
      </c>
      <c r="O223" s="41" t="s">
        <v>79</v>
      </c>
    </row>
    <row r="224" spans="1:15" ht="23.25" thickBot="1" x14ac:dyDescent="0.25">
      <c r="A224" s="190" t="s">
        <v>76</v>
      </c>
      <c r="B224" s="191" t="s">
        <v>311</v>
      </c>
      <c r="C224" s="192"/>
      <c r="D224" s="192"/>
      <c r="E224" s="193" t="s">
        <v>313</v>
      </c>
      <c r="F224" s="194">
        <v>0</v>
      </c>
      <c r="G224" s="194"/>
      <c r="H224" s="194"/>
      <c r="I224" s="194"/>
      <c r="J224" s="194"/>
      <c r="K224" s="194"/>
      <c r="L224" s="194">
        <v>0</v>
      </c>
      <c r="M224" s="195">
        <f>M225</f>
        <v>500</v>
      </c>
      <c r="N224" s="195">
        <f t="shared" si="47"/>
        <v>500</v>
      </c>
      <c r="O224" s="41" t="s">
        <v>79</v>
      </c>
    </row>
    <row r="225" spans="1:14" s="38" customFormat="1" ht="13.5" thickBot="1" x14ac:dyDescent="0.25">
      <c r="A225" s="142"/>
      <c r="B225" s="191"/>
      <c r="C225" s="196" t="s">
        <v>159</v>
      </c>
      <c r="D225" s="196" t="s">
        <v>160</v>
      </c>
      <c r="E225" s="197" t="s">
        <v>134</v>
      </c>
      <c r="F225" s="198">
        <v>0</v>
      </c>
      <c r="G225" s="198"/>
      <c r="H225" s="198"/>
      <c r="I225" s="198"/>
      <c r="J225" s="198"/>
      <c r="K225" s="198"/>
      <c r="L225" s="198">
        <v>0</v>
      </c>
      <c r="M225" s="199">
        <v>500</v>
      </c>
      <c r="N225" s="199">
        <f t="shared" si="47"/>
        <v>500</v>
      </c>
    </row>
    <row r="227" spans="1:14" s="38" customFormat="1" ht="13.15" x14ac:dyDescent="0.25">
      <c r="E227" s="200">
        <v>42213</v>
      </c>
      <c r="F227" s="39"/>
      <c r="K227" s="41"/>
      <c r="M227" s="41"/>
    </row>
  </sheetData>
  <mergeCells count="8">
    <mergeCell ref="K8:K9"/>
    <mergeCell ref="M8:M9"/>
    <mergeCell ref="G1:H1"/>
    <mergeCell ref="A2:H2"/>
    <mergeCell ref="A4:H4"/>
    <mergeCell ref="A6:H6"/>
    <mergeCell ref="G8:G9"/>
    <mergeCell ref="I8:I9"/>
  </mergeCells>
  <pageMargins left="0.7" right="0.7" top="0.78740157499999996" bottom="0.78740157499999996" header="0.3" footer="0.3"/>
  <pageSetup paperSize="9" scale="76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43"/>
  <sheetViews>
    <sheetView topLeftCell="A10" workbookViewId="0">
      <selection activeCell="I26" sqref="I26"/>
    </sheetView>
  </sheetViews>
  <sheetFormatPr defaultRowHeight="15" x14ac:dyDescent="0.25"/>
  <cols>
    <col min="1" max="1" width="36.5703125" bestFit="1" customWidth="1"/>
    <col min="2" max="2" width="7.28515625" customWidth="1"/>
    <col min="3" max="3" width="13.85546875" customWidth="1"/>
    <col min="4" max="4" width="10" bestFit="1" customWidth="1"/>
    <col min="5" max="5" width="14.140625" customWidth="1"/>
    <col min="10" max="10" width="11.7109375" bestFit="1" customWidth="1"/>
    <col min="257" max="257" width="36.5703125" bestFit="1" customWidth="1"/>
    <col min="258" max="258" width="7.28515625" customWidth="1"/>
    <col min="259" max="259" width="13.85546875" customWidth="1"/>
    <col min="260" max="260" width="10" bestFit="1" customWidth="1"/>
    <col min="261" max="261" width="14.140625" customWidth="1"/>
    <col min="266" max="266" width="11.7109375" bestFit="1" customWidth="1"/>
    <col min="513" max="513" width="36.5703125" bestFit="1" customWidth="1"/>
    <col min="514" max="514" width="7.28515625" customWidth="1"/>
    <col min="515" max="515" width="13.85546875" customWidth="1"/>
    <col min="516" max="516" width="10" bestFit="1" customWidth="1"/>
    <col min="517" max="517" width="14.140625" customWidth="1"/>
    <col min="522" max="522" width="11.7109375" bestFit="1" customWidth="1"/>
    <col min="769" max="769" width="36.5703125" bestFit="1" customWidth="1"/>
    <col min="770" max="770" width="7.28515625" customWidth="1"/>
    <col min="771" max="771" width="13.85546875" customWidth="1"/>
    <col min="772" max="772" width="10" bestFit="1" customWidth="1"/>
    <col min="773" max="773" width="14.140625" customWidth="1"/>
    <col min="778" max="778" width="11.7109375" bestFit="1" customWidth="1"/>
    <col min="1025" max="1025" width="36.5703125" bestFit="1" customWidth="1"/>
    <col min="1026" max="1026" width="7.28515625" customWidth="1"/>
    <col min="1027" max="1027" width="13.85546875" customWidth="1"/>
    <col min="1028" max="1028" width="10" bestFit="1" customWidth="1"/>
    <col min="1029" max="1029" width="14.140625" customWidth="1"/>
    <col min="1034" max="1034" width="11.7109375" bestFit="1" customWidth="1"/>
    <col min="1281" max="1281" width="36.5703125" bestFit="1" customWidth="1"/>
    <col min="1282" max="1282" width="7.28515625" customWidth="1"/>
    <col min="1283" max="1283" width="13.85546875" customWidth="1"/>
    <col min="1284" max="1284" width="10" bestFit="1" customWidth="1"/>
    <col min="1285" max="1285" width="14.140625" customWidth="1"/>
    <col min="1290" max="1290" width="11.7109375" bestFit="1" customWidth="1"/>
    <col min="1537" max="1537" width="36.5703125" bestFit="1" customWidth="1"/>
    <col min="1538" max="1538" width="7.28515625" customWidth="1"/>
    <col min="1539" max="1539" width="13.85546875" customWidth="1"/>
    <col min="1540" max="1540" width="10" bestFit="1" customWidth="1"/>
    <col min="1541" max="1541" width="14.140625" customWidth="1"/>
    <col min="1546" max="1546" width="11.7109375" bestFit="1" customWidth="1"/>
    <col min="1793" max="1793" width="36.5703125" bestFit="1" customWidth="1"/>
    <col min="1794" max="1794" width="7.28515625" customWidth="1"/>
    <col min="1795" max="1795" width="13.85546875" customWidth="1"/>
    <col min="1796" max="1796" width="10" bestFit="1" customWidth="1"/>
    <col min="1797" max="1797" width="14.140625" customWidth="1"/>
    <col min="1802" max="1802" width="11.7109375" bestFit="1" customWidth="1"/>
    <col min="2049" max="2049" width="36.5703125" bestFit="1" customWidth="1"/>
    <col min="2050" max="2050" width="7.28515625" customWidth="1"/>
    <col min="2051" max="2051" width="13.85546875" customWidth="1"/>
    <col min="2052" max="2052" width="10" bestFit="1" customWidth="1"/>
    <col min="2053" max="2053" width="14.140625" customWidth="1"/>
    <col min="2058" max="2058" width="11.7109375" bestFit="1" customWidth="1"/>
    <col min="2305" max="2305" width="36.5703125" bestFit="1" customWidth="1"/>
    <col min="2306" max="2306" width="7.28515625" customWidth="1"/>
    <col min="2307" max="2307" width="13.85546875" customWidth="1"/>
    <col min="2308" max="2308" width="10" bestFit="1" customWidth="1"/>
    <col min="2309" max="2309" width="14.140625" customWidth="1"/>
    <col min="2314" max="2314" width="11.7109375" bestFit="1" customWidth="1"/>
    <col min="2561" max="2561" width="36.5703125" bestFit="1" customWidth="1"/>
    <col min="2562" max="2562" width="7.28515625" customWidth="1"/>
    <col min="2563" max="2563" width="13.85546875" customWidth="1"/>
    <col min="2564" max="2564" width="10" bestFit="1" customWidth="1"/>
    <col min="2565" max="2565" width="14.140625" customWidth="1"/>
    <col min="2570" max="2570" width="11.7109375" bestFit="1" customWidth="1"/>
    <col min="2817" max="2817" width="36.5703125" bestFit="1" customWidth="1"/>
    <col min="2818" max="2818" width="7.28515625" customWidth="1"/>
    <col min="2819" max="2819" width="13.85546875" customWidth="1"/>
    <col min="2820" max="2820" width="10" bestFit="1" customWidth="1"/>
    <col min="2821" max="2821" width="14.140625" customWidth="1"/>
    <col min="2826" max="2826" width="11.7109375" bestFit="1" customWidth="1"/>
    <col min="3073" max="3073" width="36.5703125" bestFit="1" customWidth="1"/>
    <col min="3074" max="3074" width="7.28515625" customWidth="1"/>
    <col min="3075" max="3075" width="13.85546875" customWidth="1"/>
    <col min="3076" max="3076" width="10" bestFit="1" customWidth="1"/>
    <col min="3077" max="3077" width="14.140625" customWidth="1"/>
    <col min="3082" max="3082" width="11.7109375" bestFit="1" customWidth="1"/>
    <col min="3329" max="3329" width="36.5703125" bestFit="1" customWidth="1"/>
    <col min="3330" max="3330" width="7.28515625" customWidth="1"/>
    <col min="3331" max="3331" width="13.85546875" customWidth="1"/>
    <col min="3332" max="3332" width="10" bestFit="1" customWidth="1"/>
    <col min="3333" max="3333" width="14.140625" customWidth="1"/>
    <col min="3338" max="3338" width="11.7109375" bestFit="1" customWidth="1"/>
    <col min="3585" max="3585" width="36.5703125" bestFit="1" customWidth="1"/>
    <col min="3586" max="3586" width="7.28515625" customWidth="1"/>
    <col min="3587" max="3587" width="13.85546875" customWidth="1"/>
    <col min="3588" max="3588" width="10" bestFit="1" customWidth="1"/>
    <col min="3589" max="3589" width="14.140625" customWidth="1"/>
    <col min="3594" max="3594" width="11.7109375" bestFit="1" customWidth="1"/>
    <col min="3841" max="3841" width="36.5703125" bestFit="1" customWidth="1"/>
    <col min="3842" max="3842" width="7.28515625" customWidth="1"/>
    <col min="3843" max="3843" width="13.85546875" customWidth="1"/>
    <col min="3844" max="3844" width="10" bestFit="1" customWidth="1"/>
    <col min="3845" max="3845" width="14.140625" customWidth="1"/>
    <col min="3850" max="3850" width="11.7109375" bestFit="1" customWidth="1"/>
    <col min="4097" max="4097" width="36.5703125" bestFit="1" customWidth="1"/>
    <col min="4098" max="4098" width="7.28515625" customWidth="1"/>
    <col min="4099" max="4099" width="13.85546875" customWidth="1"/>
    <col min="4100" max="4100" width="10" bestFit="1" customWidth="1"/>
    <col min="4101" max="4101" width="14.140625" customWidth="1"/>
    <col min="4106" max="4106" width="11.7109375" bestFit="1" customWidth="1"/>
    <col min="4353" max="4353" width="36.5703125" bestFit="1" customWidth="1"/>
    <col min="4354" max="4354" width="7.28515625" customWidth="1"/>
    <col min="4355" max="4355" width="13.85546875" customWidth="1"/>
    <col min="4356" max="4356" width="10" bestFit="1" customWidth="1"/>
    <col min="4357" max="4357" width="14.140625" customWidth="1"/>
    <col min="4362" max="4362" width="11.7109375" bestFit="1" customWidth="1"/>
    <col min="4609" max="4609" width="36.5703125" bestFit="1" customWidth="1"/>
    <col min="4610" max="4610" width="7.28515625" customWidth="1"/>
    <col min="4611" max="4611" width="13.85546875" customWidth="1"/>
    <col min="4612" max="4612" width="10" bestFit="1" customWidth="1"/>
    <col min="4613" max="4613" width="14.140625" customWidth="1"/>
    <col min="4618" max="4618" width="11.7109375" bestFit="1" customWidth="1"/>
    <col min="4865" max="4865" width="36.5703125" bestFit="1" customWidth="1"/>
    <col min="4866" max="4866" width="7.28515625" customWidth="1"/>
    <col min="4867" max="4867" width="13.85546875" customWidth="1"/>
    <col min="4868" max="4868" width="10" bestFit="1" customWidth="1"/>
    <col min="4869" max="4869" width="14.140625" customWidth="1"/>
    <col min="4874" max="4874" width="11.7109375" bestFit="1" customWidth="1"/>
    <col min="5121" max="5121" width="36.5703125" bestFit="1" customWidth="1"/>
    <col min="5122" max="5122" width="7.28515625" customWidth="1"/>
    <col min="5123" max="5123" width="13.85546875" customWidth="1"/>
    <col min="5124" max="5124" width="10" bestFit="1" customWidth="1"/>
    <col min="5125" max="5125" width="14.140625" customWidth="1"/>
    <col min="5130" max="5130" width="11.7109375" bestFit="1" customWidth="1"/>
    <col min="5377" max="5377" width="36.5703125" bestFit="1" customWidth="1"/>
    <col min="5378" max="5378" width="7.28515625" customWidth="1"/>
    <col min="5379" max="5379" width="13.85546875" customWidth="1"/>
    <col min="5380" max="5380" width="10" bestFit="1" customWidth="1"/>
    <col min="5381" max="5381" width="14.140625" customWidth="1"/>
    <col min="5386" max="5386" width="11.7109375" bestFit="1" customWidth="1"/>
    <col min="5633" max="5633" width="36.5703125" bestFit="1" customWidth="1"/>
    <col min="5634" max="5634" width="7.28515625" customWidth="1"/>
    <col min="5635" max="5635" width="13.85546875" customWidth="1"/>
    <col min="5636" max="5636" width="10" bestFit="1" customWidth="1"/>
    <col min="5637" max="5637" width="14.140625" customWidth="1"/>
    <col min="5642" max="5642" width="11.7109375" bestFit="1" customWidth="1"/>
    <col min="5889" max="5889" width="36.5703125" bestFit="1" customWidth="1"/>
    <col min="5890" max="5890" width="7.28515625" customWidth="1"/>
    <col min="5891" max="5891" width="13.85546875" customWidth="1"/>
    <col min="5892" max="5892" width="10" bestFit="1" customWidth="1"/>
    <col min="5893" max="5893" width="14.140625" customWidth="1"/>
    <col min="5898" max="5898" width="11.7109375" bestFit="1" customWidth="1"/>
    <col min="6145" max="6145" width="36.5703125" bestFit="1" customWidth="1"/>
    <col min="6146" max="6146" width="7.28515625" customWidth="1"/>
    <col min="6147" max="6147" width="13.85546875" customWidth="1"/>
    <col min="6148" max="6148" width="10" bestFit="1" customWidth="1"/>
    <col min="6149" max="6149" width="14.140625" customWidth="1"/>
    <col min="6154" max="6154" width="11.7109375" bestFit="1" customWidth="1"/>
    <col min="6401" max="6401" width="36.5703125" bestFit="1" customWidth="1"/>
    <col min="6402" max="6402" width="7.28515625" customWidth="1"/>
    <col min="6403" max="6403" width="13.85546875" customWidth="1"/>
    <col min="6404" max="6404" width="10" bestFit="1" customWidth="1"/>
    <col min="6405" max="6405" width="14.140625" customWidth="1"/>
    <col min="6410" max="6410" width="11.7109375" bestFit="1" customWidth="1"/>
    <col min="6657" max="6657" width="36.5703125" bestFit="1" customWidth="1"/>
    <col min="6658" max="6658" width="7.28515625" customWidth="1"/>
    <col min="6659" max="6659" width="13.85546875" customWidth="1"/>
    <col min="6660" max="6660" width="10" bestFit="1" customWidth="1"/>
    <col min="6661" max="6661" width="14.140625" customWidth="1"/>
    <col min="6666" max="6666" width="11.7109375" bestFit="1" customWidth="1"/>
    <col min="6913" max="6913" width="36.5703125" bestFit="1" customWidth="1"/>
    <col min="6914" max="6914" width="7.28515625" customWidth="1"/>
    <col min="6915" max="6915" width="13.85546875" customWidth="1"/>
    <col min="6916" max="6916" width="10" bestFit="1" customWidth="1"/>
    <col min="6917" max="6917" width="14.140625" customWidth="1"/>
    <col min="6922" max="6922" width="11.7109375" bestFit="1" customWidth="1"/>
    <col min="7169" max="7169" width="36.5703125" bestFit="1" customWidth="1"/>
    <col min="7170" max="7170" width="7.28515625" customWidth="1"/>
    <col min="7171" max="7171" width="13.85546875" customWidth="1"/>
    <col min="7172" max="7172" width="10" bestFit="1" customWidth="1"/>
    <col min="7173" max="7173" width="14.140625" customWidth="1"/>
    <col min="7178" max="7178" width="11.7109375" bestFit="1" customWidth="1"/>
    <col min="7425" max="7425" width="36.5703125" bestFit="1" customWidth="1"/>
    <col min="7426" max="7426" width="7.28515625" customWidth="1"/>
    <col min="7427" max="7427" width="13.85546875" customWidth="1"/>
    <col min="7428" max="7428" width="10" bestFit="1" customWidth="1"/>
    <col min="7429" max="7429" width="14.140625" customWidth="1"/>
    <col min="7434" max="7434" width="11.7109375" bestFit="1" customWidth="1"/>
    <col min="7681" max="7681" width="36.5703125" bestFit="1" customWidth="1"/>
    <col min="7682" max="7682" width="7.28515625" customWidth="1"/>
    <col min="7683" max="7683" width="13.85546875" customWidth="1"/>
    <col min="7684" max="7684" width="10" bestFit="1" customWidth="1"/>
    <col min="7685" max="7685" width="14.140625" customWidth="1"/>
    <col min="7690" max="7690" width="11.7109375" bestFit="1" customWidth="1"/>
    <col min="7937" max="7937" width="36.5703125" bestFit="1" customWidth="1"/>
    <col min="7938" max="7938" width="7.28515625" customWidth="1"/>
    <col min="7939" max="7939" width="13.85546875" customWidth="1"/>
    <col min="7940" max="7940" width="10" bestFit="1" customWidth="1"/>
    <col min="7941" max="7941" width="14.140625" customWidth="1"/>
    <col min="7946" max="7946" width="11.7109375" bestFit="1" customWidth="1"/>
    <col min="8193" max="8193" width="36.5703125" bestFit="1" customWidth="1"/>
    <col min="8194" max="8194" width="7.28515625" customWidth="1"/>
    <col min="8195" max="8195" width="13.85546875" customWidth="1"/>
    <col min="8196" max="8196" width="10" bestFit="1" customWidth="1"/>
    <col min="8197" max="8197" width="14.140625" customWidth="1"/>
    <col min="8202" max="8202" width="11.7109375" bestFit="1" customWidth="1"/>
    <col min="8449" max="8449" width="36.5703125" bestFit="1" customWidth="1"/>
    <col min="8450" max="8450" width="7.28515625" customWidth="1"/>
    <col min="8451" max="8451" width="13.85546875" customWidth="1"/>
    <col min="8452" max="8452" width="10" bestFit="1" customWidth="1"/>
    <col min="8453" max="8453" width="14.140625" customWidth="1"/>
    <col min="8458" max="8458" width="11.7109375" bestFit="1" customWidth="1"/>
    <col min="8705" max="8705" width="36.5703125" bestFit="1" customWidth="1"/>
    <col min="8706" max="8706" width="7.28515625" customWidth="1"/>
    <col min="8707" max="8707" width="13.85546875" customWidth="1"/>
    <col min="8708" max="8708" width="10" bestFit="1" customWidth="1"/>
    <col min="8709" max="8709" width="14.140625" customWidth="1"/>
    <col min="8714" max="8714" width="11.7109375" bestFit="1" customWidth="1"/>
    <col min="8961" max="8961" width="36.5703125" bestFit="1" customWidth="1"/>
    <col min="8962" max="8962" width="7.28515625" customWidth="1"/>
    <col min="8963" max="8963" width="13.85546875" customWidth="1"/>
    <col min="8964" max="8964" width="10" bestFit="1" customWidth="1"/>
    <col min="8965" max="8965" width="14.140625" customWidth="1"/>
    <col min="8970" max="8970" width="11.7109375" bestFit="1" customWidth="1"/>
    <col min="9217" max="9217" width="36.5703125" bestFit="1" customWidth="1"/>
    <col min="9218" max="9218" width="7.28515625" customWidth="1"/>
    <col min="9219" max="9219" width="13.85546875" customWidth="1"/>
    <col min="9220" max="9220" width="10" bestFit="1" customWidth="1"/>
    <col min="9221" max="9221" width="14.140625" customWidth="1"/>
    <col min="9226" max="9226" width="11.7109375" bestFit="1" customWidth="1"/>
    <col min="9473" max="9473" width="36.5703125" bestFit="1" customWidth="1"/>
    <col min="9474" max="9474" width="7.28515625" customWidth="1"/>
    <col min="9475" max="9475" width="13.85546875" customWidth="1"/>
    <col min="9476" max="9476" width="10" bestFit="1" customWidth="1"/>
    <col min="9477" max="9477" width="14.140625" customWidth="1"/>
    <col min="9482" max="9482" width="11.7109375" bestFit="1" customWidth="1"/>
    <col min="9729" max="9729" width="36.5703125" bestFit="1" customWidth="1"/>
    <col min="9730" max="9730" width="7.28515625" customWidth="1"/>
    <col min="9731" max="9731" width="13.85546875" customWidth="1"/>
    <col min="9732" max="9732" width="10" bestFit="1" customWidth="1"/>
    <col min="9733" max="9733" width="14.140625" customWidth="1"/>
    <col min="9738" max="9738" width="11.7109375" bestFit="1" customWidth="1"/>
    <col min="9985" max="9985" width="36.5703125" bestFit="1" customWidth="1"/>
    <col min="9986" max="9986" width="7.28515625" customWidth="1"/>
    <col min="9987" max="9987" width="13.85546875" customWidth="1"/>
    <col min="9988" max="9988" width="10" bestFit="1" customWidth="1"/>
    <col min="9989" max="9989" width="14.140625" customWidth="1"/>
    <col min="9994" max="9994" width="11.7109375" bestFit="1" customWidth="1"/>
    <col min="10241" max="10241" width="36.5703125" bestFit="1" customWidth="1"/>
    <col min="10242" max="10242" width="7.28515625" customWidth="1"/>
    <col min="10243" max="10243" width="13.85546875" customWidth="1"/>
    <col min="10244" max="10244" width="10" bestFit="1" customWidth="1"/>
    <col min="10245" max="10245" width="14.140625" customWidth="1"/>
    <col min="10250" max="10250" width="11.7109375" bestFit="1" customWidth="1"/>
    <col min="10497" max="10497" width="36.5703125" bestFit="1" customWidth="1"/>
    <col min="10498" max="10498" width="7.28515625" customWidth="1"/>
    <col min="10499" max="10499" width="13.85546875" customWidth="1"/>
    <col min="10500" max="10500" width="10" bestFit="1" customWidth="1"/>
    <col min="10501" max="10501" width="14.140625" customWidth="1"/>
    <col min="10506" max="10506" width="11.7109375" bestFit="1" customWidth="1"/>
    <col min="10753" max="10753" width="36.5703125" bestFit="1" customWidth="1"/>
    <col min="10754" max="10754" width="7.28515625" customWidth="1"/>
    <col min="10755" max="10755" width="13.85546875" customWidth="1"/>
    <col min="10756" max="10756" width="10" bestFit="1" customWidth="1"/>
    <col min="10757" max="10757" width="14.140625" customWidth="1"/>
    <col min="10762" max="10762" width="11.7109375" bestFit="1" customWidth="1"/>
    <col min="11009" max="11009" width="36.5703125" bestFit="1" customWidth="1"/>
    <col min="11010" max="11010" width="7.28515625" customWidth="1"/>
    <col min="11011" max="11011" width="13.85546875" customWidth="1"/>
    <col min="11012" max="11012" width="10" bestFit="1" customWidth="1"/>
    <col min="11013" max="11013" width="14.140625" customWidth="1"/>
    <col min="11018" max="11018" width="11.7109375" bestFit="1" customWidth="1"/>
    <col min="11265" max="11265" width="36.5703125" bestFit="1" customWidth="1"/>
    <col min="11266" max="11266" width="7.28515625" customWidth="1"/>
    <col min="11267" max="11267" width="13.85546875" customWidth="1"/>
    <col min="11268" max="11268" width="10" bestFit="1" customWidth="1"/>
    <col min="11269" max="11269" width="14.140625" customWidth="1"/>
    <col min="11274" max="11274" width="11.7109375" bestFit="1" customWidth="1"/>
    <col min="11521" max="11521" width="36.5703125" bestFit="1" customWidth="1"/>
    <col min="11522" max="11522" width="7.28515625" customWidth="1"/>
    <col min="11523" max="11523" width="13.85546875" customWidth="1"/>
    <col min="11524" max="11524" width="10" bestFit="1" customWidth="1"/>
    <col min="11525" max="11525" width="14.140625" customWidth="1"/>
    <col min="11530" max="11530" width="11.7109375" bestFit="1" customWidth="1"/>
    <col min="11777" max="11777" width="36.5703125" bestFit="1" customWidth="1"/>
    <col min="11778" max="11778" width="7.28515625" customWidth="1"/>
    <col min="11779" max="11779" width="13.85546875" customWidth="1"/>
    <col min="11780" max="11780" width="10" bestFit="1" customWidth="1"/>
    <col min="11781" max="11781" width="14.140625" customWidth="1"/>
    <col min="11786" max="11786" width="11.7109375" bestFit="1" customWidth="1"/>
    <col min="12033" max="12033" width="36.5703125" bestFit="1" customWidth="1"/>
    <col min="12034" max="12034" width="7.28515625" customWidth="1"/>
    <col min="12035" max="12035" width="13.85546875" customWidth="1"/>
    <col min="12036" max="12036" width="10" bestFit="1" customWidth="1"/>
    <col min="12037" max="12037" width="14.140625" customWidth="1"/>
    <col min="12042" max="12042" width="11.7109375" bestFit="1" customWidth="1"/>
    <col min="12289" max="12289" width="36.5703125" bestFit="1" customWidth="1"/>
    <col min="12290" max="12290" width="7.28515625" customWidth="1"/>
    <col min="12291" max="12291" width="13.85546875" customWidth="1"/>
    <col min="12292" max="12292" width="10" bestFit="1" customWidth="1"/>
    <col min="12293" max="12293" width="14.140625" customWidth="1"/>
    <col min="12298" max="12298" width="11.7109375" bestFit="1" customWidth="1"/>
    <col min="12545" max="12545" width="36.5703125" bestFit="1" customWidth="1"/>
    <col min="12546" max="12546" width="7.28515625" customWidth="1"/>
    <col min="12547" max="12547" width="13.85546875" customWidth="1"/>
    <col min="12548" max="12548" width="10" bestFit="1" customWidth="1"/>
    <col min="12549" max="12549" width="14.140625" customWidth="1"/>
    <col min="12554" max="12554" width="11.7109375" bestFit="1" customWidth="1"/>
    <col min="12801" max="12801" width="36.5703125" bestFit="1" customWidth="1"/>
    <col min="12802" max="12802" width="7.28515625" customWidth="1"/>
    <col min="12803" max="12803" width="13.85546875" customWidth="1"/>
    <col min="12804" max="12804" width="10" bestFit="1" customWidth="1"/>
    <col min="12805" max="12805" width="14.140625" customWidth="1"/>
    <col min="12810" max="12810" width="11.7109375" bestFit="1" customWidth="1"/>
    <col min="13057" max="13057" width="36.5703125" bestFit="1" customWidth="1"/>
    <col min="13058" max="13058" width="7.28515625" customWidth="1"/>
    <col min="13059" max="13059" width="13.85546875" customWidth="1"/>
    <col min="13060" max="13060" width="10" bestFit="1" customWidth="1"/>
    <col min="13061" max="13061" width="14.140625" customWidth="1"/>
    <col min="13066" max="13066" width="11.7109375" bestFit="1" customWidth="1"/>
    <col min="13313" max="13313" width="36.5703125" bestFit="1" customWidth="1"/>
    <col min="13314" max="13314" width="7.28515625" customWidth="1"/>
    <col min="13315" max="13315" width="13.85546875" customWidth="1"/>
    <col min="13316" max="13316" width="10" bestFit="1" customWidth="1"/>
    <col min="13317" max="13317" width="14.140625" customWidth="1"/>
    <col min="13322" max="13322" width="11.7109375" bestFit="1" customWidth="1"/>
    <col min="13569" max="13569" width="36.5703125" bestFit="1" customWidth="1"/>
    <col min="13570" max="13570" width="7.28515625" customWidth="1"/>
    <col min="13571" max="13571" width="13.85546875" customWidth="1"/>
    <col min="13572" max="13572" width="10" bestFit="1" customWidth="1"/>
    <col min="13573" max="13573" width="14.140625" customWidth="1"/>
    <col min="13578" max="13578" width="11.7109375" bestFit="1" customWidth="1"/>
    <col min="13825" max="13825" width="36.5703125" bestFit="1" customWidth="1"/>
    <col min="13826" max="13826" width="7.28515625" customWidth="1"/>
    <col min="13827" max="13827" width="13.85546875" customWidth="1"/>
    <col min="13828" max="13828" width="10" bestFit="1" customWidth="1"/>
    <col min="13829" max="13829" width="14.140625" customWidth="1"/>
    <col min="13834" max="13834" width="11.7109375" bestFit="1" customWidth="1"/>
    <col min="14081" max="14081" width="36.5703125" bestFit="1" customWidth="1"/>
    <col min="14082" max="14082" width="7.28515625" customWidth="1"/>
    <col min="14083" max="14083" width="13.85546875" customWidth="1"/>
    <col min="14084" max="14084" width="10" bestFit="1" customWidth="1"/>
    <col min="14085" max="14085" width="14.140625" customWidth="1"/>
    <col min="14090" max="14090" width="11.7109375" bestFit="1" customWidth="1"/>
    <col min="14337" max="14337" width="36.5703125" bestFit="1" customWidth="1"/>
    <col min="14338" max="14338" width="7.28515625" customWidth="1"/>
    <col min="14339" max="14339" width="13.85546875" customWidth="1"/>
    <col min="14340" max="14340" width="10" bestFit="1" customWidth="1"/>
    <col min="14341" max="14341" width="14.140625" customWidth="1"/>
    <col min="14346" max="14346" width="11.7109375" bestFit="1" customWidth="1"/>
    <col min="14593" max="14593" width="36.5703125" bestFit="1" customWidth="1"/>
    <col min="14594" max="14594" width="7.28515625" customWidth="1"/>
    <col min="14595" max="14595" width="13.85546875" customWidth="1"/>
    <col min="14596" max="14596" width="10" bestFit="1" customWidth="1"/>
    <col min="14597" max="14597" width="14.140625" customWidth="1"/>
    <col min="14602" max="14602" width="11.7109375" bestFit="1" customWidth="1"/>
    <col min="14849" max="14849" width="36.5703125" bestFit="1" customWidth="1"/>
    <col min="14850" max="14850" width="7.28515625" customWidth="1"/>
    <col min="14851" max="14851" width="13.85546875" customWidth="1"/>
    <col min="14852" max="14852" width="10" bestFit="1" customWidth="1"/>
    <col min="14853" max="14853" width="14.140625" customWidth="1"/>
    <col min="14858" max="14858" width="11.7109375" bestFit="1" customWidth="1"/>
    <col min="15105" max="15105" width="36.5703125" bestFit="1" customWidth="1"/>
    <col min="15106" max="15106" width="7.28515625" customWidth="1"/>
    <col min="15107" max="15107" width="13.85546875" customWidth="1"/>
    <col min="15108" max="15108" width="10" bestFit="1" customWidth="1"/>
    <col min="15109" max="15109" width="14.140625" customWidth="1"/>
    <col min="15114" max="15114" width="11.7109375" bestFit="1" customWidth="1"/>
    <col min="15361" max="15361" width="36.5703125" bestFit="1" customWidth="1"/>
    <col min="15362" max="15362" width="7.28515625" customWidth="1"/>
    <col min="15363" max="15363" width="13.85546875" customWidth="1"/>
    <col min="15364" max="15364" width="10" bestFit="1" customWidth="1"/>
    <col min="15365" max="15365" width="14.140625" customWidth="1"/>
    <col min="15370" max="15370" width="11.7109375" bestFit="1" customWidth="1"/>
    <col min="15617" max="15617" width="36.5703125" bestFit="1" customWidth="1"/>
    <col min="15618" max="15618" width="7.28515625" customWidth="1"/>
    <col min="15619" max="15619" width="13.85546875" customWidth="1"/>
    <col min="15620" max="15620" width="10" bestFit="1" customWidth="1"/>
    <col min="15621" max="15621" width="14.140625" customWidth="1"/>
    <col min="15626" max="15626" width="11.7109375" bestFit="1" customWidth="1"/>
    <col min="15873" max="15873" width="36.5703125" bestFit="1" customWidth="1"/>
    <col min="15874" max="15874" width="7.28515625" customWidth="1"/>
    <col min="15875" max="15875" width="13.85546875" customWidth="1"/>
    <col min="15876" max="15876" width="10" bestFit="1" customWidth="1"/>
    <col min="15877" max="15877" width="14.140625" customWidth="1"/>
    <col min="15882" max="15882" width="11.7109375" bestFit="1" customWidth="1"/>
    <col min="16129" max="16129" width="36.5703125" bestFit="1" customWidth="1"/>
    <col min="16130" max="16130" width="7.28515625" customWidth="1"/>
    <col min="16131" max="16131" width="13.85546875" customWidth="1"/>
    <col min="16132" max="16132" width="10" bestFit="1" customWidth="1"/>
    <col min="16133" max="16133" width="14.140625" customWidth="1"/>
    <col min="16138" max="16138" width="11.7109375" bestFit="1" customWidth="1"/>
  </cols>
  <sheetData>
    <row r="1" spans="1:10" ht="15.75" thickBot="1" x14ac:dyDescent="0.3">
      <c r="A1" s="209" t="s">
        <v>1</v>
      </c>
      <c r="B1" s="209"/>
      <c r="C1" s="1"/>
      <c r="D1" s="37" t="s">
        <v>61</v>
      </c>
      <c r="E1" s="2" t="s">
        <v>2</v>
      </c>
    </row>
    <row r="2" spans="1:10" ht="24.75" thickBot="1" x14ac:dyDescent="0.3">
      <c r="A2" s="3" t="s">
        <v>3</v>
      </c>
      <c r="B2" s="4" t="s">
        <v>4</v>
      </c>
      <c r="C2" s="5" t="s">
        <v>5</v>
      </c>
      <c r="D2" s="5" t="s">
        <v>62</v>
      </c>
      <c r="E2" s="5" t="s">
        <v>5</v>
      </c>
    </row>
    <row r="3" spans="1:10" ht="15" customHeight="1" x14ac:dyDescent="0.25">
      <c r="A3" s="6" t="s">
        <v>6</v>
      </c>
      <c r="B3" s="7" t="s">
        <v>7</v>
      </c>
      <c r="C3" s="8">
        <f>C4+C5+C6</f>
        <v>2363083.33</v>
      </c>
      <c r="D3" s="8">
        <f>D4+D5+D6</f>
        <v>0</v>
      </c>
      <c r="E3" s="9">
        <f t="shared" ref="E3:E23" si="0">C3+D3</f>
        <v>2363083.33</v>
      </c>
    </row>
    <row r="4" spans="1:10" ht="15" customHeight="1" x14ac:dyDescent="0.25">
      <c r="A4" s="10" t="s">
        <v>8</v>
      </c>
      <c r="B4" s="11" t="s">
        <v>9</v>
      </c>
      <c r="C4" s="12">
        <v>2220140.21</v>
      </c>
      <c r="D4" s="13">
        <v>0</v>
      </c>
      <c r="E4" s="14">
        <f t="shared" si="0"/>
        <v>2220140.21</v>
      </c>
      <c r="J4" s="15"/>
    </row>
    <row r="5" spans="1:10" ht="15" customHeight="1" x14ac:dyDescent="0.25">
      <c r="A5" s="10" t="s">
        <v>10</v>
      </c>
      <c r="B5" s="11" t="s">
        <v>11</v>
      </c>
      <c r="C5" s="12">
        <v>141417.56</v>
      </c>
      <c r="D5" s="16">
        <v>0</v>
      </c>
      <c r="E5" s="14">
        <f t="shared" si="0"/>
        <v>141417.56</v>
      </c>
    </row>
    <row r="6" spans="1:10" ht="15" customHeight="1" x14ac:dyDescent="0.25">
      <c r="A6" s="10" t="s">
        <v>12</v>
      </c>
      <c r="B6" s="11" t="s">
        <v>13</v>
      </c>
      <c r="C6" s="12">
        <v>1525.56</v>
      </c>
      <c r="D6" s="12">
        <v>0</v>
      </c>
      <c r="E6" s="14">
        <f t="shared" si="0"/>
        <v>1525.56</v>
      </c>
    </row>
    <row r="7" spans="1:10" ht="15" customHeight="1" x14ac:dyDescent="0.25">
      <c r="A7" s="17" t="s">
        <v>14</v>
      </c>
      <c r="B7" s="11" t="s">
        <v>15</v>
      </c>
      <c r="C7" s="18">
        <f>C8+C13</f>
        <v>4840158.1100000003</v>
      </c>
      <c r="D7" s="18">
        <f>D8+D13</f>
        <v>0</v>
      </c>
      <c r="E7" s="19">
        <f t="shared" si="0"/>
        <v>4840158.1100000003</v>
      </c>
    </row>
    <row r="8" spans="1:10" ht="15" customHeight="1" x14ac:dyDescent="0.25">
      <c r="A8" s="10" t="s">
        <v>16</v>
      </c>
      <c r="B8" s="11" t="s">
        <v>17</v>
      </c>
      <c r="C8" s="12">
        <f>C9+C10+C11+C12</f>
        <v>4128726.04</v>
      </c>
      <c r="D8" s="12">
        <f>D9+D10+D11+D12</f>
        <v>0</v>
      </c>
      <c r="E8" s="20">
        <f t="shared" si="0"/>
        <v>4128726.04</v>
      </c>
    </row>
    <row r="9" spans="1:10" ht="15" customHeight="1" x14ac:dyDescent="0.25">
      <c r="A9" s="10" t="s">
        <v>18</v>
      </c>
      <c r="B9" s="11" t="s">
        <v>19</v>
      </c>
      <c r="C9" s="12">
        <v>61072</v>
      </c>
      <c r="D9" s="12">
        <v>0</v>
      </c>
      <c r="E9" s="20">
        <f t="shared" si="0"/>
        <v>61072</v>
      </c>
    </row>
    <row r="10" spans="1:10" ht="15" customHeight="1" x14ac:dyDescent="0.25">
      <c r="A10" s="10" t="s">
        <v>20</v>
      </c>
      <c r="B10" s="11" t="s">
        <v>17</v>
      </c>
      <c r="C10" s="12">
        <v>4032423.87</v>
      </c>
      <c r="D10" s="12">
        <v>0</v>
      </c>
      <c r="E10" s="20">
        <f t="shared" si="0"/>
        <v>4032423.87</v>
      </c>
    </row>
    <row r="11" spans="1:10" ht="15" customHeight="1" x14ac:dyDescent="0.25">
      <c r="A11" s="10" t="s">
        <v>21</v>
      </c>
      <c r="B11" s="11" t="s">
        <v>22</v>
      </c>
      <c r="C11" s="12">
        <v>10460.17</v>
      </c>
      <c r="D11" s="12">
        <v>0</v>
      </c>
      <c r="E11" s="20">
        <f>SUM(C11:D11)</f>
        <v>10460.17</v>
      </c>
    </row>
    <row r="12" spans="1:10" ht="15" customHeight="1" x14ac:dyDescent="0.25">
      <c r="A12" s="10" t="s">
        <v>23</v>
      </c>
      <c r="B12" s="11">
        <v>4121</v>
      </c>
      <c r="C12" s="12">
        <v>24770</v>
      </c>
      <c r="D12" s="12">
        <v>0</v>
      </c>
      <c r="E12" s="20">
        <f>SUM(C12:D12)</f>
        <v>24770</v>
      </c>
    </row>
    <row r="13" spans="1:10" ht="15" customHeight="1" x14ac:dyDescent="0.25">
      <c r="A13" s="10" t="s">
        <v>24</v>
      </c>
      <c r="B13" s="11" t="s">
        <v>25</v>
      </c>
      <c r="C13" s="12">
        <f>C14+C15+C16</f>
        <v>711432.07000000007</v>
      </c>
      <c r="D13" s="12">
        <f>D14+D15+D16</f>
        <v>0</v>
      </c>
      <c r="E13" s="20">
        <f t="shared" si="0"/>
        <v>711432.07000000007</v>
      </c>
    </row>
    <row r="14" spans="1:10" ht="15" customHeight="1" x14ac:dyDescent="0.25">
      <c r="A14" s="10" t="s">
        <v>26</v>
      </c>
      <c r="B14" s="11" t="s">
        <v>25</v>
      </c>
      <c r="C14" s="12">
        <v>709937.4</v>
      </c>
      <c r="D14" s="12">
        <v>0</v>
      </c>
      <c r="E14" s="20">
        <f t="shared" si="0"/>
        <v>709937.4</v>
      </c>
    </row>
    <row r="15" spans="1:10" ht="15" customHeight="1" x14ac:dyDescent="0.25">
      <c r="A15" s="10" t="s">
        <v>27</v>
      </c>
      <c r="B15" s="11">
        <v>4221</v>
      </c>
      <c r="C15" s="12">
        <v>0</v>
      </c>
      <c r="D15" s="12">
        <v>0</v>
      </c>
      <c r="E15" s="20">
        <f>SUM(C15:D15)</f>
        <v>0</v>
      </c>
    </row>
    <row r="16" spans="1:10" ht="15" customHeight="1" x14ac:dyDescent="0.25">
      <c r="A16" s="10" t="s">
        <v>28</v>
      </c>
      <c r="B16" s="11">
        <v>4232</v>
      </c>
      <c r="C16" s="12">
        <v>1494.67</v>
      </c>
      <c r="D16" s="12">
        <v>0</v>
      </c>
      <c r="E16" s="20">
        <f>SUM(C16:D16)</f>
        <v>1494.67</v>
      </c>
    </row>
    <row r="17" spans="1:5" ht="15" customHeight="1" x14ac:dyDescent="0.25">
      <c r="A17" s="17" t="s">
        <v>29</v>
      </c>
      <c r="B17" s="21" t="s">
        <v>30</v>
      </c>
      <c r="C17" s="18">
        <f>C3+C7</f>
        <v>7203241.4400000004</v>
      </c>
      <c r="D17" s="18">
        <f>D3+D7</f>
        <v>0</v>
      </c>
      <c r="E17" s="19">
        <f t="shared" si="0"/>
        <v>7203241.4400000004</v>
      </c>
    </row>
    <row r="18" spans="1:5" ht="15" customHeight="1" x14ac:dyDescent="0.25">
      <c r="A18" s="17" t="s">
        <v>31</v>
      </c>
      <c r="B18" s="21" t="s">
        <v>32</v>
      </c>
      <c r="C18" s="18">
        <f>SUM(C19:C22)</f>
        <v>940852.76</v>
      </c>
      <c r="D18" s="18">
        <f>SUM(D19:D22)</f>
        <v>0</v>
      </c>
      <c r="E18" s="19">
        <f t="shared" si="0"/>
        <v>940852.76</v>
      </c>
    </row>
    <row r="19" spans="1:5" ht="15" customHeight="1" x14ac:dyDescent="0.25">
      <c r="A19" s="10" t="s">
        <v>33</v>
      </c>
      <c r="B19" s="11" t="s">
        <v>34</v>
      </c>
      <c r="C19" s="12">
        <v>84875.51</v>
      </c>
      <c r="D19" s="12">
        <v>0</v>
      </c>
      <c r="E19" s="20">
        <f t="shared" si="0"/>
        <v>84875.51</v>
      </c>
    </row>
    <row r="20" spans="1:5" ht="15" customHeight="1" x14ac:dyDescent="0.25">
      <c r="A20" s="10" t="s">
        <v>35</v>
      </c>
      <c r="B20" s="11">
        <v>8115</v>
      </c>
      <c r="C20" s="12">
        <v>952852.25</v>
      </c>
      <c r="D20" s="12">
        <v>0</v>
      </c>
      <c r="E20" s="20">
        <f>SUM(C20:D20)</f>
        <v>952852.25</v>
      </c>
    </row>
    <row r="21" spans="1:5" ht="15" customHeight="1" x14ac:dyDescent="0.25">
      <c r="A21" s="10" t="s">
        <v>36</v>
      </c>
      <c r="B21" s="11">
        <v>8123</v>
      </c>
      <c r="C21" s="12">
        <v>0</v>
      </c>
      <c r="D21" s="12">
        <v>0</v>
      </c>
      <c r="E21" s="20">
        <f>C21+D21</f>
        <v>0</v>
      </c>
    </row>
    <row r="22" spans="1:5" ht="15" customHeight="1" thickBot="1" x14ac:dyDescent="0.3">
      <c r="A22" s="22" t="s">
        <v>37</v>
      </c>
      <c r="B22" s="23">
        <v>-8124</v>
      </c>
      <c r="C22" s="24">
        <v>-96875</v>
      </c>
      <c r="D22" s="24">
        <v>0</v>
      </c>
      <c r="E22" s="25">
        <f>C22+D22</f>
        <v>-96875</v>
      </c>
    </row>
    <row r="23" spans="1:5" ht="15" customHeight="1" thickBot="1" x14ac:dyDescent="0.3">
      <c r="A23" s="26" t="s">
        <v>38</v>
      </c>
      <c r="B23" s="27"/>
      <c r="C23" s="28">
        <f>C3+C7+C18</f>
        <v>8144094.2000000002</v>
      </c>
      <c r="D23" s="28">
        <f>D17+D18</f>
        <v>0</v>
      </c>
      <c r="E23" s="29">
        <f t="shared" si="0"/>
        <v>8144094.2000000002</v>
      </c>
    </row>
    <row r="24" spans="1:5" ht="15.75" thickBot="1" x14ac:dyDescent="0.3">
      <c r="A24" s="209" t="s">
        <v>39</v>
      </c>
      <c r="B24" s="209"/>
      <c r="C24" s="30"/>
      <c r="D24" s="30"/>
      <c r="E24" s="31" t="s">
        <v>2</v>
      </c>
    </row>
    <row r="25" spans="1:5" ht="24.75" thickBot="1" x14ac:dyDescent="0.3">
      <c r="A25" s="3" t="s">
        <v>40</v>
      </c>
      <c r="B25" s="4" t="s">
        <v>0</v>
      </c>
      <c r="C25" s="5" t="s">
        <v>5</v>
      </c>
      <c r="D25" s="5" t="s">
        <v>62</v>
      </c>
      <c r="E25" s="5" t="s">
        <v>5</v>
      </c>
    </row>
    <row r="26" spans="1:5" ht="15" customHeight="1" x14ac:dyDescent="0.3">
      <c r="A26" s="32" t="s">
        <v>41</v>
      </c>
      <c r="B26" s="33" t="s">
        <v>42</v>
      </c>
      <c r="C26" s="16">
        <v>26192.5</v>
      </c>
      <c r="D26" s="16">
        <v>0</v>
      </c>
      <c r="E26" s="34">
        <f>C26+D26</f>
        <v>26192.5</v>
      </c>
    </row>
    <row r="27" spans="1:5" ht="15" customHeight="1" x14ac:dyDescent="0.25">
      <c r="A27" s="35" t="s">
        <v>43</v>
      </c>
      <c r="B27" s="11" t="s">
        <v>42</v>
      </c>
      <c r="C27" s="12">
        <v>242489.92</v>
      </c>
      <c r="D27" s="16">
        <v>0</v>
      </c>
      <c r="E27" s="34">
        <f t="shared" ref="E27:E41" si="1">C27+D27</f>
        <v>242489.92</v>
      </c>
    </row>
    <row r="28" spans="1:5" ht="15" customHeight="1" x14ac:dyDescent="0.25">
      <c r="A28" s="35" t="s">
        <v>44</v>
      </c>
      <c r="B28" s="11" t="s">
        <v>42</v>
      </c>
      <c r="C28" s="12">
        <v>882990.86</v>
      </c>
      <c r="D28" s="16">
        <v>0</v>
      </c>
      <c r="E28" s="34">
        <f t="shared" si="1"/>
        <v>882990.86</v>
      </c>
    </row>
    <row r="29" spans="1:5" ht="15" customHeight="1" x14ac:dyDescent="0.25">
      <c r="A29" s="35" t="s">
        <v>45</v>
      </c>
      <c r="B29" s="11" t="s">
        <v>42</v>
      </c>
      <c r="C29" s="12">
        <v>649814.35000000009</v>
      </c>
      <c r="D29" s="16">
        <v>0</v>
      </c>
      <c r="E29" s="34">
        <f t="shared" si="1"/>
        <v>649814.35000000009</v>
      </c>
    </row>
    <row r="30" spans="1:5" ht="15" customHeight="1" x14ac:dyDescent="0.25">
      <c r="A30" s="35" t="s">
        <v>46</v>
      </c>
      <c r="B30" s="11" t="s">
        <v>42</v>
      </c>
      <c r="C30" s="12">
        <v>3621391.4999999995</v>
      </c>
      <c r="D30" s="16">
        <v>0</v>
      </c>
      <c r="E30" s="34">
        <f>C30+D30</f>
        <v>3621391.4999999995</v>
      </c>
    </row>
    <row r="31" spans="1:5" ht="15" customHeight="1" x14ac:dyDescent="0.3">
      <c r="A31" s="35" t="s">
        <v>47</v>
      </c>
      <c r="B31" s="11" t="s">
        <v>48</v>
      </c>
      <c r="C31" s="12">
        <v>453659.35999999993</v>
      </c>
      <c r="D31" s="16">
        <v>0</v>
      </c>
      <c r="E31" s="34">
        <f t="shared" si="1"/>
        <v>453659.35999999993</v>
      </c>
    </row>
    <row r="32" spans="1:5" ht="15" customHeight="1" x14ac:dyDescent="0.25">
      <c r="A32" s="35" t="s">
        <v>49</v>
      </c>
      <c r="B32" s="11" t="s">
        <v>42</v>
      </c>
      <c r="C32" s="12">
        <v>65586</v>
      </c>
      <c r="D32" s="16">
        <v>0</v>
      </c>
      <c r="E32" s="34">
        <f t="shared" si="1"/>
        <v>65586</v>
      </c>
    </row>
    <row r="33" spans="1:5" ht="15" customHeight="1" x14ac:dyDescent="0.25">
      <c r="A33" s="35" t="s">
        <v>50</v>
      </c>
      <c r="B33" s="11" t="s">
        <v>51</v>
      </c>
      <c r="C33" s="12">
        <v>932786.00999999989</v>
      </c>
      <c r="D33" s="16">
        <v>0</v>
      </c>
      <c r="E33" s="34">
        <f t="shared" si="1"/>
        <v>932786.00999999989</v>
      </c>
    </row>
    <row r="34" spans="1:5" ht="15" customHeight="1" x14ac:dyDescent="0.25">
      <c r="A34" s="35" t="s">
        <v>52</v>
      </c>
      <c r="B34" s="11" t="s">
        <v>51</v>
      </c>
      <c r="C34" s="12">
        <v>0</v>
      </c>
      <c r="D34" s="16">
        <v>0</v>
      </c>
      <c r="E34" s="34">
        <f t="shared" si="1"/>
        <v>0</v>
      </c>
    </row>
    <row r="35" spans="1:5" ht="15" customHeight="1" x14ac:dyDescent="0.25">
      <c r="A35" s="35" t="s">
        <v>53</v>
      </c>
      <c r="B35" s="11" t="s">
        <v>48</v>
      </c>
      <c r="C35" s="12">
        <v>1074867.06</v>
      </c>
      <c r="D35" s="16">
        <v>0</v>
      </c>
      <c r="E35" s="34">
        <f t="shared" si="1"/>
        <v>1074867.06</v>
      </c>
    </row>
    <row r="36" spans="1:5" ht="15" customHeight="1" x14ac:dyDescent="0.25">
      <c r="A36" s="35" t="s">
        <v>54</v>
      </c>
      <c r="B36" s="11" t="s">
        <v>48</v>
      </c>
      <c r="C36" s="12">
        <v>22000</v>
      </c>
      <c r="D36" s="16">
        <v>0</v>
      </c>
      <c r="E36" s="34">
        <f t="shared" si="1"/>
        <v>22000</v>
      </c>
    </row>
    <row r="37" spans="1:5" ht="15" customHeight="1" x14ac:dyDescent="0.25">
      <c r="A37" s="35" t="s">
        <v>55</v>
      </c>
      <c r="B37" s="11" t="s">
        <v>42</v>
      </c>
      <c r="C37" s="12">
        <v>5434.02</v>
      </c>
      <c r="D37" s="16">
        <v>0</v>
      </c>
      <c r="E37" s="34">
        <f t="shared" si="1"/>
        <v>5434.02</v>
      </c>
    </row>
    <row r="38" spans="1:5" ht="15" customHeight="1" x14ac:dyDescent="0.25">
      <c r="A38" s="35" t="s">
        <v>56</v>
      </c>
      <c r="B38" s="11" t="s">
        <v>48</v>
      </c>
      <c r="C38" s="12">
        <v>83923.1</v>
      </c>
      <c r="D38" s="16">
        <v>0</v>
      </c>
      <c r="E38" s="34">
        <f>C38+D38</f>
        <v>83923.1</v>
      </c>
    </row>
    <row r="39" spans="1:5" ht="15" customHeight="1" x14ac:dyDescent="0.25">
      <c r="A39" s="35" t="s">
        <v>57</v>
      </c>
      <c r="B39" s="11" t="s">
        <v>48</v>
      </c>
      <c r="C39" s="12">
        <v>5317.28</v>
      </c>
      <c r="D39" s="16">
        <v>0</v>
      </c>
      <c r="E39" s="34">
        <f t="shared" si="1"/>
        <v>5317.28</v>
      </c>
    </row>
    <row r="40" spans="1:5" ht="15" customHeight="1" x14ac:dyDescent="0.25">
      <c r="A40" s="35" t="s">
        <v>58</v>
      </c>
      <c r="B40" s="11" t="s">
        <v>48</v>
      </c>
      <c r="C40" s="12">
        <v>73602.25</v>
      </c>
      <c r="D40" s="16">
        <v>0</v>
      </c>
      <c r="E40" s="34">
        <f t="shared" si="1"/>
        <v>73602.25</v>
      </c>
    </row>
    <row r="41" spans="1:5" ht="15" customHeight="1" thickBot="1" x14ac:dyDescent="0.3">
      <c r="A41" s="35" t="s">
        <v>59</v>
      </c>
      <c r="B41" s="11" t="s">
        <v>48</v>
      </c>
      <c r="C41" s="12">
        <v>4039.9870000000001</v>
      </c>
      <c r="D41" s="16">
        <v>0</v>
      </c>
      <c r="E41" s="34">
        <f t="shared" si="1"/>
        <v>4039.9870000000001</v>
      </c>
    </row>
    <row r="42" spans="1:5" ht="15" customHeight="1" thickBot="1" x14ac:dyDescent="0.3">
      <c r="A42" s="36" t="s">
        <v>60</v>
      </c>
      <c r="B42" s="27"/>
      <c r="C42" s="28">
        <f>C26+C27+C28+C29+C30+C31+C32+C33+C34+C35+C36+C37+C38+C39+C40+C41</f>
        <v>8144094.1969999997</v>
      </c>
      <c r="D42" s="28">
        <f>SUM(D26:D41)</f>
        <v>0</v>
      </c>
      <c r="E42" s="29">
        <f>SUM(E26:E41)</f>
        <v>8144094.1969999997</v>
      </c>
    </row>
    <row r="43" spans="1:5" x14ac:dyDescent="0.25">
      <c r="C43" s="15"/>
      <c r="E43" s="15"/>
    </row>
  </sheetData>
  <mergeCells count="2">
    <mergeCell ref="A1:B1"/>
    <mergeCell ref="A24:B24"/>
  </mergeCells>
  <pageMargins left="0.7" right="0.7" top="0.78740157499999996" bottom="0.78740157499999996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2</vt:i4>
      </vt:variant>
    </vt:vector>
  </HeadingPairs>
  <TitlesOfParts>
    <vt:vector size="2" baseType="lpstr">
      <vt:lpstr>ZR 191 15</vt:lpstr>
      <vt:lpstr>P a V</vt:lpstr>
    </vt:vector>
  </TitlesOfParts>
  <Company>Krajský úřad Libereckého kraje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Myslivcova Lenka</dc:creator>
  <cp:lastModifiedBy>Trpkosova Eva</cp:lastModifiedBy>
  <cp:lastPrinted>2015-07-28T09:38:36Z</cp:lastPrinted>
  <dcterms:created xsi:type="dcterms:W3CDTF">2015-07-21T06:47:04Z</dcterms:created>
  <dcterms:modified xsi:type="dcterms:W3CDTF">2015-08-11T09:06:35Z</dcterms:modified>
</cp:coreProperties>
</file>