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2"/>
  </bookViews>
  <sheets>
    <sheet name="920 04" sheetId="3" r:id="rId1"/>
    <sheet name="920 14" sheetId="1" r:id="rId2"/>
    <sheet name="P a V" sheetId="2" r:id="rId3"/>
  </sheets>
  <definedNames>
    <definedName name="_xlnm.Print_Area" localSheetId="0">'920 04'!$A$1:$M$28</definedName>
  </definedNames>
  <calcPr calcId="145621"/>
</workbook>
</file>

<file path=xl/calcChain.xml><?xml version="1.0" encoding="utf-8"?>
<calcChain xmlns="http://schemas.openxmlformats.org/spreadsheetml/2006/main"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42" i="2" s="1"/>
  <c r="E26" i="2"/>
  <c r="E22" i="2"/>
  <c r="E21" i="2"/>
  <c r="E20" i="2"/>
  <c r="E19" i="2"/>
  <c r="D18" i="2"/>
  <c r="C18" i="2"/>
  <c r="E18" i="2" s="1"/>
  <c r="E16" i="2"/>
  <c r="E15" i="2"/>
  <c r="E14" i="2"/>
  <c r="D13" i="2"/>
  <c r="C13" i="2"/>
  <c r="E13" i="2" s="1"/>
  <c r="E12" i="2"/>
  <c r="E11" i="2"/>
  <c r="E10" i="2"/>
  <c r="E9" i="2"/>
  <c r="D8" i="2"/>
  <c r="D7" i="2" s="1"/>
  <c r="C8" i="2"/>
  <c r="E8" i="2" s="1"/>
  <c r="E6" i="2"/>
  <c r="E5" i="2"/>
  <c r="E4" i="2"/>
  <c r="D3" i="2"/>
  <c r="C3" i="2"/>
  <c r="D17" i="2" l="1"/>
  <c r="D23" i="2" s="1"/>
  <c r="E3" i="2"/>
  <c r="C7" i="2"/>
  <c r="E7" i="2" s="1"/>
  <c r="H26" i="3"/>
  <c r="J26" i="3" s="1"/>
  <c r="L26" i="3" s="1"/>
  <c r="I25" i="3"/>
  <c r="G25" i="3"/>
  <c r="H25" i="3" s="1"/>
  <c r="J25" i="3" s="1"/>
  <c r="L25" i="3" s="1"/>
  <c r="H24" i="3"/>
  <c r="J24" i="3" s="1"/>
  <c r="L24" i="3" s="1"/>
  <c r="G23" i="3"/>
  <c r="H23" i="3" s="1"/>
  <c r="J23" i="3" s="1"/>
  <c r="L23" i="3" s="1"/>
  <c r="J22" i="3"/>
  <c r="L22" i="3" s="1"/>
  <c r="H22" i="3"/>
  <c r="H21" i="3"/>
  <c r="J21" i="3" s="1"/>
  <c r="L21" i="3" s="1"/>
  <c r="G21" i="3"/>
  <c r="H20" i="3"/>
  <c r="J20" i="3" s="1"/>
  <c r="L20" i="3" s="1"/>
  <c r="G19" i="3"/>
  <c r="H19" i="3" s="1"/>
  <c r="J19" i="3" s="1"/>
  <c r="L19" i="3" s="1"/>
  <c r="H18" i="3"/>
  <c r="J18" i="3" s="1"/>
  <c r="L18" i="3" s="1"/>
  <c r="G17" i="3"/>
  <c r="H17" i="3" s="1"/>
  <c r="J17" i="3" s="1"/>
  <c r="L17" i="3" s="1"/>
  <c r="H16" i="3"/>
  <c r="J16" i="3" s="1"/>
  <c r="L16" i="3" s="1"/>
  <c r="K15" i="3"/>
  <c r="K10" i="3" s="1"/>
  <c r="F15" i="3"/>
  <c r="H15" i="3" s="1"/>
  <c r="J15" i="3" s="1"/>
  <c r="L15" i="3" s="1"/>
  <c r="H14" i="3"/>
  <c r="J14" i="3" s="1"/>
  <c r="L14" i="3" s="1"/>
  <c r="F13" i="3"/>
  <c r="H13" i="3" s="1"/>
  <c r="J13" i="3" s="1"/>
  <c r="L13" i="3" s="1"/>
  <c r="J12" i="3"/>
  <c r="L12" i="3" s="1"/>
  <c r="H12" i="3"/>
  <c r="H11" i="3"/>
  <c r="J11" i="3" s="1"/>
  <c r="L11" i="3" s="1"/>
  <c r="F11" i="3"/>
  <c r="I10" i="3"/>
  <c r="G10" i="3"/>
  <c r="F10" i="3"/>
  <c r="H10" i="3" s="1"/>
  <c r="J10" i="3" s="1"/>
  <c r="L10" i="3" s="1"/>
  <c r="C17" i="2" l="1"/>
  <c r="E17" i="2" s="1"/>
  <c r="C23" i="2"/>
  <c r="E23" i="2" s="1"/>
  <c r="V63" i="1"/>
  <c r="U62" i="1"/>
  <c r="U9" i="1" s="1"/>
  <c r="R61" i="1"/>
  <c r="L61" i="1"/>
  <c r="N61" i="1" s="1"/>
  <c r="N60" i="1" s="1"/>
  <c r="J61" i="1"/>
  <c r="S60" i="1"/>
  <c r="Q60" i="1"/>
  <c r="P60" i="1"/>
  <c r="O60" i="1"/>
  <c r="M60" i="1"/>
  <c r="K60" i="1"/>
  <c r="J60" i="1"/>
  <c r="I60" i="1"/>
  <c r="H60" i="1"/>
  <c r="R59" i="1"/>
  <c r="L59" i="1"/>
  <c r="N59" i="1" s="1"/>
  <c r="N58" i="1" s="1"/>
  <c r="J59" i="1"/>
  <c r="S58" i="1"/>
  <c r="Q58" i="1"/>
  <c r="P58" i="1"/>
  <c r="O58" i="1"/>
  <c r="M58" i="1"/>
  <c r="K58" i="1"/>
  <c r="J58" i="1"/>
  <c r="I58" i="1"/>
  <c r="H58" i="1"/>
  <c r="J57" i="1"/>
  <c r="L57" i="1" s="1"/>
  <c r="N57" i="1" s="1"/>
  <c r="P57" i="1" s="1"/>
  <c r="P56" i="1" s="1"/>
  <c r="S56" i="1"/>
  <c r="Q56" i="1"/>
  <c r="O56" i="1"/>
  <c r="N56" i="1"/>
  <c r="M56" i="1"/>
  <c r="K56" i="1"/>
  <c r="I56" i="1"/>
  <c r="H56" i="1"/>
  <c r="J55" i="1"/>
  <c r="L55" i="1" s="1"/>
  <c r="S54" i="1"/>
  <c r="Q54" i="1"/>
  <c r="O54" i="1"/>
  <c r="M54" i="1"/>
  <c r="K54" i="1"/>
  <c r="J54" i="1"/>
  <c r="I54" i="1"/>
  <c r="H54" i="1"/>
  <c r="J53" i="1"/>
  <c r="L53" i="1" s="1"/>
  <c r="N53" i="1" s="1"/>
  <c r="S52" i="1"/>
  <c r="Q52" i="1"/>
  <c r="O52" i="1"/>
  <c r="M52" i="1"/>
  <c r="L52" i="1"/>
  <c r="K52" i="1"/>
  <c r="I52" i="1"/>
  <c r="H52" i="1"/>
  <c r="N51" i="1"/>
  <c r="P51" i="1" s="1"/>
  <c r="J51" i="1"/>
  <c r="J50" i="1" s="1"/>
  <c r="S50" i="1"/>
  <c r="Q50" i="1"/>
  <c r="O50" i="1"/>
  <c r="N50" i="1"/>
  <c r="M50" i="1"/>
  <c r="L50" i="1"/>
  <c r="K50" i="1"/>
  <c r="I50" i="1"/>
  <c r="H50" i="1"/>
  <c r="T49" i="1"/>
  <c r="V49" i="1" s="1"/>
  <c r="R49" i="1"/>
  <c r="J49" i="1"/>
  <c r="L49" i="1" s="1"/>
  <c r="L48" i="1" s="1"/>
  <c r="S48" i="1"/>
  <c r="R48" i="1"/>
  <c r="Q48" i="1"/>
  <c r="P48" i="1"/>
  <c r="O48" i="1"/>
  <c r="M48" i="1"/>
  <c r="K48" i="1"/>
  <c r="I48" i="1"/>
  <c r="H48" i="1"/>
  <c r="L47" i="1"/>
  <c r="J47" i="1"/>
  <c r="S46" i="1"/>
  <c r="Q46" i="1"/>
  <c r="O46" i="1"/>
  <c r="M46" i="1"/>
  <c r="K46" i="1"/>
  <c r="J46" i="1"/>
  <c r="I46" i="1"/>
  <c r="H46" i="1"/>
  <c r="J45" i="1"/>
  <c r="L45" i="1" s="1"/>
  <c r="N45" i="1" s="1"/>
  <c r="S44" i="1"/>
  <c r="Q44" i="1"/>
  <c r="O44" i="1"/>
  <c r="M44" i="1"/>
  <c r="L44" i="1"/>
  <c r="K44" i="1"/>
  <c r="I44" i="1"/>
  <c r="H44" i="1"/>
  <c r="J43" i="1"/>
  <c r="J42" i="1" s="1"/>
  <c r="S42" i="1"/>
  <c r="Q42" i="1"/>
  <c r="O42" i="1"/>
  <c r="M42" i="1"/>
  <c r="K42" i="1"/>
  <c r="I42" i="1"/>
  <c r="H42" i="1"/>
  <c r="N41" i="1"/>
  <c r="J41" i="1"/>
  <c r="J40" i="1" s="1"/>
  <c r="S40" i="1"/>
  <c r="Q40" i="1"/>
  <c r="O40" i="1"/>
  <c r="M40" i="1"/>
  <c r="L40" i="1"/>
  <c r="K40" i="1"/>
  <c r="I40" i="1"/>
  <c r="H40" i="1"/>
  <c r="J39" i="1"/>
  <c r="L39" i="1" s="1"/>
  <c r="N39" i="1" s="1"/>
  <c r="S38" i="1"/>
  <c r="Q38" i="1"/>
  <c r="O38" i="1"/>
  <c r="M38" i="1"/>
  <c r="K38" i="1"/>
  <c r="I38" i="1"/>
  <c r="H38" i="1"/>
  <c r="J37" i="1"/>
  <c r="L37" i="1" s="1"/>
  <c r="S36" i="1"/>
  <c r="Q36" i="1"/>
  <c r="O36" i="1"/>
  <c r="M36" i="1"/>
  <c r="K36" i="1"/>
  <c r="J36" i="1"/>
  <c r="I36" i="1"/>
  <c r="H36" i="1"/>
  <c r="J35" i="1"/>
  <c r="L35" i="1" s="1"/>
  <c r="L34" i="1" s="1"/>
  <c r="S34" i="1"/>
  <c r="Q34" i="1"/>
  <c r="O34" i="1"/>
  <c r="M34" i="1"/>
  <c r="K34" i="1"/>
  <c r="I34" i="1"/>
  <c r="H34" i="1"/>
  <c r="J33" i="1"/>
  <c r="J32" i="1" s="1"/>
  <c r="S32" i="1"/>
  <c r="Q32" i="1"/>
  <c r="O32" i="1"/>
  <c r="M32" i="1"/>
  <c r="K32" i="1"/>
  <c r="I32" i="1"/>
  <c r="H32" i="1"/>
  <c r="J31" i="1"/>
  <c r="L31" i="1" s="1"/>
  <c r="N31" i="1" s="1"/>
  <c r="S30" i="1"/>
  <c r="Q30" i="1"/>
  <c r="O30" i="1"/>
  <c r="M30" i="1"/>
  <c r="K30" i="1"/>
  <c r="I30" i="1"/>
  <c r="H30" i="1"/>
  <c r="J29" i="1"/>
  <c r="L29" i="1" s="1"/>
  <c r="S28" i="1"/>
  <c r="Q28" i="1"/>
  <c r="O28" i="1"/>
  <c r="M28" i="1"/>
  <c r="K28" i="1"/>
  <c r="J28" i="1"/>
  <c r="I28" i="1"/>
  <c r="H28" i="1"/>
  <c r="J27" i="1"/>
  <c r="L27" i="1" s="1"/>
  <c r="L26" i="1" s="1"/>
  <c r="S26" i="1"/>
  <c r="Q26" i="1"/>
  <c r="O26" i="1"/>
  <c r="M26" i="1"/>
  <c r="K26" i="1"/>
  <c r="I26" i="1"/>
  <c r="H26" i="1"/>
  <c r="J25" i="1"/>
  <c r="J24" i="1" s="1"/>
  <c r="S24" i="1"/>
  <c r="Q24" i="1"/>
  <c r="O24" i="1"/>
  <c r="M24" i="1"/>
  <c r="K24" i="1"/>
  <c r="I24" i="1"/>
  <c r="H24" i="1"/>
  <c r="J23" i="1"/>
  <c r="L23" i="1" s="1"/>
  <c r="N23" i="1" s="1"/>
  <c r="S22" i="1"/>
  <c r="Q22" i="1"/>
  <c r="O22" i="1"/>
  <c r="M22" i="1"/>
  <c r="K22" i="1"/>
  <c r="I22" i="1"/>
  <c r="H22" i="1"/>
  <c r="J21" i="1"/>
  <c r="L21" i="1" s="1"/>
  <c r="S20" i="1"/>
  <c r="Q20" i="1"/>
  <c r="O20" i="1"/>
  <c r="M20" i="1"/>
  <c r="K20" i="1"/>
  <c r="J20" i="1"/>
  <c r="I20" i="1"/>
  <c r="H20" i="1"/>
  <c r="T19" i="1"/>
  <c r="T18" i="1" s="1"/>
  <c r="V18" i="1" s="1"/>
  <c r="J19" i="1"/>
  <c r="L19" i="1" s="1"/>
  <c r="S18" i="1"/>
  <c r="R18" i="1"/>
  <c r="Q18" i="1"/>
  <c r="O18" i="1"/>
  <c r="M18" i="1"/>
  <c r="K18" i="1"/>
  <c r="J18" i="1"/>
  <c r="I18" i="1"/>
  <c r="H18" i="1"/>
  <c r="J17" i="1"/>
  <c r="L17" i="1" s="1"/>
  <c r="S16" i="1"/>
  <c r="Q16" i="1"/>
  <c r="O16" i="1"/>
  <c r="M16" i="1"/>
  <c r="K16" i="1"/>
  <c r="J16" i="1"/>
  <c r="I16" i="1"/>
  <c r="H16" i="1"/>
  <c r="J15" i="1"/>
  <c r="J14" i="1" s="1"/>
  <c r="S14" i="1"/>
  <c r="Q14" i="1"/>
  <c r="O14" i="1"/>
  <c r="M14" i="1"/>
  <c r="K14" i="1"/>
  <c r="I14" i="1"/>
  <c r="I9" i="1" s="1"/>
  <c r="H14" i="1"/>
  <c r="J13" i="1"/>
  <c r="L13" i="1" s="1"/>
  <c r="N13" i="1" s="1"/>
  <c r="S12" i="1"/>
  <c r="Q12" i="1"/>
  <c r="O12" i="1"/>
  <c r="M12" i="1"/>
  <c r="L12" i="1"/>
  <c r="K12" i="1"/>
  <c r="I12" i="1"/>
  <c r="H12" i="1"/>
  <c r="J11" i="1"/>
  <c r="L11" i="1" s="1"/>
  <c r="N11" i="1" s="1"/>
  <c r="P11" i="1" s="1"/>
  <c r="R11" i="1" s="1"/>
  <c r="T11" i="1" s="1"/>
  <c r="V11" i="1" s="1"/>
  <c r="S10" i="1"/>
  <c r="Q10" i="1"/>
  <c r="Q9" i="1" s="1"/>
  <c r="O10" i="1"/>
  <c r="M10" i="1"/>
  <c r="K10" i="1"/>
  <c r="J10" i="1"/>
  <c r="I10" i="1"/>
  <c r="H10" i="1"/>
  <c r="R51" i="1" l="1"/>
  <c r="P50" i="1"/>
  <c r="M9" i="1"/>
  <c r="L15" i="1"/>
  <c r="N27" i="1"/>
  <c r="L43" i="1"/>
  <c r="L42" i="1" s="1"/>
  <c r="J12" i="1"/>
  <c r="L25" i="1"/>
  <c r="L33" i="1"/>
  <c r="N49" i="1"/>
  <c r="N48" i="1" s="1"/>
  <c r="J56" i="1"/>
  <c r="T48" i="1"/>
  <c r="V48" i="1" s="1"/>
  <c r="V19" i="1"/>
  <c r="J26" i="1"/>
  <c r="J34" i="1"/>
  <c r="N35" i="1"/>
  <c r="L22" i="1"/>
  <c r="L30" i="1"/>
  <c r="L38" i="1"/>
  <c r="J48" i="1"/>
  <c r="V62" i="1"/>
  <c r="P53" i="1"/>
  <c r="N52" i="1"/>
  <c r="K9" i="1"/>
  <c r="P45" i="1"/>
  <c r="N44" i="1"/>
  <c r="N12" i="1"/>
  <c r="P13" i="1"/>
  <c r="L16" i="1"/>
  <c r="N17" i="1"/>
  <c r="P23" i="1"/>
  <c r="N22" i="1"/>
  <c r="H9" i="1"/>
  <c r="P31" i="1"/>
  <c r="N30" i="1"/>
  <c r="P39" i="1"/>
  <c r="N38" i="1"/>
  <c r="P41" i="1"/>
  <c r="N40" i="1"/>
  <c r="N21" i="1"/>
  <c r="L20" i="1"/>
  <c r="N29" i="1"/>
  <c r="L28" i="1"/>
  <c r="N37" i="1"/>
  <c r="L36" i="1"/>
  <c r="S9" i="1"/>
  <c r="J22" i="1"/>
  <c r="J9" i="1" s="1"/>
  <c r="J30" i="1"/>
  <c r="J38" i="1"/>
  <c r="J44" i="1"/>
  <c r="J52" i="1"/>
  <c r="L56" i="1"/>
  <c r="R57" i="1"/>
  <c r="T61" i="1"/>
  <c r="R60" i="1"/>
  <c r="L10" i="1"/>
  <c r="O9" i="1"/>
  <c r="N19" i="1"/>
  <c r="L18" i="1"/>
  <c r="N25" i="1"/>
  <c r="L24" i="1"/>
  <c r="N33" i="1"/>
  <c r="L32" i="1"/>
  <c r="N47" i="1"/>
  <c r="L46" i="1"/>
  <c r="N55" i="1"/>
  <c r="L54" i="1"/>
  <c r="T59" i="1"/>
  <c r="R58" i="1"/>
  <c r="L58" i="1"/>
  <c r="L60" i="1"/>
  <c r="N43" i="1" l="1"/>
  <c r="P35" i="1"/>
  <c r="N34" i="1"/>
  <c r="N15" i="1"/>
  <c r="L14" i="1"/>
  <c r="P27" i="1"/>
  <c r="N26" i="1"/>
  <c r="T51" i="1"/>
  <c r="R50" i="1"/>
  <c r="T58" i="1"/>
  <c r="V58" i="1" s="1"/>
  <c r="V59" i="1"/>
  <c r="N10" i="1"/>
  <c r="L9" i="1"/>
  <c r="N42" i="1"/>
  <c r="P43" i="1"/>
  <c r="P40" i="1"/>
  <c r="R41" i="1"/>
  <c r="P17" i="1"/>
  <c r="N16" i="1"/>
  <c r="R45" i="1"/>
  <c r="P44" i="1"/>
  <c r="N54" i="1"/>
  <c r="P55" i="1"/>
  <c r="N32" i="1"/>
  <c r="P33" i="1"/>
  <c r="N18" i="1"/>
  <c r="P19" i="1"/>
  <c r="P18" i="1" s="1"/>
  <c r="T60" i="1"/>
  <c r="V60" i="1" s="1"/>
  <c r="V61" i="1"/>
  <c r="N36" i="1"/>
  <c r="P37" i="1"/>
  <c r="N20" i="1"/>
  <c r="P21" i="1"/>
  <c r="R39" i="1"/>
  <c r="P38" i="1"/>
  <c r="R31" i="1"/>
  <c r="P30" i="1"/>
  <c r="R13" i="1"/>
  <c r="P12" i="1"/>
  <c r="N46" i="1"/>
  <c r="P47" i="1"/>
  <c r="N24" i="1"/>
  <c r="P25" i="1"/>
  <c r="N28" i="1"/>
  <c r="P29" i="1"/>
  <c r="T57" i="1"/>
  <c r="R56" i="1"/>
  <c r="R23" i="1"/>
  <c r="P22" i="1"/>
  <c r="R53" i="1"/>
  <c r="P52" i="1"/>
  <c r="R27" i="1" l="1"/>
  <c r="P26" i="1"/>
  <c r="R35" i="1"/>
  <c r="P34" i="1"/>
  <c r="V51" i="1"/>
  <c r="T50" i="1"/>
  <c r="V50" i="1" s="1"/>
  <c r="N14" i="1"/>
  <c r="N9" i="1" s="1"/>
  <c r="P15" i="1"/>
  <c r="P24" i="1"/>
  <c r="R25" i="1"/>
  <c r="R37" i="1"/>
  <c r="P36" i="1"/>
  <c r="P54" i="1"/>
  <c r="R55" i="1"/>
  <c r="T41" i="1"/>
  <c r="R40" i="1"/>
  <c r="T53" i="1"/>
  <c r="R52" i="1"/>
  <c r="T23" i="1"/>
  <c r="R22" i="1"/>
  <c r="V57" i="1"/>
  <c r="T56" i="1"/>
  <c r="V56" i="1" s="1"/>
  <c r="T13" i="1"/>
  <c r="R12" i="1"/>
  <c r="T39" i="1"/>
  <c r="R38" i="1"/>
  <c r="R17" i="1"/>
  <c r="P16" i="1"/>
  <c r="P10" i="1"/>
  <c r="R29" i="1"/>
  <c r="P28" i="1"/>
  <c r="R47" i="1"/>
  <c r="P46" i="1"/>
  <c r="R21" i="1"/>
  <c r="P20" i="1"/>
  <c r="P32" i="1"/>
  <c r="R33" i="1"/>
  <c r="P42" i="1"/>
  <c r="R43" i="1"/>
  <c r="T31" i="1"/>
  <c r="R30" i="1"/>
  <c r="T45" i="1"/>
  <c r="R44" i="1"/>
  <c r="T35" i="1" l="1"/>
  <c r="R34" i="1"/>
  <c r="R15" i="1"/>
  <c r="P14" i="1"/>
  <c r="T27" i="1"/>
  <c r="R26" i="1"/>
  <c r="T30" i="1"/>
  <c r="V30" i="1" s="1"/>
  <c r="V31" i="1"/>
  <c r="R46" i="1"/>
  <c r="T47" i="1"/>
  <c r="P9" i="1"/>
  <c r="R10" i="1"/>
  <c r="T38" i="1"/>
  <c r="V38" i="1" s="1"/>
  <c r="V39" i="1"/>
  <c r="V53" i="1"/>
  <c r="T52" i="1"/>
  <c r="V52" i="1" s="1"/>
  <c r="R42" i="1"/>
  <c r="T43" i="1"/>
  <c r="V45" i="1"/>
  <c r="T44" i="1"/>
  <c r="V44" i="1" s="1"/>
  <c r="R20" i="1"/>
  <c r="T21" i="1"/>
  <c r="R28" i="1"/>
  <c r="T29" i="1"/>
  <c r="T17" i="1"/>
  <c r="R16" i="1"/>
  <c r="V13" i="1"/>
  <c r="T12" i="1"/>
  <c r="V12" i="1" s="1"/>
  <c r="V23" i="1"/>
  <c r="T22" i="1"/>
  <c r="V22" i="1" s="1"/>
  <c r="T40" i="1"/>
  <c r="V40" i="1" s="1"/>
  <c r="V41" i="1"/>
  <c r="R36" i="1"/>
  <c r="T37" i="1"/>
  <c r="R32" i="1"/>
  <c r="T33" i="1"/>
  <c r="R54" i="1"/>
  <c r="T55" i="1"/>
  <c r="R24" i="1"/>
  <c r="T25" i="1"/>
  <c r="T15" i="1" l="1"/>
  <c r="R14" i="1"/>
  <c r="V27" i="1"/>
  <c r="T26" i="1"/>
  <c r="V26" i="1" s="1"/>
  <c r="V35" i="1"/>
  <c r="T34" i="1"/>
  <c r="V34" i="1" s="1"/>
  <c r="V25" i="1"/>
  <c r="T24" i="1"/>
  <c r="V24" i="1" s="1"/>
  <c r="V33" i="1"/>
  <c r="T32" i="1"/>
  <c r="V32" i="1" s="1"/>
  <c r="V37" i="1"/>
  <c r="T36" i="1"/>
  <c r="V36" i="1" s="1"/>
  <c r="V21" i="1"/>
  <c r="T20" i="1"/>
  <c r="V20" i="1" s="1"/>
  <c r="V43" i="1"/>
  <c r="T42" i="1"/>
  <c r="V42" i="1" s="1"/>
  <c r="V47" i="1"/>
  <c r="T46" i="1"/>
  <c r="V46" i="1" s="1"/>
  <c r="V17" i="1"/>
  <c r="T16" i="1"/>
  <c r="V16" i="1" s="1"/>
  <c r="V55" i="1"/>
  <c r="T54" i="1"/>
  <c r="V54" i="1" s="1"/>
  <c r="V29" i="1"/>
  <c r="T28" i="1"/>
  <c r="V28" i="1" s="1"/>
  <c r="T10" i="1"/>
  <c r="R9" i="1"/>
  <c r="V15" i="1" l="1"/>
  <c r="T14" i="1"/>
  <c r="V14" i="1" s="1"/>
  <c r="V10" i="1"/>
  <c r="T9" i="1"/>
  <c r="V9" i="1" s="1"/>
</calcChain>
</file>

<file path=xl/sharedStrings.xml><?xml version="1.0" encoding="utf-8"?>
<sst xmlns="http://schemas.openxmlformats.org/spreadsheetml/2006/main" count="377" uniqueCount="193">
  <si>
    <t>příloha č. 2</t>
  </si>
  <si>
    <t>14 - Odbor investic a správy nemovitého majetku</t>
  </si>
  <si>
    <t>920 14 - Kapitálové výdaje</t>
  </si>
  <si>
    <t>uk.</t>
  </si>
  <si>
    <t>č.a.</t>
  </si>
  <si>
    <t>§</t>
  </si>
  <si>
    <t>pol.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</si>
  <si>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</si>
  <si>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</si>
  <si>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</si>
  <si>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</si>
  <si>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</si>
  <si>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</si>
  <si>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</si>
  <si>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UR I 2015</t>
  </si>
  <si>
    <t>ZR-RO 85/15-OSV</t>
  </si>
  <si>
    <t>ZR-RO 81/15-OREP</t>
  </si>
  <si>
    <t>UR  2015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</si>
  <si>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</si>
  <si>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</si>
  <si>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</si>
  <si>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</si>
  <si>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</si>
  <si>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</si>
  <si>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</si>
  <si>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</si>
  <si>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</si>
  <si>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</si>
  <si>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</si>
  <si>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</si>
  <si>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</si>
  <si>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</si>
  <si>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</si>
  <si>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</si>
  <si>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</si>
  <si>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Gymnázium a SOŠ Jilemnice - stavební úpravy pbjektu Tkacovská</t>
  </si>
  <si>
    <t>049145</t>
  </si>
  <si>
    <t>1430</t>
  </si>
  <si>
    <t>Střední zdravotnická škola Turnov - Rekonstrukce laboratoře a kabinetu</t>
  </si>
  <si>
    <t>049146</t>
  </si>
  <si>
    <t>1492</t>
  </si>
  <si>
    <t>Pedagogicko-psychologická poradna, Jbc - úpravy nových prostor</t>
  </si>
  <si>
    <t>049147</t>
  </si>
  <si>
    <t>1443</t>
  </si>
  <si>
    <t>Střední škola Lomnice nad Popelkou - rekonstrukce topného systému</t>
  </si>
  <si>
    <t>149056</t>
  </si>
  <si>
    <t>1413</t>
  </si>
  <si>
    <t>DD Veké Hamry - revitalizace zahrady, vybudování cesty</t>
  </si>
  <si>
    <t>149060</t>
  </si>
  <si>
    <t>1510</t>
  </si>
  <si>
    <t>Vybudování nové terasy na oddělení DZR v objektu DD Rokytnice n. Jizerou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</si>
  <si>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</si>
  <si>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</si>
  <si>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</si>
  <si>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</si>
  <si>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</si>
  <si>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</si>
  <si>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</si>
  <si>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0000</t>
  </si>
  <si>
    <t>Pořízení automobilu v rámci hromadného výběrového řízení</t>
  </si>
  <si>
    <t>dopravní prostředky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</si>
  <si>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</si>
  <si>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</si>
  <si>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</si>
  <si>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</si>
  <si>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</si>
  <si>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149064</t>
  </si>
  <si>
    <t>1437</t>
  </si>
  <si>
    <t>Stavební úpravy dílenské učební haly - SOS a SOU Česká Lípa</t>
  </si>
  <si>
    <t>149066</t>
  </si>
  <si>
    <t>1501</t>
  </si>
  <si>
    <t>Sanace a podřezávka části zdiva, Jedličkův ústav, p.o.</t>
  </si>
  <si>
    <t>149067</t>
  </si>
  <si>
    <t>1427</t>
  </si>
  <si>
    <t>Rekonstrukce bytu na studentské ubytování, SUŠ sklářská, Železný Brod</t>
  </si>
  <si>
    <t>149068</t>
  </si>
  <si>
    <t>1424</t>
  </si>
  <si>
    <t>Rekonstrukce 4. podaží DM, VOŠ sklářská a SŠ  Nový Bor</t>
  </si>
  <si>
    <t>059050</t>
  </si>
  <si>
    <t>1519</t>
  </si>
  <si>
    <t>Generální rekonstrukce střechy - Domov Raspenava</t>
  </si>
  <si>
    <t>149065</t>
  </si>
  <si>
    <t>Rekonstrukce objektu Ještěd</t>
  </si>
  <si>
    <t>049161</t>
  </si>
  <si>
    <t>Střední zdravotnická škola Turnov, 28. ríjna- dostavba učebny v suterénu DM SZŠ Turnov</t>
  </si>
  <si>
    <t>059049</t>
  </si>
  <si>
    <t>1505</t>
  </si>
  <si>
    <t>Domov Sluneční Dvůr - Jestřebí - rekonstrukce objektu ČL</t>
  </si>
  <si>
    <t>059051</t>
  </si>
  <si>
    <t>1516</t>
  </si>
  <si>
    <t>Příprava výstavby sociální zdravotníckého zařízení (DD Jindřichovice)</t>
  </si>
  <si>
    <t>059052</t>
  </si>
  <si>
    <t>1514</t>
  </si>
  <si>
    <t>DD Vratislavice nad Nisou - rekonstrukce bakonů a části střech</t>
  </si>
  <si>
    <t>149069</t>
  </si>
  <si>
    <t>VMaG Česá Lípa - Obnova fasády - Svaté schody</t>
  </si>
  <si>
    <t xml:space="preserve">SU </t>
  </si>
  <si>
    <t>ZR - RO č. 199/15</t>
  </si>
  <si>
    <t>ZR 199/15</t>
  </si>
  <si>
    <t>Změna rozpočtu - rozpočtové opatření č. 199/15</t>
  </si>
  <si>
    <t>SUPŠ sklářská, Kamenický Šenov - rekonstrukce ateliéru</t>
  </si>
  <si>
    <t>049157</t>
  </si>
  <si>
    <t>příloha č. 1</t>
  </si>
  <si>
    <t>Odbor školství, mládeže, tělovýchovy a sportu</t>
  </si>
  <si>
    <t>KAPITOLA 920 04 - KAPITÁLOVÉ VÝDAJE</t>
  </si>
  <si>
    <t>tis.Kč</t>
  </si>
  <si>
    <t>92004 - K A P I T Á L O V É  V Ý D A J E</t>
  </si>
  <si>
    <t>ZR č. 23,25/15</t>
  </si>
  <si>
    <t>ZR-RO č. 66/15</t>
  </si>
  <si>
    <t>ZR-RO č. 199/15</t>
  </si>
  <si>
    <t>ZR.č 199/15</t>
  </si>
  <si>
    <t>0491150000</t>
  </si>
  <si>
    <t>úhrada splátek za výměnu oken u PO resortu školství</t>
  </si>
  <si>
    <t/>
  </si>
  <si>
    <t>opravy a udržování</t>
  </si>
  <si>
    <t>0491561427</t>
  </si>
  <si>
    <t>SUPŠ sklářská, Železný Brod - výměna otvorových výplní</t>
  </si>
  <si>
    <t>neinvestiční příspěvky zřízeným příspěvkovým organizacím</t>
  </si>
  <si>
    <t>0491571425</t>
  </si>
  <si>
    <t>budovy, stavby, haly</t>
  </si>
  <si>
    <t>0491191433</t>
  </si>
  <si>
    <t>Střední škola strojní, stavební a dopravní, Liberec, Truhlářská 360/3, p.o.-Rekonstrukce objektu DM v Truhlářské ul.</t>
  </si>
  <si>
    <t>0491491405</t>
  </si>
  <si>
    <t xml:space="preserve">Gymnázium F.X.Šaldy, Liberec, Partyzánská 530, p.o.-Rekonstrukce kotelny a zajištění komínu </t>
  </si>
  <si>
    <t>budovy, haly a stavby</t>
  </si>
  <si>
    <t>0491551424</t>
  </si>
  <si>
    <t>VOŠ sklářská a SŠ, Nový Bor, Wolkerova 316, p.o.-Rekonstrukce půdních prostor</t>
  </si>
  <si>
    <t>0491411438</t>
  </si>
  <si>
    <t xml:space="preserve">SPŠ technická, Jablonec n/N, Belgická 4852 - odkoupení pozemku paní Donátové </t>
  </si>
  <si>
    <t>pozemky</t>
  </si>
  <si>
    <t>0491621413</t>
  </si>
  <si>
    <t>VOŠ mezinár.obchodu a OA, Jablonec n/N, Horní nám.15, p.o. - Obnova technologií kotelny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</si>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</sst>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000"/>
    <numFmt numFmtId="165" formatCode="#,##0.000000"/>
    <numFmt numFmtId="166" formatCode="#,##0.00000"/>
    <numFmt numFmtId="167" formatCode="#,##0.000"/>
    <numFmt numFmtId="168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</cellStyleXfs>
  <cellXfs count="264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2" fillId="0" borderId="0" xfId="1"/>
    <xf numFmtId="164" fontId="2" fillId="0" borderId="0" xfId="1" applyNumberFormat="1"/>
    <xf numFmtId="166" fontId="1" fillId="0" borderId="0" xfId="0" applyNumberFormat="1" applyFont="1"/>
    <xf numFmtId="165" fontId="1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1" fillId="0" borderId="0" xfId="0" applyNumberFormat="1" applyFont="1"/>
    <xf numFmtId="0" fontId="6" fillId="0" borderId="0" xfId="0" applyFont="1"/>
    <xf numFmtId="0" fontId="9" fillId="0" borderId="2" xfId="2" applyFont="1" applyFill="1" applyBorder="1" applyAlignment="1">
      <alignment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/>
    </xf>
    <xf numFmtId="0" fontId="10" fillId="0" borderId="13" xfId="2" applyFont="1" applyFill="1" applyBorder="1" applyAlignment="1">
      <alignment horizontal="center"/>
    </xf>
    <xf numFmtId="0" fontId="10" fillId="0" borderId="14" xfId="2" applyFont="1" applyFill="1" applyBorder="1" applyAlignment="1">
      <alignment horizontal="left"/>
    </xf>
    <xf numFmtId="164" fontId="10" fillId="0" borderId="8" xfId="2" applyNumberFormat="1" applyFont="1" applyFill="1" applyBorder="1"/>
    <xf numFmtId="165" fontId="10" fillId="0" borderId="8" xfId="2" applyNumberFormat="1" applyFont="1" applyFill="1" applyBorder="1"/>
    <xf numFmtId="4" fontId="10" fillId="0" borderId="8" xfId="2" applyNumberFormat="1" applyFont="1" applyFill="1" applyBorder="1"/>
    <xf numFmtId="166" fontId="10" fillId="0" borderId="8" xfId="2" applyNumberFormat="1" applyFont="1" applyFill="1" applyBorder="1"/>
    <xf numFmtId="165" fontId="10" fillId="0" borderId="9" xfId="2" applyNumberFormat="1" applyFont="1" applyFill="1" applyBorder="1"/>
    <xf numFmtId="166" fontId="11" fillId="0" borderId="8" xfId="0" applyNumberFormat="1" applyFont="1" applyBorder="1"/>
    <xf numFmtId="0" fontId="12" fillId="0" borderId="15" xfId="3" applyFont="1" applyFill="1" applyBorder="1" applyAlignment="1">
      <alignment horizontal="center"/>
    </xf>
    <xf numFmtId="49" fontId="12" fillId="0" borderId="3" xfId="3" applyNumberFormat="1" applyFont="1" applyFill="1" applyBorder="1" applyAlignment="1">
      <alignment horizontal="center"/>
    </xf>
    <xf numFmtId="49" fontId="12" fillId="0" borderId="4" xfId="3" applyNumberFormat="1" applyFont="1" applyFill="1" applyBorder="1" applyAlignment="1">
      <alignment horizontal="center"/>
    </xf>
    <xf numFmtId="49" fontId="12" fillId="0" borderId="12" xfId="3" applyNumberFormat="1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12" xfId="3" applyFont="1" applyFill="1" applyBorder="1"/>
    <xf numFmtId="164" fontId="12" fillId="0" borderId="4" xfId="3" applyNumberFormat="1" applyFont="1" applyFill="1" applyBorder="1" applyAlignment="1">
      <alignment horizontal="right"/>
    </xf>
    <xf numFmtId="164" fontId="12" fillId="0" borderId="13" xfId="3" applyNumberFormat="1" applyFont="1" applyFill="1" applyBorder="1"/>
    <xf numFmtId="165" fontId="12" fillId="0" borderId="4" xfId="3" applyNumberFormat="1" applyFont="1" applyFill="1" applyBorder="1" applyAlignment="1">
      <alignment horizontal="right"/>
    </xf>
    <xf numFmtId="4" fontId="12" fillId="0" borderId="13" xfId="3" applyNumberFormat="1" applyFont="1" applyFill="1" applyBorder="1"/>
    <xf numFmtId="166" fontId="12" fillId="0" borderId="13" xfId="3" applyNumberFormat="1" applyFont="1" applyFill="1" applyBorder="1"/>
    <xf numFmtId="165" fontId="12" fillId="0" borderId="14" xfId="3" applyNumberFormat="1" applyFont="1" applyFill="1" applyBorder="1" applyAlignment="1">
      <alignment horizontal="right"/>
    </xf>
    <xf numFmtId="166" fontId="12" fillId="0" borderId="8" xfId="3" applyNumberFormat="1" applyFont="1" applyFill="1" applyBorder="1"/>
    <xf numFmtId="166" fontId="12" fillId="0" borderId="8" xfId="0" applyNumberFormat="1" applyFont="1" applyBorder="1"/>
    <xf numFmtId="0" fontId="13" fillId="0" borderId="15" xfId="3" applyFont="1" applyFill="1" applyBorder="1" applyAlignment="1">
      <alignment horizontal="center"/>
    </xf>
    <xf numFmtId="49" fontId="13" fillId="0" borderId="3" xfId="3" applyNumberFormat="1" applyFont="1" applyFill="1" applyBorder="1" applyAlignment="1">
      <alignment horizontal="center"/>
    </xf>
    <xf numFmtId="49" fontId="13" fillId="0" borderId="4" xfId="3" applyNumberFormat="1" applyFont="1" applyFill="1" applyBorder="1" applyAlignment="1">
      <alignment horizontal="center"/>
    </xf>
    <xf numFmtId="0" fontId="13" fillId="0" borderId="12" xfId="3" applyFont="1" applyFill="1" applyBorder="1" applyAlignment="1">
      <alignment horizontal="center"/>
    </xf>
    <xf numFmtId="0" fontId="13" fillId="0" borderId="3" xfId="3" applyFont="1" applyFill="1" applyBorder="1" applyAlignment="1">
      <alignment horizontal="center"/>
    </xf>
    <xf numFmtId="0" fontId="13" fillId="0" borderId="12" xfId="3" applyFont="1" applyFill="1" applyBorder="1"/>
    <xf numFmtId="164" fontId="13" fillId="0" borderId="4" xfId="4" applyNumberFormat="1" applyFont="1" applyFill="1" applyBorder="1" applyAlignment="1">
      <alignment horizontal="right"/>
    </xf>
    <xf numFmtId="164" fontId="13" fillId="0" borderId="13" xfId="3" applyNumberFormat="1" applyFont="1" applyFill="1" applyBorder="1"/>
    <xf numFmtId="165" fontId="13" fillId="0" borderId="4" xfId="4" applyNumberFormat="1" applyFont="1" applyFill="1" applyBorder="1" applyAlignment="1">
      <alignment horizontal="right"/>
    </xf>
    <xf numFmtId="4" fontId="13" fillId="0" borderId="13" xfId="3" applyNumberFormat="1" applyFont="1" applyFill="1" applyBorder="1"/>
    <xf numFmtId="166" fontId="13" fillId="0" borderId="13" xfId="3" applyNumberFormat="1" applyFont="1" applyFill="1" applyBorder="1"/>
    <xf numFmtId="165" fontId="13" fillId="0" borderId="14" xfId="4" applyNumberFormat="1" applyFont="1" applyFill="1" applyBorder="1" applyAlignment="1">
      <alignment horizontal="right"/>
    </xf>
    <xf numFmtId="166" fontId="13" fillId="0" borderId="8" xfId="3" applyNumberFormat="1" applyFont="1" applyFill="1" applyBorder="1"/>
    <xf numFmtId="166" fontId="13" fillId="0" borderId="8" xfId="0" applyNumberFormat="1" applyFont="1" applyBorder="1"/>
    <xf numFmtId="0" fontId="0" fillId="2" borderId="0" xfId="0" applyFill="1"/>
    <xf numFmtId="0" fontId="12" fillId="2" borderId="15" xfId="3" applyFont="1" applyFill="1" applyBorder="1" applyAlignment="1">
      <alignment horizontal="center"/>
    </xf>
    <xf numFmtId="49" fontId="12" fillId="2" borderId="3" xfId="3" applyNumberFormat="1" applyFont="1" applyFill="1" applyBorder="1" applyAlignment="1">
      <alignment horizontal="center"/>
    </xf>
    <xf numFmtId="49" fontId="12" fillId="2" borderId="4" xfId="3" applyNumberFormat="1" applyFont="1" applyFill="1" applyBorder="1" applyAlignment="1">
      <alignment horizontal="center"/>
    </xf>
    <xf numFmtId="49" fontId="12" fillId="2" borderId="12" xfId="3" applyNumberFormat="1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0" fontId="12" fillId="2" borderId="12" xfId="3" applyFont="1" applyFill="1" applyBorder="1"/>
    <xf numFmtId="164" fontId="12" fillId="2" borderId="4" xfId="3" applyNumberFormat="1" applyFont="1" applyFill="1" applyBorder="1" applyAlignment="1">
      <alignment horizontal="right"/>
    </xf>
    <xf numFmtId="164" fontId="12" fillId="2" borderId="13" xfId="3" applyNumberFormat="1" applyFont="1" applyFill="1" applyBorder="1"/>
    <xf numFmtId="165" fontId="12" fillId="2" borderId="4" xfId="3" applyNumberFormat="1" applyFont="1" applyFill="1" applyBorder="1" applyAlignment="1">
      <alignment horizontal="right"/>
    </xf>
    <xf numFmtId="4" fontId="12" fillId="2" borderId="13" xfId="3" applyNumberFormat="1" applyFont="1" applyFill="1" applyBorder="1"/>
    <xf numFmtId="166" fontId="12" fillId="2" borderId="13" xfId="3" applyNumberFormat="1" applyFont="1" applyFill="1" applyBorder="1"/>
    <xf numFmtId="165" fontId="12" fillId="2" borderId="14" xfId="3" applyNumberFormat="1" applyFont="1" applyFill="1" applyBorder="1" applyAlignment="1">
      <alignment horizontal="right"/>
    </xf>
    <xf numFmtId="166" fontId="12" fillId="2" borderId="8" xfId="3" applyNumberFormat="1" applyFont="1" applyFill="1" applyBorder="1"/>
    <xf numFmtId="0" fontId="6" fillId="2" borderId="0" xfId="0" applyFont="1" applyFill="1"/>
    <xf numFmtId="0" fontId="13" fillId="2" borderId="15" xfId="3" applyFont="1" applyFill="1" applyBorder="1" applyAlignment="1">
      <alignment horizontal="center"/>
    </xf>
    <xf numFmtId="49" fontId="13" fillId="2" borderId="3" xfId="3" applyNumberFormat="1" applyFont="1" applyFill="1" applyBorder="1" applyAlignment="1">
      <alignment horizontal="center"/>
    </xf>
    <xf numFmtId="49" fontId="13" fillId="2" borderId="4" xfId="3" applyNumberFormat="1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0" fontId="13" fillId="2" borderId="12" xfId="3" applyFont="1" applyFill="1" applyBorder="1"/>
    <xf numFmtId="164" fontId="13" fillId="2" borderId="4" xfId="4" applyNumberFormat="1" applyFont="1" applyFill="1" applyBorder="1" applyAlignment="1">
      <alignment horizontal="right"/>
    </xf>
    <xf numFmtId="164" fontId="13" fillId="2" borderId="13" xfId="3" applyNumberFormat="1" applyFont="1" applyFill="1" applyBorder="1"/>
    <xf numFmtId="165" fontId="13" fillId="2" borderId="4" xfId="4" applyNumberFormat="1" applyFont="1" applyFill="1" applyBorder="1" applyAlignment="1">
      <alignment horizontal="right"/>
    </xf>
    <xf numFmtId="4" fontId="13" fillId="2" borderId="13" xfId="3" applyNumberFormat="1" applyFont="1" applyFill="1" applyBorder="1"/>
    <xf numFmtId="166" fontId="13" fillId="2" borderId="13" xfId="3" applyNumberFormat="1" applyFont="1" applyFill="1" applyBorder="1"/>
    <xf numFmtId="165" fontId="13" fillId="2" borderId="14" xfId="4" applyNumberFormat="1" applyFont="1" applyFill="1" applyBorder="1" applyAlignment="1">
      <alignment horizontal="right"/>
    </xf>
    <xf numFmtId="166" fontId="13" fillId="2" borderId="8" xfId="3" applyNumberFormat="1" applyFont="1" applyFill="1" applyBorder="1"/>
    <xf numFmtId="49" fontId="7" fillId="0" borderId="3" xfId="3" applyNumberFormat="1" applyFont="1" applyFill="1" applyBorder="1" applyAlignment="1">
      <alignment horizontal="center"/>
    </xf>
    <xf numFmtId="49" fontId="7" fillId="0" borderId="4" xfId="3" applyNumberFormat="1" applyFont="1" applyFill="1" applyBorder="1" applyAlignment="1">
      <alignment horizontal="center"/>
    </xf>
    <xf numFmtId="49" fontId="7" fillId="2" borderId="4" xfId="3" applyNumberFormat="1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49" fontId="12" fillId="2" borderId="3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14" xfId="0" applyNumberFormat="1" applyFont="1" applyBorder="1"/>
    <xf numFmtId="0" fontId="12" fillId="0" borderId="14" xfId="0" applyFont="1" applyBorder="1"/>
    <xf numFmtId="165" fontId="12" fillId="0" borderId="14" xfId="0" applyNumberFormat="1" applyFont="1" applyBorder="1"/>
    <xf numFmtId="4" fontId="12" fillId="0" borderId="14" xfId="0" applyNumberFormat="1" applyFont="1" applyBorder="1"/>
    <xf numFmtId="166" fontId="12" fillId="0" borderId="14" xfId="0" applyNumberFormat="1" applyFont="1" applyBorder="1"/>
    <xf numFmtId="0" fontId="13" fillId="0" borderId="15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12" xfId="0" applyFont="1" applyBorder="1" applyAlignment="1">
      <alignment horizontal="center"/>
    </xf>
    <xf numFmtId="0" fontId="13" fillId="2" borderId="13" xfId="3" applyFont="1" applyFill="1" applyBorder="1"/>
    <xf numFmtId="164" fontId="13" fillId="0" borderId="14" xfId="0" applyNumberFormat="1" applyFont="1" applyBorder="1"/>
    <xf numFmtId="0" fontId="13" fillId="0" borderId="14" xfId="0" applyFont="1" applyBorder="1"/>
    <xf numFmtId="165" fontId="13" fillId="0" borderId="14" xfId="0" applyNumberFormat="1" applyFont="1" applyBorder="1"/>
    <xf numFmtId="4" fontId="13" fillId="0" borderId="14" xfId="0" applyNumberFormat="1" applyFont="1" applyBorder="1"/>
    <xf numFmtId="166" fontId="13" fillId="0" borderId="14" xfId="0" applyNumberFormat="1" applyFont="1" applyBorder="1"/>
    <xf numFmtId="164" fontId="6" fillId="0" borderId="0" xfId="0" applyNumberFormat="1" applyFont="1"/>
    <xf numFmtId="165" fontId="6" fillId="0" borderId="0" xfId="0" applyNumberFormat="1" applyFont="1"/>
    <xf numFmtId="4" fontId="6" fillId="0" borderId="0" xfId="0" applyNumberFormat="1" applyFont="1"/>
    <xf numFmtId="166" fontId="6" fillId="0" borderId="0" xfId="0" applyNumberFormat="1" applyFont="1"/>
    <xf numFmtId="0" fontId="12" fillId="2" borderId="16" xfId="5" applyFont="1" applyFill="1" applyBorder="1" applyAlignment="1">
      <alignment vertical="center" wrapText="1"/>
    </xf>
    <xf numFmtId="0" fontId="8" fillId="0" borderId="0" xfId="6"/>
    <xf numFmtId="4" fontId="8" fillId="0" borderId="0" xfId="6" applyNumberFormat="1"/>
    <xf numFmtId="0" fontId="13" fillId="0" borderId="0" xfId="6" applyFont="1" applyAlignment="1">
      <alignment horizontal="right"/>
    </xf>
    <xf numFmtId="0" fontId="8" fillId="0" borderId="0" xfId="8"/>
    <xf numFmtId="0" fontId="7" fillId="0" borderId="0" xfId="5" applyFont="1" applyFill="1" applyBorder="1" applyAlignment="1">
      <alignment horizontal="center"/>
    </xf>
    <xf numFmtId="49" fontId="7" fillId="0" borderId="0" xfId="5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/>
    <xf numFmtId="4" fontId="13" fillId="0" borderId="0" xfId="5" applyNumberFormat="1" applyFont="1" applyFill="1" applyBorder="1"/>
    <xf numFmtId="167" fontId="13" fillId="0" borderId="0" xfId="5" applyNumberFormat="1" applyFont="1" applyFill="1" applyBorder="1"/>
    <xf numFmtId="0" fontId="8" fillId="0" borderId="0" xfId="6" applyBorder="1"/>
    <xf numFmtId="0" fontId="15" fillId="0" borderId="0" xfId="5" applyFont="1" applyAlignment="1">
      <alignment horizontal="center"/>
    </xf>
    <xf numFmtId="4" fontId="15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3" borderId="1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0" fontId="11" fillId="0" borderId="18" xfId="5" applyFont="1" applyFill="1" applyBorder="1" applyAlignment="1">
      <alignment horizontal="center" vertical="center"/>
    </xf>
    <xf numFmtId="0" fontId="11" fillId="0" borderId="18" xfId="5" applyFont="1" applyFill="1" applyBorder="1" applyAlignment="1">
      <alignment horizontal="left" vertical="center"/>
    </xf>
    <xf numFmtId="4" fontId="11" fillId="0" borderId="8" xfId="5" applyNumberFormat="1" applyFont="1" applyFill="1" applyBorder="1" applyAlignment="1"/>
    <xf numFmtId="2" fontId="11" fillId="0" borderId="1" xfId="6" applyNumberFormat="1" applyFont="1" applyBorder="1"/>
    <xf numFmtId="4" fontId="11" fillId="0" borderId="1" xfId="6" applyNumberFormat="1" applyFont="1" applyBorder="1"/>
    <xf numFmtId="4" fontId="11" fillId="2" borderId="8" xfId="6" applyNumberFormat="1" applyFont="1" applyFill="1" applyBorder="1"/>
    <xf numFmtId="0" fontId="13" fillId="2" borderId="0" xfId="6" applyFont="1" applyFill="1"/>
    <xf numFmtId="0" fontId="8" fillId="2" borderId="0" xfId="6" applyFill="1"/>
    <xf numFmtId="0" fontId="7" fillId="2" borderId="19" xfId="5" applyFont="1" applyFill="1" applyBorder="1" applyAlignment="1">
      <alignment horizontal="center" vertical="center"/>
    </xf>
    <xf numFmtId="49" fontId="7" fillId="2" borderId="20" xfId="5" applyNumberFormat="1" applyFont="1" applyFill="1" applyBorder="1" applyAlignment="1">
      <alignment horizontal="center" vertical="center"/>
    </xf>
    <xf numFmtId="0" fontId="7" fillId="2" borderId="21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vertical="center" wrapText="1"/>
    </xf>
    <xf numFmtId="4" fontId="7" fillId="2" borderId="22" xfId="5" applyNumberFormat="1" applyFont="1" applyFill="1" applyBorder="1" applyAlignment="1"/>
    <xf numFmtId="167" fontId="7" fillId="2" borderId="22" xfId="5" applyNumberFormat="1" applyFont="1" applyFill="1" applyBorder="1" applyAlignment="1"/>
    <xf numFmtId="2" fontId="7" fillId="2" borderId="23" xfId="6" applyNumberFormat="1" applyFont="1" applyFill="1" applyBorder="1"/>
    <xf numFmtId="4" fontId="7" fillId="2" borderId="23" xfId="6" applyNumberFormat="1" applyFont="1" applyFill="1" applyBorder="1"/>
    <xf numFmtId="4" fontId="7" fillId="2" borderId="22" xfId="6" applyNumberFormat="1" applyFont="1" applyFill="1" applyBorder="1"/>
    <xf numFmtId="0" fontId="8" fillId="2" borderId="0" xfId="6" applyFill="1" applyBorder="1"/>
    <xf numFmtId="0" fontId="16" fillId="2" borderId="24" xfId="5" applyFont="1" applyFill="1" applyBorder="1" applyAlignment="1">
      <alignment horizontal="center" vertical="center"/>
    </xf>
    <xf numFmtId="49" fontId="16" fillId="2" borderId="25" xfId="5" applyNumberFormat="1" applyFont="1" applyFill="1" applyBorder="1" applyAlignment="1">
      <alignment horizontal="center" vertical="center"/>
    </xf>
    <xf numFmtId="0" fontId="16" fillId="2" borderId="26" xfId="5" applyFont="1" applyFill="1" applyBorder="1" applyAlignment="1">
      <alignment horizontal="center" vertical="center"/>
    </xf>
    <xf numFmtId="0" fontId="16" fillId="2" borderId="27" xfId="5" applyFont="1" applyFill="1" applyBorder="1" applyAlignment="1">
      <alignment horizontal="center" vertical="center"/>
    </xf>
    <xf numFmtId="0" fontId="13" fillId="2" borderId="27" xfId="5" applyFont="1" applyFill="1" applyBorder="1" applyAlignment="1">
      <alignment vertical="center"/>
    </xf>
    <xf numFmtId="4" fontId="13" fillId="2" borderId="28" xfId="5" applyNumberFormat="1" applyFont="1" applyFill="1" applyBorder="1" applyAlignment="1"/>
    <xf numFmtId="167" fontId="13" fillId="2" borderId="28" xfId="5" applyNumberFormat="1" applyFont="1" applyFill="1" applyBorder="1" applyAlignment="1"/>
    <xf numFmtId="2" fontId="13" fillId="2" borderId="29" xfId="6" applyNumberFormat="1" applyFont="1" applyFill="1" applyBorder="1"/>
    <xf numFmtId="4" fontId="13" fillId="2" borderId="29" xfId="6" applyNumberFormat="1" applyFont="1" applyFill="1" applyBorder="1"/>
    <xf numFmtId="4" fontId="13" fillId="2" borderId="28" xfId="6" applyNumberFormat="1" applyFont="1" applyFill="1" applyBorder="1"/>
    <xf numFmtId="4" fontId="7" fillId="2" borderId="23" xfId="5" applyNumberFormat="1" applyFont="1" applyFill="1" applyBorder="1" applyAlignment="1"/>
    <xf numFmtId="167" fontId="7" fillId="2" borderId="23" xfId="5" applyNumberFormat="1" applyFont="1" applyFill="1" applyBorder="1" applyAlignment="1"/>
    <xf numFmtId="2" fontId="7" fillId="2" borderId="22" xfId="6" applyNumberFormat="1" applyFont="1" applyFill="1" applyBorder="1"/>
    <xf numFmtId="0" fontId="16" fillId="2" borderId="30" xfId="5" applyFont="1" applyFill="1" applyBorder="1" applyAlignment="1">
      <alignment horizontal="center" vertical="center"/>
    </xf>
    <xf numFmtId="0" fontId="13" fillId="2" borderId="30" xfId="5" applyFont="1" applyFill="1" applyBorder="1" applyAlignment="1">
      <alignment vertical="center"/>
    </xf>
    <xf numFmtId="4" fontId="13" fillId="2" borderId="29" xfId="5" applyNumberFormat="1" applyFont="1" applyFill="1" applyBorder="1" applyAlignment="1"/>
    <xf numFmtId="167" fontId="13" fillId="2" borderId="29" xfId="5" applyNumberFormat="1" applyFont="1" applyFill="1" applyBorder="1" applyAlignment="1"/>
    <xf numFmtId="2" fontId="13" fillId="2" borderId="28" xfId="6" applyNumberFormat="1" applyFont="1" applyFill="1" applyBorder="1"/>
    <xf numFmtId="0" fontId="7" fillId="2" borderId="31" xfId="6" applyFont="1" applyFill="1" applyBorder="1" applyAlignment="1">
      <alignment horizontal="center" vertical="center"/>
    </xf>
    <xf numFmtId="49" fontId="7" fillId="2" borderId="16" xfId="6" applyNumberFormat="1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center" vertical="center"/>
    </xf>
    <xf numFmtId="0" fontId="7" fillId="2" borderId="18" xfId="8" applyFont="1" applyFill="1" applyBorder="1" applyAlignment="1">
      <alignment horizontal="center" vertical="center"/>
    </xf>
    <xf numFmtId="0" fontId="7" fillId="2" borderId="18" xfId="8" applyFont="1" applyFill="1" applyBorder="1" applyAlignment="1">
      <alignment vertical="center" wrapText="1"/>
    </xf>
    <xf numFmtId="2" fontId="13" fillId="2" borderId="23" xfId="6" applyNumberFormat="1" applyFont="1" applyFill="1" applyBorder="1" applyAlignment="1"/>
    <xf numFmtId="4" fontId="7" fillId="2" borderId="23" xfId="6" applyNumberFormat="1" applyFont="1" applyFill="1" applyBorder="1" applyAlignment="1"/>
    <xf numFmtId="0" fontId="7" fillId="2" borderId="32" xfId="6" applyFont="1" applyFill="1" applyBorder="1" applyAlignment="1">
      <alignment horizontal="center" vertical="center"/>
    </xf>
    <xf numFmtId="49" fontId="7" fillId="2" borderId="33" xfId="6" applyNumberFormat="1" applyFont="1" applyFill="1" applyBorder="1" applyAlignment="1">
      <alignment horizontal="center" vertical="center"/>
    </xf>
    <xf numFmtId="0" fontId="13" fillId="2" borderId="34" xfId="6" applyFont="1" applyFill="1" applyBorder="1" applyAlignment="1">
      <alignment horizontal="center" vertical="center"/>
    </xf>
    <xf numFmtId="0" fontId="13" fillId="2" borderId="34" xfId="5" applyFont="1" applyFill="1" applyBorder="1" applyAlignment="1">
      <alignment horizontal="center"/>
    </xf>
    <xf numFmtId="0" fontId="13" fillId="2" borderId="30" xfId="5" applyFont="1" applyFill="1" applyBorder="1" applyAlignment="1">
      <alignment wrapText="1"/>
    </xf>
    <xf numFmtId="4" fontId="13" fillId="2" borderId="29" xfId="6" applyNumberFormat="1" applyFont="1" applyFill="1" applyBorder="1" applyAlignment="1"/>
    <xf numFmtId="0" fontId="7" fillId="2" borderId="21" xfId="6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4" fontId="13" fillId="2" borderId="22" xfId="6" applyNumberFormat="1" applyFont="1" applyFill="1" applyBorder="1" applyAlignment="1"/>
    <xf numFmtId="4" fontId="7" fillId="2" borderId="22" xfId="6" applyNumberFormat="1" applyFont="1" applyFill="1" applyBorder="1" applyAlignment="1"/>
    <xf numFmtId="0" fontId="13" fillId="2" borderId="35" xfId="6" applyFont="1" applyFill="1" applyBorder="1" applyAlignment="1">
      <alignment horizontal="center" vertical="center"/>
    </xf>
    <xf numFmtId="49" fontId="13" fillId="2" borderId="27" xfId="6" applyNumberFormat="1" applyFont="1" applyFill="1" applyBorder="1" applyAlignment="1">
      <alignment horizontal="center" vertical="center"/>
    </xf>
    <xf numFmtId="0" fontId="13" fillId="2" borderId="26" xfId="6" applyFont="1" applyFill="1" applyBorder="1" applyAlignment="1">
      <alignment horizontal="center" vertical="center"/>
    </xf>
    <xf numFmtId="0" fontId="13" fillId="2" borderId="27" xfId="8" applyFont="1" applyFill="1" applyBorder="1" applyAlignment="1">
      <alignment horizontal="center" vertical="center"/>
    </xf>
    <xf numFmtId="0" fontId="13" fillId="2" borderId="27" xfId="8" applyFont="1" applyFill="1" applyBorder="1" applyAlignment="1">
      <alignment vertical="center" wrapText="1"/>
    </xf>
    <xf numFmtId="4" fontId="13" fillId="2" borderId="28" xfId="6" applyNumberFormat="1" applyFont="1" applyFill="1" applyBorder="1" applyAlignment="1"/>
    <xf numFmtId="4" fontId="13" fillId="2" borderId="23" xfId="6" applyNumberFormat="1" applyFont="1" applyFill="1" applyBorder="1" applyAlignment="1"/>
    <xf numFmtId="0" fontId="7" fillId="2" borderId="17" xfId="5" applyFont="1" applyFill="1" applyBorder="1" applyAlignment="1">
      <alignment horizontal="center"/>
    </xf>
    <xf numFmtId="49" fontId="7" fillId="2" borderId="18" xfId="5" applyNumberFormat="1" applyFont="1" applyFill="1" applyBorder="1" applyAlignment="1">
      <alignment horizontal="center"/>
    </xf>
    <xf numFmtId="0" fontId="7" fillId="2" borderId="5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0" fontId="7" fillId="2" borderId="18" xfId="5" applyFont="1" applyFill="1" applyBorder="1" applyAlignment="1">
      <alignment wrapText="1"/>
    </xf>
    <xf numFmtId="0" fontId="16" fillId="2" borderId="24" xfId="5" applyFont="1" applyFill="1" applyBorder="1" applyAlignment="1">
      <alignment horizontal="center"/>
    </xf>
    <xf numFmtId="49" fontId="16" fillId="2" borderId="27" xfId="5" applyNumberFormat="1" applyFont="1" applyFill="1" applyBorder="1" applyAlignment="1">
      <alignment horizontal="center"/>
    </xf>
    <xf numFmtId="0" fontId="16" fillId="2" borderId="26" xfId="5" applyFont="1" applyFill="1" applyBorder="1" applyAlignment="1">
      <alignment horizontal="center"/>
    </xf>
    <xf numFmtId="0" fontId="16" fillId="2" borderId="27" xfId="5" applyFont="1" applyFill="1" applyBorder="1" applyAlignment="1">
      <alignment horizontal="center"/>
    </xf>
    <xf numFmtId="0" fontId="13" fillId="2" borderId="27" xfId="5" applyFont="1" applyFill="1" applyBorder="1"/>
    <xf numFmtId="14" fontId="13" fillId="0" borderId="0" xfId="6" applyNumberFormat="1" applyFont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20" fillId="0" borderId="38" xfId="0" applyFont="1" applyBorder="1" applyAlignment="1">
      <alignment horizontal="right" vertical="center" wrapText="1"/>
    </xf>
    <xf numFmtId="4" fontId="20" fillId="0" borderId="38" xfId="0" applyNumberFormat="1" applyFont="1" applyBorder="1" applyAlignment="1">
      <alignment horizontal="right" vertical="center" wrapText="1"/>
    </xf>
    <xf numFmtId="4" fontId="20" fillId="0" borderId="39" xfId="0" applyNumberFormat="1" applyFont="1" applyBorder="1" applyAlignment="1">
      <alignment horizontal="right" vertical="center" wrapText="1"/>
    </xf>
    <xf numFmtId="0" fontId="21" fillId="0" borderId="40" xfId="0" applyFont="1" applyBorder="1" applyAlignment="1">
      <alignment vertical="center" wrapText="1"/>
    </xf>
    <xf numFmtId="0" fontId="21" fillId="0" borderId="34" xfId="0" applyFont="1" applyBorder="1" applyAlignment="1">
      <alignment horizontal="right" vertical="center" wrapText="1"/>
    </xf>
    <xf numFmtId="4" fontId="21" fillId="0" borderId="34" xfId="0" applyNumberFormat="1" applyFont="1" applyBorder="1" applyAlignment="1">
      <alignment horizontal="right" vertical="center" wrapText="1"/>
    </xf>
    <xf numFmtId="4" fontId="21" fillId="0" borderId="34" xfId="0" applyNumberFormat="1" applyFont="1" applyBorder="1" applyAlignment="1">
      <alignment vertical="center"/>
    </xf>
    <xf numFmtId="4" fontId="21" fillId="0" borderId="41" xfId="0" applyNumberFormat="1" applyFont="1" applyBorder="1" applyAlignment="1">
      <alignment vertical="center"/>
    </xf>
    <xf numFmtId="4" fontId="21" fillId="0" borderId="38" xfId="0" applyNumberFormat="1" applyFont="1" applyBorder="1" applyAlignment="1">
      <alignment horizontal="right" vertical="center" wrapText="1"/>
    </xf>
    <xf numFmtId="0" fontId="20" fillId="0" borderId="40" xfId="0" applyFont="1" applyBorder="1" applyAlignment="1">
      <alignment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20" fillId="0" borderId="34" xfId="0" applyFont="1" applyBorder="1" applyAlignment="1">
      <alignment horizontal="right" vertical="center" wrapText="1"/>
    </xf>
    <xf numFmtId="0" fontId="21" fillId="0" borderId="42" xfId="0" applyFont="1" applyBorder="1" applyAlignment="1">
      <alignment vertical="center" wrapText="1"/>
    </xf>
    <xf numFmtId="0" fontId="21" fillId="0" borderId="43" xfId="0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right" vertical="center" wrapText="1"/>
    </xf>
    <xf numFmtId="4" fontId="20" fillId="0" borderId="13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8" fontId="18" fillId="0" borderId="36" xfId="0" applyNumberFormat="1" applyFont="1" applyFill="1" applyBorder="1" applyAlignment="1">
      <alignment horizontal="right"/>
    </xf>
    <xf numFmtId="0" fontId="21" fillId="0" borderId="3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right" vertical="center" wrapText="1"/>
    </xf>
    <xf numFmtId="4" fontId="21" fillId="0" borderId="39" xfId="0" applyNumberFormat="1" applyFont="1" applyBorder="1" applyAlignment="1">
      <alignment horizontal="right" vertical="center" wrapText="1"/>
    </xf>
    <xf numFmtId="0" fontId="21" fillId="0" borderId="40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7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8" applyFont="1" applyFill="1" applyAlignment="1">
      <alignment horizontal="center"/>
    </xf>
    <xf numFmtId="0" fontId="4" fillId="0" borderId="0" xfId="9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45" xfId="0" applyFont="1" applyBorder="1" applyAlignment="1">
      <alignment horizontal="center" vertical="center" textRotation="90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</cellXfs>
  <cellStyles count="10">
    <cellStyle name="čárky 3 2" xfId="4"/>
    <cellStyle name="Normální" xfId="0" builtinId="0"/>
    <cellStyle name="normální 2" xfId="8"/>
    <cellStyle name="Normální 3" xfId="9"/>
    <cellStyle name="normální_2. Rozpočet 2007 - tabulky" xfId="1"/>
    <cellStyle name="normální_Rozpis výdajů 03 bez PO" xfId="2"/>
    <cellStyle name="normální_Rozpis výdajů 03 bez PO 2 2" xfId="6"/>
    <cellStyle name="normální_Rozpis výdajů 03 bez PO 3" xfId="3"/>
    <cellStyle name="normální_Rozpis výdajů 03 bez PO_04 - OSMTVS" xfId="5"/>
    <cellStyle name="normální_Rozpočet 2004 (ZK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N4" sqref="N4"/>
    </sheetView>
  </sheetViews>
  <sheetFormatPr defaultColWidth="3.28515625" defaultRowHeight="12.75" x14ac:dyDescent="0.2"/>
  <cols>
    <col min="1" max="1" width="3.28515625" style="116" customWidth="1"/>
    <col min="2" max="2" width="14.28515625" style="116" customWidth="1"/>
    <col min="3" max="3" width="4.7109375" style="116" customWidth="1"/>
    <col min="4" max="4" width="7.7109375" style="116" customWidth="1"/>
    <col min="5" max="5" width="40.7109375" style="116" customWidth="1"/>
    <col min="6" max="6" width="8.7109375" style="117" customWidth="1"/>
    <col min="7" max="8" width="7.7109375" style="116" hidden="1" customWidth="1"/>
    <col min="9" max="9" width="9.28515625" style="116" hidden="1" customWidth="1"/>
    <col min="10" max="253" width="9.28515625" style="116" customWidth="1"/>
    <col min="254" max="16384" width="3.28515625" style="116"/>
  </cols>
  <sheetData>
    <row r="1" spans="1:14" x14ac:dyDescent="0.2">
      <c r="G1" s="250"/>
      <c r="H1" s="250"/>
      <c r="J1" s="118"/>
      <c r="L1" s="118" t="s">
        <v>102</v>
      </c>
    </row>
    <row r="2" spans="1:14" ht="18" x14ac:dyDescent="0.25">
      <c r="A2" s="251" t="s">
        <v>99</v>
      </c>
      <c r="B2" s="251"/>
      <c r="C2" s="251"/>
      <c r="D2" s="251"/>
      <c r="E2" s="251"/>
      <c r="F2" s="251"/>
      <c r="G2" s="251"/>
      <c r="H2" s="251"/>
    </row>
    <row r="3" spans="1:14" ht="12" customHeight="1" x14ac:dyDescent="0.25">
      <c r="A3" s="5"/>
      <c r="B3" s="5"/>
      <c r="C3" s="5"/>
      <c r="D3" s="5"/>
      <c r="E3" s="5"/>
      <c r="F3" s="5"/>
      <c r="G3" s="119"/>
      <c r="H3" s="119"/>
    </row>
    <row r="4" spans="1:14" ht="15.75" x14ac:dyDescent="0.25">
      <c r="A4" s="252" t="s">
        <v>103</v>
      </c>
      <c r="B4" s="252"/>
      <c r="C4" s="252"/>
      <c r="D4" s="252"/>
      <c r="E4" s="252"/>
      <c r="F4" s="252"/>
      <c r="G4" s="252"/>
      <c r="H4" s="252"/>
    </row>
    <row r="5" spans="1:14" ht="12" customHeight="1" x14ac:dyDescent="0.25">
      <c r="A5" s="5"/>
      <c r="B5" s="5"/>
      <c r="C5" s="5"/>
      <c r="D5" s="5"/>
      <c r="E5" s="5"/>
      <c r="F5" s="5"/>
      <c r="G5" s="119"/>
      <c r="H5" s="119"/>
    </row>
    <row r="6" spans="1:14" ht="15.75" x14ac:dyDescent="0.25">
      <c r="A6" s="253" t="s">
        <v>104</v>
      </c>
      <c r="B6" s="253"/>
      <c r="C6" s="253"/>
      <c r="D6" s="253"/>
      <c r="E6" s="253"/>
      <c r="F6" s="253"/>
      <c r="G6" s="253"/>
      <c r="H6" s="253"/>
    </row>
    <row r="7" spans="1:14" s="126" customFormat="1" ht="13.15" x14ac:dyDescent="0.25">
      <c r="A7" s="120"/>
      <c r="B7" s="121"/>
      <c r="C7" s="122"/>
      <c r="D7" s="122"/>
      <c r="E7" s="123"/>
      <c r="F7" s="124"/>
      <c r="G7" s="125"/>
      <c r="H7" s="125"/>
    </row>
    <row r="8" spans="1:14" ht="12.75" customHeight="1" thickBot="1" x14ac:dyDescent="0.25">
      <c r="A8" s="127"/>
      <c r="B8" s="127"/>
      <c r="C8" s="127"/>
      <c r="D8" s="127"/>
      <c r="E8" s="127"/>
      <c r="F8" s="128"/>
      <c r="G8" s="129"/>
      <c r="H8" s="129"/>
      <c r="I8" s="129"/>
      <c r="J8" s="129"/>
      <c r="K8" s="129"/>
      <c r="L8" s="129" t="s">
        <v>105</v>
      </c>
    </row>
    <row r="9" spans="1:14" ht="21.4" customHeight="1" thickBot="1" x14ac:dyDescent="0.25">
      <c r="A9" s="130" t="s">
        <v>3</v>
      </c>
      <c r="B9" s="131" t="s">
        <v>4</v>
      </c>
      <c r="C9" s="132" t="s">
        <v>5</v>
      </c>
      <c r="D9" s="133" t="s">
        <v>6</v>
      </c>
      <c r="E9" s="133" t="s">
        <v>106</v>
      </c>
      <c r="F9" s="134" t="s">
        <v>8</v>
      </c>
      <c r="G9" s="135" t="s">
        <v>107</v>
      </c>
      <c r="H9" s="134" t="s">
        <v>10</v>
      </c>
      <c r="I9" s="135" t="s">
        <v>108</v>
      </c>
      <c r="J9" s="134" t="s">
        <v>10</v>
      </c>
      <c r="K9" s="136" t="s">
        <v>109</v>
      </c>
      <c r="L9" s="134" t="s">
        <v>10</v>
      </c>
    </row>
    <row r="10" spans="1:14" ht="13.5" customHeight="1" thickBot="1" x14ac:dyDescent="0.25">
      <c r="A10" s="137" t="s">
        <v>18</v>
      </c>
      <c r="B10" s="138" t="s">
        <v>19</v>
      </c>
      <c r="C10" s="139" t="s">
        <v>19</v>
      </c>
      <c r="D10" s="140" t="s">
        <v>19</v>
      </c>
      <c r="E10" s="141" t="s">
        <v>20</v>
      </c>
      <c r="F10" s="142">
        <f>+F11+F13+F15</f>
        <v>26900</v>
      </c>
      <c r="G10" s="142">
        <f>+G17+G19+G21+G23</f>
        <v>17654.12</v>
      </c>
      <c r="H10" s="142">
        <f>+F10+G10</f>
        <v>44554.119999999995</v>
      </c>
      <c r="I10" s="143">
        <f>+I25</f>
        <v>900</v>
      </c>
      <c r="J10" s="144">
        <f>+H10+I10</f>
        <v>45454.119999999995</v>
      </c>
      <c r="K10" s="145">
        <f>+K15</f>
        <v>-2700</v>
      </c>
      <c r="L10" s="145">
        <f>+J10+K10</f>
        <v>42754.119999999995</v>
      </c>
      <c r="M10" s="146" t="s">
        <v>110</v>
      </c>
      <c r="N10" s="147"/>
    </row>
    <row r="11" spans="1:14" s="126" customFormat="1" ht="22.5" x14ac:dyDescent="0.2">
      <c r="A11" s="148" t="s">
        <v>18</v>
      </c>
      <c r="B11" s="149" t="s">
        <v>111</v>
      </c>
      <c r="C11" s="150" t="s">
        <v>19</v>
      </c>
      <c r="D11" s="151" t="s">
        <v>19</v>
      </c>
      <c r="E11" s="152" t="s">
        <v>112</v>
      </c>
      <c r="F11" s="153">
        <f>+F12</f>
        <v>15200</v>
      </c>
      <c r="G11" s="154">
        <v>0</v>
      </c>
      <c r="H11" s="153">
        <f t="shared" ref="H11:H26" si="0">+F11+G11</f>
        <v>15200</v>
      </c>
      <c r="I11" s="155">
        <v>0</v>
      </c>
      <c r="J11" s="156">
        <f t="shared" ref="J11:J26" si="1">+H11+I11</f>
        <v>15200</v>
      </c>
      <c r="K11" s="157">
        <v>0</v>
      </c>
      <c r="L11" s="157">
        <f t="shared" ref="L11:L26" si="2">+J11+K11</f>
        <v>15200</v>
      </c>
      <c r="M11" s="158"/>
      <c r="N11" s="158"/>
    </row>
    <row r="12" spans="1:14" s="126" customFormat="1" ht="13.5" thickBot="1" x14ac:dyDescent="0.25">
      <c r="A12" s="159"/>
      <c r="B12" s="160" t="s">
        <v>113</v>
      </c>
      <c r="C12" s="161">
        <v>3299</v>
      </c>
      <c r="D12" s="162">
        <v>5171</v>
      </c>
      <c r="E12" s="163" t="s">
        <v>114</v>
      </c>
      <c r="F12" s="164">
        <v>15200</v>
      </c>
      <c r="G12" s="165">
        <v>0</v>
      </c>
      <c r="H12" s="164">
        <f t="shared" si="0"/>
        <v>15200</v>
      </c>
      <c r="I12" s="166">
        <v>0</v>
      </c>
      <c r="J12" s="167">
        <f t="shared" si="1"/>
        <v>15200</v>
      </c>
      <c r="K12" s="168">
        <v>0</v>
      </c>
      <c r="L12" s="168">
        <f t="shared" si="2"/>
        <v>15200</v>
      </c>
      <c r="M12" s="158"/>
      <c r="N12" s="158"/>
    </row>
    <row r="13" spans="1:14" s="126" customFormat="1" ht="22.5" x14ac:dyDescent="0.2">
      <c r="A13" s="148" t="s">
        <v>18</v>
      </c>
      <c r="B13" s="149" t="s">
        <v>115</v>
      </c>
      <c r="C13" s="150" t="s">
        <v>19</v>
      </c>
      <c r="D13" s="151" t="s">
        <v>19</v>
      </c>
      <c r="E13" s="152" t="s">
        <v>116</v>
      </c>
      <c r="F13" s="169">
        <f>+F14</f>
        <v>9000</v>
      </c>
      <c r="G13" s="170">
        <v>0</v>
      </c>
      <c r="H13" s="169">
        <f t="shared" si="0"/>
        <v>9000</v>
      </c>
      <c r="I13" s="171">
        <v>0</v>
      </c>
      <c r="J13" s="157">
        <f t="shared" si="1"/>
        <v>9000</v>
      </c>
      <c r="K13" s="156">
        <v>0</v>
      </c>
      <c r="L13" s="156">
        <f t="shared" si="2"/>
        <v>9000</v>
      </c>
      <c r="M13" s="158"/>
      <c r="N13" s="158"/>
    </row>
    <row r="14" spans="1:14" s="126" customFormat="1" ht="13.5" thickBot="1" x14ac:dyDescent="0.25">
      <c r="A14" s="159"/>
      <c r="B14" s="160" t="s">
        <v>113</v>
      </c>
      <c r="C14" s="161">
        <v>3122</v>
      </c>
      <c r="D14" s="172">
        <v>5331</v>
      </c>
      <c r="E14" s="173" t="s">
        <v>117</v>
      </c>
      <c r="F14" s="174">
        <v>9000</v>
      </c>
      <c r="G14" s="175">
        <v>0</v>
      </c>
      <c r="H14" s="174">
        <f t="shared" si="0"/>
        <v>9000</v>
      </c>
      <c r="I14" s="176">
        <v>0</v>
      </c>
      <c r="J14" s="168">
        <f t="shared" si="1"/>
        <v>9000</v>
      </c>
      <c r="K14" s="167">
        <v>0</v>
      </c>
      <c r="L14" s="167">
        <f t="shared" si="2"/>
        <v>9000</v>
      </c>
      <c r="M14" s="158"/>
      <c r="N14" s="158"/>
    </row>
    <row r="15" spans="1:14" ht="22.5" x14ac:dyDescent="0.2">
      <c r="A15" s="148" t="s">
        <v>18</v>
      </c>
      <c r="B15" s="149" t="s">
        <v>118</v>
      </c>
      <c r="C15" s="150" t="s">
        <v>19</v>
      </c>
      <c r="D15" s="151" t="s">
        <v>19</v>
      </c>
      <c r="E15" s="152" t="s">
        <v>100</v>
      </c>
      <c r="F15" s="153">
        <f>+F16</f>
        <v>2700</v>
      </c>
      <c r="G15" s="154">
        <v>0</v>
      </c>
      <c r="H15" s="153">
        <f t="shared" si="0"/>
        <v>2700</v>
      </c>
      <c r="I15" s="155">
        <v>0</v>
      </c>
      <c r="J15" s="156">
        <f t="shared" si="1"/>
        <v>2700</v>
      </c>
      <c r="K15" s="157">
        <f>+K16</f>
        <v>-2700</v>
      </c>
      <c r="L15" s="157">
        <f t="shared" si="2"/>
        <v>0</v>
      </c>
      <c r="M15" s="146" t="s">
        <v>110</v>
      </c>
      <c r="N15" s="147"/>
    </row>
    <row r="16" spans="1:14" ht="13.9" thickBot="1" x14ac:dyDescent="0.3">
      <c r="A16" s="159"/>
      <c r="B16" s="160" t="s">
        <v>113</v>
      </c>
      <c r="C16" s="161">
        <v>3122</v>
      </c>
      <c r="D16" s="162">
        <v>6121</v>
      </c>
      <c r="E16" s="163" t="s">
        <v>119</v>
      </c>
      <c r="F16" s="164">
        <v>2700</v>
      </c>
      <c r="G16" s="165">
        <v>0</v>
      </c>
      <c r="H16" s="164">
        <f t="shared" si="0"/>
        <v>2700</v>
      </c>
      <c r="I16" s="166">
        <v>0</v>
      </c>
      <c r="J16" s="167">
        <f t="shared" si="1"/>
        <v>2700</v>
      </c>
      <c r="K16" s="168">
        <v>-2700</v>
      </c>
      <c r="L16" s="168">
        <f t="shared" si="2"/>
        <v>0</v>
      </c>
      <c r="M16" s="147"/>
      <c r="N16" s="147"/>
    </row>
    <row r="17" spans="1:14" ht="33.75" x14ac:dyDescent="0.2">
      <c r="A17" s="177" t="s">
        <v>18</v>
      </c>
      <c r="B17" s="178" t="s">
        <v>120</v>
      </c>
      <c r="C17" s="179" t="s">
        <v>19</v>
      </c>
      <c r="D17" s="180" t="s">
        <v>19</v>
      </c>
      <c r="E17" s="181" t="s">
        <v>121</v>
      </c>
      <c r="F17" s="182">
        <v>0</v>
      </c>
      <c r="G17" s="183">
        <f>+G18</f>
        <v>6884.12</v>
      </c>
      <c r="H17" s="169">
        <f t="shared" si="0"/>
        <v>6884.12</v>
      </c>
      <c r="I17" s="171">
        <v>0</v>
      </c>
      <c r="J17" s="157">
        <f t="shared" si="1"/>
        <v>6884.12</v>
      </c>
      <c r="K17" s="156">
        <v>0</v>
      </c>
      <c r="L17" s="156">
        <f t="shared" si="2"/>
        <v>6884.12</v>
      </c>
      <c r="M17" s="147"/>
      <c r="N17" s="147"/>
    </row>
    <row r="18" spans="1:14" ht="13.9" thickBot="1" x14ac:dyDescent="0.3">
      <c r="A18" s="184"/>
      <c r="B18" s="185"/>
      <c r="C18" s="186">
        <v>3123</v>
      </c>
      <c r="D18" s="187">
        <v>6121</v>
      </c>
      <c r="E18" s="188" t="s">
        <v>24</v>
      </c>
      <c r="F18" s="189">
        <v>0</v>
      </c>
      <c r="G18" s="189">
        <v>6884.12</v>
      </c>
      <c r="H18" s="174">
        <f t="shared" si="0"/>
        <v>6884.12</v>
      </c>
      <c r="I18" s="176">
        <v>0</v>
      </c>
      <c r="J18" s="168">
        <f t="shared" si="1"/>
        <v>6884.12</v>
      </c>
      <c r="K18" s="167">
        <v>0</v>
      </c>
      <c r="L18" s="167">
        <f t="shared" si="2"/>
        <v>6884.12</v>
      </c>
      <c r="M18" s="147"/>
      <c r="N18" s="147"/>
    </row>
    <row r="19" spans="1:14" ht="22.5" x14ac:dyDescent="0.2">
      <c r="A19" s="177" t="s">
        <v>18</v>
      </c>
      <c r="B19" s="178" t="s">
        <v>122</v>
      </c>
      <c r="C19" s="190" t="s">
        <v>19</v>
      </c>
      <c r="D19" s="191" t="s">
        <v>19</v>
      </c>
      <c r="E19" s="192" t="s">
        <v>123</v>
      </c>
      <c r="F19" s="193">
        <v>0</v>
      </c>
      <c r="G19" s="194">
        <f>+G20</f>
        <v>6700</v>
      </c>
      <c r="H19" s="153">
        <f t="shared" si="0"/>
        <v>6700</v>
      </c>
      <c r="I19" s="155">
        <v>0</v>
      </c>
      <c r="J19" s="156">
        <f t="shared" si="1"/>
        <v>6700</v>
      </c>
      <c r="K19" s="157">
        <v>0</v>
      </c>
      <c r="L19" s="157">
        <f t="shared" si="2"/>
        <v>6700</v>
      </c>
      <c r="M19" s="147"/>
      <c r="N19" s="147"/>
    </row>
    <row r="20" spans="1:14" ht="13.9" thickBot="1" x14ac:dyDescent="0.3">
      <c r="A20" s="195"/>
      <c r="B20" s="196"/>
      <c r="C20" s="197">
        <v>3121</v>
      </c>
      <c r="D20" s="198">
        <v>6121</v>
      </c>
      <c r="E20" s="199" t="s">
        <v>124</v>
      </c>
      <c r="F20" s="200">
        <v>0</v>
      </c>
      <c r="G20" s="200">
        <v>6700</v>
      </c>
      <c r="H20" s="164">
        <f t="shared" si="0"/>
        <v>6700</v>
      </c>
      <c r="I20" s="166">
        <v>0</v>
      </c>
      <c r="J20" s="167">
        <f t="shared" si="1"/>
        <v>6700</v>
      </c>
      <c r="K20" s="168">
        <v>0</v>
      </c>
      <c r="L20" s="168">
        <f t="shared" si="2"/>
        <v>6700</v>
      </c>
      <c r="M20" s="147"/>
      <c r="N20" s="147"/>
    </row>
    <row r="21" spans="1:14" ht="22.5" x14ac:dyDescent="0.2">
      <c r="A21" s="177" t="s">
        <v>18</v>
      </c>
      <c r="B21" s="178" t="s">
        <v>125</v>
      </c>
      <c r="C21" s="190" t="s">
        <v>19</v>
      </c>
      <c r="D21" s="191" t="s">
        <v>19</v>
      </c>
      <c r="E21" s="192" t="s">
        <v>126</v>
      </c>
      <c r="F21" s="201">
        <v>0</v>
      </c>
      <c r="G21" s="183">
        <f>+G22</f>
        <v>3300</v>
      </c>
      <c r="H21" s="169">
        <f t="shared" si="0"/>
        <v>3300</v>
      </c>
      <c r="I21" s="171">
        <v>0</v>
      </c>
      <c r="J21" s="157">
        <f t="shared" si="1"/>
        <v>3300</v>
      </c>
      <c r="K21" s="156">
        <v>0</v>
      </c>
      <c r="L21" s="156">
        <f t="shared" si="2"/>
        <v>3300</v>
      </c>
      <c r="M21" s="147"/>
      <c r="N21" s="147"/>
    </row>
    <row r="22" spans="1:14" ht="13.9" thickBot="1" x14ac:dyDescent="0.3">
      <c r="A22" s="195"/>
      <c r="B22" s="196"/>
      <c r="C22" s="197">
        <v>3122</v>
      </c>
      <c r="D22" s="198">
        <v>6121</v>
      </c>
      <c r="E22" s="199" t="s">
        <v>124</v>
      </c>
      <c r="F22" s="189">
        <v>0</v>
      </c>
      <c r="G22" s="189">
        <v>3300</v>
      </c>
      <c r="H22" s="174">
        <f t="shared" si="0"/>
        <v>3300</v>
      </c>
      <c r="I22" s="176">
        <v>0</v>
      </c>
      <c r="J22" s="168">
        <f t="shared" si="1"/>
        <v>3300</v>
      </c>
      <c r="K22" s="167">
        <v>0</v>
      </c>
      <c r="L22" s="167">
        <f t="shared" si="2"/>
        <v>3300</v>
      </c>
      <c r="M22" s="147"/>
      <c r="N22" s="147"/>
    </row>
    <row r="23" spans="1:14" ht="22.5" x14ac:dyDescent="0.2">
      <c r="A23" s="202" t="s">
        <v>18</v>
      </c>
      <c r="B23" s="203" t="s">
        <v>127</v>
      </c>
      <c r="C23" s="204" t="s">
        <v>19</v>
      </c>
      <c r="D23" s="205" t="s">
        <v>19</v>
      </c>
      <c r="E23" s="206" t="s">
        <v>128</v>
      </c>
      <c r="F23" s="194">
        <v>0</v>
      </c>
      <c r="G23" s="194">
        <f>+G24</f>
        <v>770</v>
      </c>
      <c r="H23" s="153">
        <f t="shared" si="0"/>
        <v>770</v>
      </c>
      <c r="I23" s="155">
        <v>0</v>
      </c>
      <c r="J23" s="156">
        <f t="shared" si="1"/>
        <v>770</v>
      </c>
      <c r="K23" s="157">
        <v>0</v>
      </c>
      <c r="L23" s="157">
        <f t="shared" si="2"/>
        <v>770</v>
      </c>
      <c r="M23" s="147"/>
      <c r="N23" s="147"/>
    </row>
    <row r="24" spans="1:14" ht="13.9" thickBot="1" x14ac:dyDescent="0.3">
      <c r="A24" s="207"/>
      <c r="B24" s="208"/>
      <c r="C24" s="209">
        <v>3123</v>
      </c>
      <c r="D24" s="210">
        <v>6130</v>
      </c>
      <c r="E24" s="211" t="s">
        <v>129</v>
      </c>
      <c r="F24" s="189">
        <v>0</v>
      </c>
      <c r="G24" s="189">
        <v>770</v>
      </c>
      <c r="H24" s="174">
        <f t="shared" si="0"/>
        <v>770</v>
      </c>
      <c r="I24" s="166">
        <v>0</v>
      </c>
      <c r="J24" s="167">
        <f t="shared" si="1"/>
        <v>770</v>
      </c>
      <c r="K24" s="168">
        <v>0</v>
      </c>
      <c r="L24" s="168">
        <f t="shared" si="2"/>
        <v>770</v>
      </c>
      <c r="M24" s="147"/>
      <c r="N24" s="147"/>
    </row>
    <row r="25" spans="1:14" ht="22.5" x14ac:dyDescent="0.2">
      <c r="A25" s="202" t="s">
        <v>18</v>
      </c>
      <c r="B25" s="203" t="s">
        <v>130</v>
      </c>
      <c r="C25" s="204" t="s">
        <v>19</v>
      </c>
      <c r="D25" s="205" t="s">
        <v>19</v>
      </c>
      <c r="E25" s="206" t="s">
        <v>131</v>
      </c>
      <c r="F25" s="194">
        <v>0</v>
      </c>
      <c r="G25" s="194">
        <f>+G26</f>
        <v>0</v>
      </c>
      <c r="H25" s="153">
        <f t="shared" si="0"/>
        <v>0</v>
      </c>
      <c r="I25" s="171">
        <f>+I26</f>
        <v>900</v>
      </c>
      <c r="J25" s="157">
        <f t="shared" si="1"/>
        <v>900</v>
      </c>
      <c r="K25" s="156">
        <v>0</v>
      </c>
      <c r="L25" s="156">
        <f t="shared" si="2"/>
        <v>900</v>
      </c>
      <c r="M25" s="147"/>
      <c r="N25" s="147"/>
    </row>
    <row r="26" spans="1:14" ht="13.5" thickBot="1" x14ac:dyDescent="0.25">
      <c r="A26" s="207"/>
      <c r="B26" s="208"/>
      <c r="C26" s="209">
        <v>3122</v>
      </c>
      <c r="D26" s="210">
        <v>5171</v>
      </c>
      <c r="E26" s="211" t="s">
        <v>114</v>
      </c>
      <c r="F26" s="189">
        <v>0</v>
      </c>
      <c r="G26" s="189">
        <v>0</v>
      </c>
      <c r="H26" s="174">
        <f t="shared" si="0"/>
        <v>0</v>
      </c>
      <c r="I26" s="166">
        <v>900</v>
      </c>
      <c r="J26" s="167">
        <f t="shared" si="1"/>
        <v>900</v>
      </c>
      <c r="K26" s="167">
        <v>0</v>
      </c>
      <c r="L26" s="167">
        <f t="shared" si="2"/>
        <v>900</v>
      </c>
      <c r="M26" s="147"/>
      <c r="N26" s="147"/>
    </row>
    <row r="28" spans="1:14" x14ac:dyDescent="0.2">
      <c r="E28" s="212">
        <v>42208</v>
      </c>
    </row>
  </sheetData>
  <mergeCells count="4">
    <mergeCell ref="G1:H1"/>
    <mergeCell ref="A2:H2"/>
    <mergeCell ref="A4:H4"/>
    <mergeCell ref="A6:H6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zoomScaleNormal="100" workbookViewId="0">
      <selection activeCell="Y16" sqref="Y16"/>
    </sheetView>
  </sheetViews>
  <sheetFormatPr defaultRowHeight="15" x14ac:dyDescent="0.25"/>
  <cols>
    <col min="1" max="1" width="2.85546875" customWidth="1"/>
    <col min="2" max="2" width="4.28515625" customWidth="1"/>
    <col min="3" max="3" width="6.140625" customWidth="1"/>
    <col min="4" max="4" width="5.42578125" customWidth="1"/>
    <col min="5" max="5" width="5.85546875" customWidth="1"/>
    <col min="6" max="6" width="5" customWidth="1"/>
    <col min="7" max="7" width="65.5703125" customWidth="1"/>
    <col min="8" max="8" width="13.7109375" style="1" hidden="1" customWidth="1"/>
    <col min="9" max="9" width="12.7109375" style="1" hidden="1" customWidth="1"/>
    <col min="10" max="10" width="12.28515625" style="1" hidden="1" customWidth="1"/>
    <col min="11" max="11" width="14.28515625" style="1" hidden="1" customWidth="1"/>
    <col min="12" max="12" width="12.28515625" style="1" hidden="1" customWidth="1"/>
    <col min="13" max="14" width="14.28515625" hidden="1" customWidth="1"/>
    <col min="15" max="15" width="14.28515625" style="2" hidden="1" customWidth="1"/>
    <col min="16" max="16" width="11.7109375" style="3" hidden="1" customWidth="1"/>
    <col min="17" max="17" width="14.28515625" style="2" hidden="1" customWidth="1"/>
    <col min="18" max="18" width="14.28515625" style="4" hidden="1" customWidth="1"/>
    <col min="19" max="19" width="14.28515625" style="2" hidden="1" customWidth="1"/>
    <col min="20" max="20" width="11.28515625" style="4" customWidth="1"/>
    <col min="21" max="21" width="10.42578125" customWidth="1"/>
    <col min="22" max="22" width="9.42578125" bestFit="1" customWidth="1"/>
    <col min="257" max="257" width="2.85546875" customWidth="1"/>
    <col min="258" max="258" width="4.28515625" customWidth="1"/>
    <col min="259" max="259" width="6.140625" customWidth="1"/>
    <col min="260" max="260" width="5.42578125" customWidth="1"/>
    <col min="261" max="261" width="5.85546875" customWidth="1"/>
    <col min="262" max="262" width="5" customWidth="1"/>
    <col min="263" max="263" width="62.140625" customWidth="1"/>
    <col min="264" max="264" width="13.7109375" customWidth="1"/>
    <col min="265" max="265" width="12.7109375" customWidth="1"/>
    <col min="266" max="266" width="12.28515625" customWidth="1"/>
    <col min="513" max="513" width="2.85546875" customWidth="1"/>
    <col min="514" max="514" width="4.28515625" customWidth="1"/>
    <col min="515" max="515" width="6.140625" customWidth="1"/>
    <col min="516" max="516" width="5.42578125" customWidth="1"/>
    <col min="517" max="517" width="5.85546875" customWidth="1"/>
    <col min="518" max="518" width="5" customWidth="1"/>
    <col min="519" max="519" width="62.140625" customWidth="1"/>
    <col min="520" max="520" width="13.7109375" customWidth="1"/>
    <col min="521" max="521" width="12.7109375" customWidth="1"/>
    <col min="522" max="522" width="12.28515625" customWidth="1"/>
    <col min="769" max="769" width="2.85546875" customWidth="1"/>
    <col min="770" max="770" width="4.28515625" customWidth="1"/>
    <col min="771" max="771" width="6.140625" customWidth="1"/>
    <col min="772" max="772" width="5.42578125" customWidth="1"/>
    <col min="773" max="773" width="5.85546875" customWidth="1"/>
    <col min="774" max="774" width="5" customWidth="1"/>
    <col min="775" max="775" width="62.140625" customWidth="1"/>
    <col min="776" max="776" width="13.7109375" customWidth="1"/>
    <col min="777" max="777" width="12.7109375" customWidth="1"/>
    <col min="778" max="778" width="12.28515625" customWidth="1"/>
    <col min="1025" max="1025" width="2.85546875" customWidth="1"/>
    <col min="1026" max="1026" width="4.28515625" customWidth="1"/>
    <col min="1027" max="1027" width="6.140625" customWidth="1"/>
    <col min="1028" max="1028" width="5.42578125" customWidth="1"/>
    <col min="1029" max="1029" width="5.85546875" customWidth="1"/>
    <col min="1030" max="1030" width="5" customWidth="1"/>
    <col min="1031" max="1031" width="62.140625" customWidth="1"/>
    <col min="1032" max="1032" width="13.7109375" customWidth="1"/>
    <col min="1033" max="1033" width="12.7109375" customWidth="1"/>
    <col min="1034" max="1034" width="12.28515625" customWidth="1"/>
    <col min="1281" max="1281" width="2.85546875" customWidth="1"/>
    <col min="1282" max="1282" width="4.28515625" customWidth="1"/>
    <col min="1283" max="1283" width="6.140625" customWidth="1"/>
    <col min="1284" max="1284" width="5.42578125" customWidth="1"/>
    <col min="1285" max="1285" width="5.85546875" customWidth="1"/>
    <col min="1286" max="1286" width="5" customWidth="1"/>
    <col min="1287" max="1287" width="62.140625" customWidth="1"/>
    <col min="1288" max="1288" width="13.7109375" customWidth="1"/>
    <col min="1289" max="1289" width="12.7109375" customWidth="1"/>
    <col min="1290" max="1290" width="12.28515625" customWidth="1"/>
    <col min="1537" max="1537" width="2.85546875" customWidth="1"/>
    <col min="1538" max="1538" width="4.28515625" customWidth="1"/>
    <col min="1539" max="1539" width="6.140625" customWidth="1"/>
    <col min="1540" max="1540" width="5.42578125" customWidth="1"/>
    <col min="1541" max="1541" width="5.85546875" customWidth="1"/>
    <col min="1542" max="1542" width="5" customWidth="1"/>
    <col min="1543" max="1543" width="62.140625" customWidth="1"/>
    <col min="1544" max="1544" width="13.7109375" customWidth="1"/>
    <col min="1545" max="1545" width="12.7109375" customWidth="1"/>
    <col min="1546" max="1546" width="12.28515625" customWidth="1"/>
    <col min="1793" max="1793" width="2.85546875" customWidth="1"/>
    <col min="1794" max="1794" width="4.28515625" customWidth="1"/>
    <col min="1795" max="1795" width="6.140625" customWidth="1"/>
    <col min="1796" max="1796" width="5.42578125" customWidth="1"/>
    <col min="1797" max="1797" width="5.85546875" customWidth="1"/>
    <col min="1798" max="1798" width="5" customWidth="1"/>
    <col min="1799" max="1799" width="62.140625" customWidth="1"/>
    <col min="1800" max="1800" width="13.7109375" customWidth="1"/>
    <col min="1801" max="1801" width="12.7109375" customWidth="1"/>
    <col min="1802" max="1802" width="12.28515625" customWidth="1"/>
    <col min="2049" max="2049" width="2.85546875" customWidth="1"/>
    <col min="2050" max="2050" width="4.28515625" customWidth="1"/>
    <col min="2051" max="2051" width="6.140625" customWidth="1"/>
    <col min="2052" max="2052" width="5.42578125" customWidth="1"/>
    <col min="2053" max="2053" width="5.85546875" customWidth="1"/>
    <col min="2054" max="2054" width="5" customWidth="1"/>
    <col min="2055" max="2055" width="62.140625" customWidth="1"/>
    <col min="2056" max="2056" width="13.7109375" customWidth="1"/>
    <col min="2057" max="2057" width="12.7109375" customWidth="1"/>
    <col min="2058" max="2058" width="12.28515625" customWidth="1"/>
    <col min="2305" max="2305" width="2.85546875" customWidth="1"/>
    <col min="2306" max="2306" width="4.28515625" customWidth="1"/>
    <col min="2307" max="2307" width="6.140625" customWidth="1"/>
    <col min="2308" max="2308" width="5.42578125" customWidth="1"/>
    <col min="2309" max="2309" width="5.85546875" customWidth="1"/>
    <col min="2310" max="2310" width="5" customWidth="1"/>
    <col min="2311" max="2311" width="62.140625" customWidth="1"/>
    <col min="2312" max="2312" width="13.7109375" customWidth="1"/>
    <col min="2313" max="2313" width="12.7109375" customWidth="1"/>
    <col min="2314" max="2314" width="12.28515625" customWidth="1"/>
    <col min="2561" max="2561" width="2.85546875" customWidth="1"/>
    <col min="2562" max="2562" width="4.28515625" customWidth="1"/>
    <col min="2563" max="2563" width="6.140625" customWidth="1"/>
    <col min="2564" max="2564" width="5.42578125" customWidth="1"/>
    <col min="2565" max="2565" width="5.85546875" customWidth="1"/>
    <col min="2566" max="2566" width="5" customWidth="1"/>
    <col min="2567" max="2567" width="62.140625" customWidth="1"/>
    <col min="2568" max="2568" width="13.7109375" customWidth="1"/>
    <col min="2569" max="2569" width="12.7109375" customWidth="1"/>
    <col min="2570" max="2570" width="12.28515625" customWidth="1"/>
    <col min="2817" max="2817" width="2.85546875" customWidth="1"/>
    <col min="2818" max="2818" width="4.28515625" customWidth="1"/>
    <col min="2819" max="2819" width="6.140625" customWidth="1"/>
    <col min="2820" max="2820" width="5.42578125" customWidth="1"/>
    <col min="2821" max="2821" width="5.85546875" customWidth="1"/>
    <col min="2822" max="2822" width="5" customWidth="1"/>
    <col min="2823" max="2823" width="62.140625" customWidth="1"/>
    <col min="2824" max="2824" width="13.7109375" customWidth="1"/>
    <col min="2825" max="2825" width="12.7109375" customWidth="1"/>
    <col min="2826" max="2826" width="12.28515625" customWidth="1"/>
    <col min="3073" max="3073" width="2.85546875" customWidth="1"/>
    <col min="3074" max="3074" width="4.28515625" customWidth="1"/>
    <col min="3075" max="3075" width="6.140625" customWidth="1"/>
    <col min="3076" max="3076" width="5.42578125" customWidth="1"/>
    <col min="3077" max="3077" width="5.85546875" customWidth="1"/>
    <col min="3078" max="3078" width="5" customWidth="1"/>
    <col min="3079" max="3079" width="62.140625" customWidth="1"/>
    <col min="3080" max="3080" width="13.7109375" customWidth="1"/>
    <col min="3081" max="3081" width="12.7109375" customWidth="1"/>
    <col min="3082" max="3082" width="12.28515625" customWidth="1"/>
    <col min="3329" max="3329" width="2.85546875" customWidth="1"/>
    <col min="3330" max="3330" width="4.28515625" customWidth="1"/>
    <col min="3331" max="3331" width="6.140625" customWidth="1"/>
    <col min="3332" max="3332" width="5.42578125" customWidth="1"/>
    <col min="3333" max="3333" width="5.85546875" customWidth="1"/>
    <col min="3334" max="3334" width="5" customWidth="1"/>
    <col min="3335" max="3335" width="62.140625" customWidth="1"/>
    <col min="3336" max="3336" width="13.7109375" customWidth="1"/>
    <col min="3337" max="3337" width="12.7109375" customWidth="1"/>
    <col min="3338" max="3338" width="12.28515625" customWidth="1"/>
    <col min="3585" max="3585" width="2.85546875" customWidth="1"/>
    <col min="3586" max="3586" width="4.28515625" customWidth="1"/>
    <col min="3587" max="3587" width="6.140625" customWidth="1"/>
    <col min="3588" max="3588" width="5.42578125" customWidth="1"/>
    <col min="3589" max="3589" width="5.85546875" customWidth="1"/>
    <col min="3590" max="3590" width="5" customWidth="1"/>
    <col min="3591" max="3591" width="62.140625" customWidth="1"/>
    <col min="3592" max="3592" width="13.7109375" customWidth="1"/>
    <col min="3593" max="3593" width="12.7109375" customWidth="1"/>
    <col min="3594" max="3594" width="12.28515625" customWidth="1"/>
    <col min="3841" max="3841" width="2.85546875" customWidth="1"/>
    <col min="3842" max="3842" width="4.28515625" customWidth="1"/>
    <col min="3843" max="3843" width="6.140625" customWidth="1"/>
    <col min="3844" max="3844" width="5.42578125" customWidth="1"/>
    <col min="3845" max="3845" width="5.85546875" customWidth="1"/>
    <col min="3846" max="3846" width="5" customWidth="1"/>
    <col min="3847" max="3847" width="62.140625" customWidth="1"/>
    <col min="3848" max="3848" width="13.7109375" customWidth="1"/>
    <col min="3849" max="3849" width="12.7109375" customWidth="1"/>
    <col min="3850" max="3850" width="12.28515625" customWidth="1"/>
    <col min="4097" max="4097" width="2.85546875" customWidth="1"/>
    <col min="4098" max="4098" width="4.28515625" customWidth="1"/>
    <col min="4099" max="4099" width="6.140625" customWidth="1"/>
    <col min="4100" max="4100" width="5.42578125" customWidth="1"/>
    <col min="4101" max="4101" width="5.85546875" customWidth="1"/>
    <col min="4102" max="4102" width="5" customWidth="1"/>
    <col min="4103" max="4103" width="62.140625" customWidth="1"/>
    <col min="4104" max="4104" width="13.7109375" customWidth="1"/>
    <col min="4105" max="4105" width="12.7109375" customWidth="1"/>
    <col min="4106" max="4106" width="12.28515625" customWidth="1"/>
    <col min="4353" max="4353" width="2.85546875" customWidth="1"/>
    <col min="4354" max="4354" width="4.28515625" customWidth="1"/>
    <col min="4355" max="4355" width="6.140625" customWidth="1"/>
    <col min="4356" max="4356" width="5.42578125" customWidth="1"/>
    <col min="4357" max="4357" width="5.85546875" customWidth="1"/>
    <col min="4358" max="4358" width="5" customWidth="1"/>
    <col min="4359" max="4359" width="62.140625" customWidth="1"/>
    <col min="4360" max="4360" width="13.7109375" customWidth="1"/>
    <col min="4361" max="4361" width="12.7109375" customWidth="1"/>
    <col min="4362" max="4362" width="12.28515625" customWidth="1"/>
    <col min="4609" max="4609" width="2.85546875" customWidth="1"/>
    <col min="4610" max="4610" width="4.28515625" customWidth="1"/>
    <col min="4611" max="4611" width="6.140625" customWidth="1"/>
    <col min="4612" max="4612" width="5.42578125" customWidth="1"/>
    <col min="4613" max="4613" width="5.85546875" customWidth="1"/>
    <col min="4614" max="4614" width="5" customWidth="1"/>
    <col min="4615" max="4615" width="62.140625" customWidth="1"/>
    <col min="4616" max="4616" width="13.7109375" customWidth="1"/>
    <col min="4617" max="4617" width="12.7109375" customWidth="1"/>
    <col min="4618" max="4618" width="12.28515625" customWidth="1"/>
    <col min="4865" max="4865" width="2.85546875" customWidth="1"/>
    <col min="4866" max="4866" width="4.28515625" customWidth="1"/>
    <col min="4867" max="4867" width="6.140625" customWidth="1"/>
    <col min="4868" max="4868" width="5.42578125" customWidth="1"/>
    <col min="4869" max="4869" width="5.85546875" customWidth="1"/>
    <col min="4870" max="4870" width="5" customWidth="1"/>
    <col min="4871" max="4871" width="62.140625" customWidth="1"/>
    <col min="4872" max="4872" width="13.7109375" customWidth="1"/>
    <col min="4873" max="4873" width="12.7109375" customWidth="1"/>
    <col min="4874" max="4874" width="12.28515625" customWidth="1"/>
    <col min="5121" max="5121" width="2.85546875" customWidth="1"/>
    <col min="5122" max="5122" width="4.28515625" customWidth="1"/>
    <col min="5123" max="5123" width="6.140625" customWidth="1"/>
    <col min="5124" max="5124" width="5.42578125" customWidth="1"/>
    <col min="5125" max="5125" width="5.85546875" customWidth="1"/>
    <col min="5126" max="5126" width="5" customWidth="1"/>
    <col min="5127" max="5127" width="62.140625" customWidth="1"/>
    <col min="5128" max="5128" width="13.7109375" customWidth="1"/>
    <col min="5129" max="5129" width="12.7109375" customWidth="1"/>
    <col min="5130" max="5130" width="12.28515625" customWidth="1"/>
    <col min="5377" max="5377" width="2.85546875" customWidth="1"/>
    <col min="5378" max="5378" width="4.28515625" customWidth="1"/>
    <col min="5379" max="5379" width="6.140625" customWidth="1"/>
    <col min="5380" max="5380" width="5.42578125" customWidth="1"/>
    <col min="5381" max="5381" width="5.85546875" customWidth="1"/>
    <col min="5382" max="5382" width="5" customWidth="1"/>
    <col min="5383" max="5383" width="62.140625" customWidth="1"/>
    <col min="5384" max="5384" width="13.7109375" customWidth="1"/>
    <col min="5385" max="5385" width="12.7109375" customWidth="1"/>
    <col min="5386" max="5386" width="12.28515625" customWidth="1"/>
    <col min="5633" max="5633" width="2.85546875" customWidth="1"/>
    <col min="5634" max="5634" width="4.28515625" customWidth="1"/>
    <col min="5635" max="5635" width="6.140625" customWidth="1"/>
    <col min="5636" max="5636" width="5.42578125" customWidth="1"/>
    <col min="5637" max="5637" width="5.85546875" customWidth="1"/>
    <col min="5638" max="5638" width="5" customWidth="1"/>
    <col min="5639" max="5639" width="62.140625" customWidth="1"/>
    <col min="5640" max="5640" width="13.7109375" customWidth="1"/>
    <col min="5641" max="5641" width="12.7109375" customWidth="1"/>
    <col min="5642" max="5642" width="12.28515625" customWidth="1"/>
    <col min="5889" max="5889" width="2.85546875" customWidth="1"/>
    <col min="5890" max="5890" width="4.28515625" customWidth="1"/>
    <col min="5891" max="5891" width="6.140625" customWidth="1"/>
    <col min="5892" max="5892" width="5.42578125" customWidth="1"/>
    <col min="5893" max="5893" width="5.85546875" customWidth="1"/>
    <col min="5894" max="5894" width="5" customWidth="1"/>
    <col min="5895" max="5895" width="62.140625" customWidth="1"/>
    <col min="5896" max="5896" width="13.7109375" customWidth="1"/>
    <col min="5897" max="5897" width="12.7109375" customWidth="1"/>
    <col min="5898" max="5898" width="12.28515625" customWidth="1"/>
    <col min="6145" max="6145" width="2.85546875" customWidth="1"/>
    <col min="6146" max="6146" width="4.28515625" customWidth="1"/>
    <col min="6147" max="6147" width="6.140625" customWidth="1"/>
    <col min="6148" max="6148" width="5.42578125" customWidth="1"/>
    <col min="6149" max="6149" width="5.85546875" customWidth="1"/>
    <col min="6150" max="6150" width="5" customWidth="1"/>
    <col min="6151" max="6151" width="62.140625" customWidth="1"/>
    <col min="6152" max="6152" width="13.7109375" customWidth="1"/>
    <col min="6153" max="6153" width="12.7109375" customWidth="1"/>
    <col min="6154" max="6154" width="12.28515625" customWidth="1"/>
    <col min="6401" max="6401" width="2.85546875" customWidth="1"/>
    <col min="6402" max="6402" width="4.28515625" customWidth="1"/>
    <col min="6403" max="6403" width="6.140625" customWidth="1"/>
    <col min="6404" max="6404" width="5.42578125" customWidth="1"/>
    <col min="6405" max="6405" width="5.85546875" customWidth="1"/>
    <col min="6406" max="6406" width="5" customWidth="1"/>
    <col min="6407" max="6407" width="62.140625" customWidth="1"/>
    <col min="6408" max="6408" width="13.7109375" customWidth="1"/>
    <col min="6409" max="6409" width="12.7109375" customWidth="1"/>
    <col min="6410" max="6410" width="12.28515625" customWidth="1"/>
    <col min="6657" max="6657" width="2.85546875" customWidth="1"/>
    <col min="6658" max="6658" width="4.28515625" customWidth="1"/>
    <col min="6659" max="6659" width="6.140625" customWidth="1"/>
    <col min="6660" max="6660" width="5.42578125" customWidth="1"/>
    <col min="6661" max="6661" width="5.85546875" customWidth="1"/>
    <col min="6662" max="6662" width="5" customWidth="1"/>
    <col min="6663" max="6663" width="62.140625" customWidth="1"/>
    <col min="6664" max="6664" width="13.7109375" customWidth="1"/>
    <col min="6665" max="6665" width="12.7109375" customWidth="1"/>
    <col min="6666" max="6666" width="12.28515625" customWidth="1"/>
    <col min="6913" max="6913" width="2.85546875" customWidth="1"/>
    <col min="6914" max="6914" width="4.28515625" customWidth="1"/>
    <col min="6915" max="6915" width="6.140625" customWidth="1"/>
    <col min="6916" max="6916" width="5.42578125" customWidth="1"/>
    <col min="6917" max="6917" width="5.85546875" customWidth="1"/>
    <col min="6918" max="6918" width="5" customWidth="1"/>
    <col min="6919" max="6919" width="62.140625" customWidth="1"/>
    <col min="6920" max="6920" width="13.7109375" customWidth="1"/>
    <col min="6921" max="6921" width="12.7109375" customWidth="1"/>
    <col min="6922" max="6922" width="12.28515625" customWidth="1"/>
    <col min="7169" max="7169" width="2.85546875" customWidth="1"/>
    <col min="7170" max="7170" width="4.28515625" customWidth="1"/>
    <col min="7171" max="7171" width="6.140625" customWidth="1"/>
    <col min="7172" max="7172" width="5.42578125" customWidth="1"/>
    <col min="7173" max="7173" width="5.85546875" customWidth="1"/>
    <col min="7174" max="7174" width="5" customWidth="1"/>
    <col min="7175" max="7175" width="62.140625" customWidth="1"/>
    <col min="7176" max="7176" width="13.7109375" customWidth="1"/>
    <col min="7177" max="7177" width="12.7109375" customWidth="1"/>
    <col min="7178" max="7178" width="12.28515625" customWidth="1"/>
    <col min="7425" max="7425" width="2.85546875" customWidth="1"/>
    <col min="7426" max="7426" width="4.28515625" customWidth="1"/>
    <col min="7427" max="7427" width="6.140625" customWidth="1"/>
    <col min="7428" max="7428" width="5.42578125" customWidth="1"/>
    <col min="7429" max="7429" width="5.85546875" customWidth="1"/>
    <col min="7430" max="7430" width="5" customWidth="1"/>
    <col min="7431" max="7431" width="62.140625" customWidth="1"/>
    <col min="7432" max="7432" width="13.7109375" customWidth="1"/>
    <col min="7433" max="7433" width="12.7109375" customWidth="1"/>
    <col min="7434" max="7434" width="12.28515625" customWidth="1"/>
    <col min="7681" max="7681" width="2.85546875" customWidth="1"/>
    <col min="7682" max="7682" width="4.28515625" customWidth="1"/>
    <col min="7683" max="7683" width="6.140625" customWidth="1"/>
    <col min="7684" max="7684" width="5.42578125" customWidth="1"/>
    <col min="7685" max="7685" width="5.85546875" customWidth="1"/>
    <col min="7686" max="7686" width="5" customWidth="1"/>
    <col min="7687" max="7687" width="62.140625" customWidth="1"/>
    <col min="7688" max="7688" width="13.7109375" customWidth="1"/>
    <col min="7689" max="7689" width="12.7109375" customWidth="1"/>
    <col min="7690" max="7690" width="12.28515625" customWidth="1"/>
    <col min="7937" max="7937" width="2.85546875" customWidth="1"/>
    <col min="7938" max="7938" width="4.28515625" customWidth="1"/>
    <col min="7939" max="7939" width="6.140625" customWidth="1"/>
    <col min="7940" max="7940" width="5.42578125" customWidth="1"/>
    <col min="7941" max="7941" width="5.85546875" customWidth="1"/>
    <col min="7942" max="7942" width="5" customWidth="1"/>
    <col min="7943" max="7943" width="62.140625" customWidth="1"/>
    <col min="7944" max="7944" width="13.7109375" customWidth="1"/>
    <col min="7945" max="7945" width="12.7109375" customWidth="1"/>
    <col min="7946" max="7946" width="12.28515625" customWidth="1"/>
    <col min="8193" max="8193" width="2.85546875" customWidth="1"/>
    <col min="8194" max="8194" width="4.28515625" customWidth="1"/>
    <col min="8195" max="8195" width="6.140625" customWidth="1"/>
    <col min="8196" max="8196" width="5.42578125" customWidth="1"/>
    <col min="8197" max="8197" width="5.85546875" customWidth="1"/>
    <col min="8198" max="8198" width="5" customWidth="1"/>
    <col min="8199" max="8199" width="62.140625" customWidth="1"/>
    <col min="8200" max="8200" width="13.7109375" customWidth="1"/>
    <col min="8201" max="8201" width="12.7109375" customWidth="1"/>
    <col min="8202" max="8202" width="12.28515625" customWidth="1"/>
    <col min="8449" max="8449" width="2.85546875" customWidth="1"/>
    <col min="8450" max="8450" width="4.28515625" customWidth="1"/>
    <col min="8451" max="8451" width="6.140625" customWidth="1"/>
    <col min="8452" max="8452" width="5.42578125" customWidth="1"/>
    <col min="8453" max="8453" width="5.85546875" customWidth="1"/>
    <col min="8454" max="8454" width="5" customWidth="1"/>
    <col min="8455" max="8455" width="62.140625" customWidth="1"/>
    <col min="8456" max="8456" width="13.7109375" customWidth="1"/>
    <col min="8457" max="8457" width="12.7109375" customWidth="1"/>
    <col min="8458" max="8458" width="12.28515625" customWidth="1"/>
    <col min="8705" max="8705" width="2.85546875" customWidth="1"/>
    <col min="8706" max="8706" width="4.28515625" customWidth="1"/>
    <col min="8707" max="8707" width="6.140625" customWidth="1"/>
    <col min="8708" max="8708" width="5.42578125" customWidth="1"/>
    <col min="8709" max="8709" width="5.85546875" customWidth="1"/>
    <col min="8710" max="8710" width="5" customWidth="1"/>
    <col min="8711" max="8711" width="62.140625" customWidth="1"/>
    <col min="8712" max="8712" width="13.7109375" customWidth="1"/>
    <col min="8713" max="8713" width="12.7109375" customWidth="1"/>
    <col min="8714" max="8714" width="12.28515625" customWidth="1"/>
    <col min="8961" max="8961" width="2.85546875" customWidth="1"/>
    <col min="8962" max="8962" width="4.28515625" customWidth="1"/>
    <col min="8963" max="8963" width="6.140625" customWidth="1"/>
    <col min="8964" max="8964" width="5.42578125" customWidth="1"/>
    <col min="8965" max="8965" width="5.85546875" customWidth="1"/>
    <col min="8966" max="8966" width="5" customWidth="1"/>
    <col min="8967" max="8967" width="62.140625" customWidth="1"/>
    <col min="8968" max="8968" width="13.7109375" customWidth="1"/>
    <col min="8969" max="8969" width="12.7109375" customWidth="1"/>
    <col min="8970" max="8970" width="12.28515625" customWidth="1"/>
    <col min="9217" max="9217" width="2.85546875" customWidth="1"/>
    <col min="9218" max="9218" width="4.28515625" customWidth="1"/>
    <col min="9219" max="9219" width="6.140625" customWidth="1"/>
    <col min="9220" max="9220" width="5.42578125" customWidth="1"/>
    <col min="9221" max="9221" width="5.85546875" customWidth="1"/>
    <col min="9222" max="9222" width="5" customWidth="1"/>
    <col min="9223" max="9223" width="62.140625" customWidth="1"/>
    <col min="9224" max="9224" width="13.7109375" customWidth="1"/>
    <col min="9225" max="9225" width="12.7109375" customWidth="1"/>
    <col min="9226" max="9226" width="12.28515625" customWidth="1"/>
    <col min="9473" max="9473" width="2.85546875" customWidth="1"/>
    <col min="9474" max="9474" width="4.28515625" customWidth="1"/>
    <col min="9475" max="9475" width="6.140625" customWidth="1"/>
    <col min="9476" max="9476" width="5.42578125" customWidth="1"/>
    <col min="9477" max="9477" width="5.85546875" customWidth="1"/>
    <col min="9478" max="9478" width="5" customWidth="1"/>
    <col min="9479" max="9479" width="62.140625" customWidth="1"/>
    <col min="9480" max="9480" width="13.7109375" customWidth="1"/>
    <col min="9481" max="9481" width="12.7109375" customWidth="1"/>
    <col min="9482" max="9482" width="12.28515625" customWidth="1"/>
    <col min="9729" max="9729" width="2.85546875" customWidth="1"/>
    <col min="9730" max="9730" width="4.28515625" customWidth="1"/>
    <col min="9731" max="9731" width="6.140625" customWidth="1"/>
    <col min="9732" max="9732" width="5.42578125" customWidth="1"/>
    <col min="9733" max="9733" width="5.85546875" customWidth="1"/>
    <col min="9734" max="9734" width="5" customWidth="1"/>
    <col min="9735" max="9735" width="62.140625" customWidth="1"/>
    <col min="9736" max="9736" width="13.7109375" customWidth="1"/>
    <col min="9737" max="9737" width="12.7109375" customWidth="1"/>
    <col min="9738" max="9738" width="12.28515625" customWidth="1"/>
    <col min="9985" max="9985" width="2.85546875" customWidth="1"/>
    <col min="9986" max="9986" width="4.28515625" customWidth="1"/>
    <col min="9987" max="9987" width="6.140625" customWidth="1"/>
    <col min="9988" max="9988" width="5.42578125" customWidth="1"/>
    <col min="9989" max="9989" width="5.85546875" customWidth="1"/>
    <col min="9990" max="9990" width="5" customWidth="1"/>
    <col min="9991" max="9991" width="62.140625" customWidth="1"/>
    <col min="9992" max="9992" width="13.7109375" customWidth="1"/>
    <col min="9993" max="9993" width="12.7109375" customWidth="1"/>
    <col min="9994" max="9994" width="12.28515625" customWidth="1"/>
    <col min="10241" max="10241" width="2.85546875" customWidth="1"/>
    <col min="10242" max="10242" width="4.28515625" customWidth="1"/>
    <col min="10243" max="10243" width="6.140625" customWidth="1"/>
    <col min="10244" max="10244" width="5.42578125" customWidth="1"/>
    <col min="10245" max="10245" width="5.85546875" customWidth="1"/>
    <col min="10246" max="10246" width="5" customWidth="1"/>
    <col min="10247" max="10247" width="62.140625" customWidth="1"/>
    <col min="10248" max="10248" width="13.7109375" customWidth="1"/>
    <col min="10249" max="10249" width="12.7109375" customWidth="1"/>
    <col min="10250" max="10250" width="12.28515625" customWidth="1"/>
    <col min="10497" max="10497" width="2.85546875" customWidth="1"/>
    <col min="10498" max="10498" width="4.28515625" customWidth="1"/>
    <col min="10499" max="10499" width="6.140625" customWidth="1"/>
    <col min="10500" max="10500" width="5.42578125" customWidth="1"/>
    <col min="10501" max="10501" width="5.85546875" customWidth="1"/>
    <col min="10502" max="10502" width="5" customWidth="1"/>
    <col min="10503" max="10503" width="62.140625" customWidth="1"/>
    <col min="10504" max="10504" width="13.7109375" customWidth="1"/>
    <col min="10505" max="10505" width="12.7109375" customWidth="1"/>
    <col min="10506" max="10506" width="12.28515625" customWidth="1"/>
    <col min="10753" max="10753" width="2.85546875" customWidth="1"/>
    <col min="10754" max="10754" width="4.28515625" customWidth="1"/>
    <col min="10755" max="10755" width="6.140625" customWidth="1"/>
    <col min="10756" max="10756" width="5.42578125" customWidth="1"/>
    <col min="10757" max="10757" width="5.85546875" customWidth="1"/>
    <col min="10758" max="10758" width="5" customWidth="1"/>
    <col min="10759" max="10759" width="62.140625" customWidth="1"/>
    <col min="10760" max="10760" width="13.7109375" customWidth="1"/>
    <col min="10761" max="10761" width="12.7109375" customWidth="1"/>
    <col min="10762" max="10762" width="12.28515625" customWidth="1"/>
    <col min="11009" max="11009" width="2.85546875" customWidth="1"/>
    <col min="11010" max="11010" width="4.28515625" customWidth="1"/>
    <col min="11011" max="11011" width="6.140625" customWidth="1"/>
    <col min="11012" max="11012" width="5.42578125" customWidth="1"/>
    <col min="11013" max="11013" width="5.85546875" customWidth="1"/>
    <col min="11014" max="11014" width="5" customWidth="1"/>
    <col min="11015" max="11015" width="62.140625" customWidth="1"/>
    <col min="11016" max="11016" width="13.7109375" customWidth="1"/>
    <col min="11017" max="11017" width="12.7109375" customWidth="1"/>
    <col min="11018" max="11018" width="12.28515625" customWidth="1"/>
    <col min="11265" max="11265" width="2.85546875" customWidth="1"/>
    <col min="11266" max="11266" width="4.28515625" customWidth="1"/>
    <col min="11267" max="11267" width="6.140625" customWidth="1"/>
    <col min="11268" max="11268" width="5.42578125" customWidth="1"/>
    <col min="11269" max="11269" width="5.85546875" customWidth="1"/>
    <col min="11270" max="11270" width="5" customWidth="1"/>
    <col min="11271" max="11271" width="62.140625" customWidth="1"/>
    <col min="11272" max="11272" width="13.7109375" customWidth="1"/>
    <col min="11273" max="11273" width="12.7109375" customWidth="1"/>
    <col min="11274" max="11274" width="12.28515625" customWidth="1"/>
    <col min="11521" max="11521" width="2.85546875" customWidth="1"/>
    <col min="11522" max="11522" width="4.28515625" customWidth="1"/>
    <col min="11523" max="11523" width="6.140625" customWidth="1"/>
    <col min="11524" max="11524" width="5.42578125" customWidth="1"/>
    <col min="11525" max="11525" width="5.85546875" customWidth="1"/>
    <col min="11526" max="11526" width="5" customWidth="1"/>
    <col min="11527" max="11527" width="62.140625" customWidth="1"/>
    <col min="11528" max="11528" width="13.7109375" customWidth="1"/>
    <col min="11529" max="11529" width="12.7109375" customWidth="1"/>
    <col min="11530" max="11530" width="12.28515625" customWidth="1"/>
    <col min="11777" max="11777" width="2.85546875" customWidth="1"/>
    <col min="11778" max="11778" width="4.28515625" customWidth="1"/>
    <col min="11779" max="11779" width="6.140625" customWidth="1"/>
    <col min="11780" max="11780" width="5.42578125" customWidth="1"/>
    <col min="11781" max="11781" width="5.85546875" customWidth="1"/>
    <col min="11782" max="11782" width="5" customWidth="1"/>
    <col min="11783" max="11783" width="62.140625" customWidth="1"/>
    <col min="11784" max="11784" width="13.7109375" customWidth="1"/>
    <col min="11785" max="11785" width="12.7109375" customWidth="1"/>
    <col min="11786" max="11786" width="12.28515625" customWidth="1"/>
    <col min="12033" max="12033" width="2.85546875" customWidth="1"/>
    <col min="12034" max="12034" width="4.28515625" customWidth="1"/>
    <col min="12035" max="12035" width="6.140625" customWidth="1"/>
    <col min="12036" max="12036" width="5.42578125" customWidth="1"/>
    <col min="12037" max="12037" width="5.85546875" customWidth="1"/>
    <col min="12038" max="12038" width="5" customWidth="1"/>
    <col min="12039" max="12039" width="62.140625" customWidth="1"/>
    <col min="12040" max="12040" width="13.7109375" customWidth="1"/>
    <col min="12041" max="12041" width="12.7109375" customWidth="1"/>
    <col min="12042" max="12042" width="12.28515625" customWidth="1"/>
    <col min="12289" max="12289" width="2.85546875" customWidth="1"/>
    <col min="12290" max="12290" width="4.28515625" customWidth="1"/>
    <col min="12291" max="12291" width="6.140625" customWidth="1"/>
    <col min="12292" max="12292" width="5.42578125" customWidth="1"/>
    <col min="12293" max="12293" width="5.85546875" customWidth="1"/>
    <col min="12294" max="12294" width="5" customWidth="1"/>
    <col min="12295" max="12295" width="62.140625" customWidth="1"/>
    <col min="12296" max="12296" width="13.7109375" customWidth="1"/>
    <col min="12297" max="12297" width="12.7109375" customWidth="1"/>
    <col min="12298" max="12298" width="12.28515625" customWidth="1"/>
    <col min="12545" max="12545" width="2.85546875" customWidth="1"/>
    <col min="12546" max="12546" width="4.28515625" customWidth="1"/>
    <col min="12547" max="12547" width="6.140625" customWidth="1"/>
    <col min="12548" max="12548" width="5.42578125" customWidth="1"/>
    <col min="12549" max="12549" width="5.85546875" customWidth="1"/>
    <col min="12550" max="12550" width="5" customWidth="1"/>
    <col min="12551" max="12551" width="62.140625" customWidth="1"/>
    <col min="12552" max="12552" width="13.7109375" customWidth="1"/>
    <col min="12553" max="12553" width="12.7109375" customWidth="1"/>
    <col min="12554" max="12554" width="12.28515625" customWidth="1"/>
    <col min="12801" max="12801" width="2.85546875" customWidth="1"/>
    <col min="12802" max="12802" width="4.28515625" customWidth="1"/>
    <col min="12803" max="12803" width="6.140625" customWidth="1"/>
    <col min="12804" max="12804" width="5.42578125" customWidth="1"/>
    <col min="12805" max="12805" width="5.85546875" customWidth="1"/>
    <col min="12806" max="12806" width="5" customWidth="1"/>
    <col min="12807" max="12807" width="62.140625" customWidth="1"/>
    <col min="12808" max="12808" width="13.7109375" customWidth="1"/>
    <col min="12809" max="12809" width="12.7109375" customWidth="1"/>
    <col min="12810" max="12810" width="12.28515625" customWidth="1"/>
    <col min="13057" max="13057" width="2.85546875" customWidth="1"/>
    <col min="13058" max="13058" width="4.28515625" customWidth="1"/>
    <col min="13059" max="13059" width="6.140625" customWidth="1"/>
    <col min="13060" max="13060" width="5.42578125" customWidth="1"/>
    <col min="13061" max="13061" width="5.85546875" customWidth="1"/>
    <col min="13062" max="13062" width="5" customWidth="1"/>
    <col min="13063" max="13063" width="62.140625" customWidth="1"/>
    <col min="13064" max="13064" width="13.7109375" customWidth="1"/>
    <col min="13065" max="13065" width="12.7109375" customWidth="1"/>
    <col min="13066" max="13066" width="12.28515625" customWidth="1"/>
    <col min="13313" max="13313" width="2.85546875" customWidth="1"/>
    <col min="13314" max="13314" width="4.28515625" customWidth="1"/>
    <col min="13315" max="13315" width="6.140625" customWidth="1"/>
    <col min="13316" max="13316" width="5.42578125" customWidth="1"/>
    <col min="13317" max="13317" width="5.85546875" customWidth="1"/>
    <col min="13318" max="13318" width="5" customWidth="1"/>
    <col min="13319" max="13319" width="62.140625" customWidth="1"/>
    <col min="13320" max="13320" width="13.7109375" customWidth="1"/>
    <col min="13321" max="13321" width="12.7109375" customWidth="1"/>
    <col min="13322" max="13322" width="12.28515625" customWidth="1"/>
    <col min="13569" max="13569" width="2.85546875" customWidth="1"/>
    <col min="13570" max="13570" width="4.28515625" customWidth="1"/>
    <col min="13571" max="13571" width="6.140625" customWidth="1"/>
    <col min="13572" max="13572" width="5.42578125" customWidth="1"/>
    <col min="13573" max="13573" width="5.85546875" customWidth="1"/>
    <col min="13574" max="13574" width="5" customWidth="1"/>
    <col min="13575" max="13575" width="62.140625" customWidth="1"/>
    <col min="13576" max="13576" width="13.7109375" customWidth="1"/>
    <col min="13577" max="13577" width="12.7109375" customWidth="1"/>
    <col min="13578" max="13578" width="12.28515625" customWidth="1"/>
    <col min="13825" max="13825" width="2.85546875" customWidth="1"/>
    <col min="13826" max="13826" width="4.28515625" customWidth="1"/>
    <col min="13827" max="13827" width="6.140625" customWidth="1"/>
    <col min="13828" max="13828" width="5.42578125" customWidth="1"/>
    <col min="13829" max="13829" width="5.85546875" customWidth="1"/>
    <col min="13830" max="13830" width="5" customWidth="1"/>
    <col min="13831" max="13831" width="62.140625" customWidth="1"/>
    <col min="13832" max="13832" width="13.7109375" customWidth="1"/>
    <col min="13833" max="13833" width="12.7109375" customWidth="1"/>
    <col min="13834" max="13834" width="12.28515625" customWidth="1"/>
    <col min="14081" max="14081" width="2.85546875" customWidth="1"/>
    <col min="14082" max="14082" width="4.28515625" customWidth="1"/>
    <col min="14083" max="14083" width="6.140625" customWidth="1"/>
    <col min="14084" max="14084" width="5.42578125" customWidth="1"/>
    <col min="14085" max="14085" width="5.85546875" customWidth="1"/>
    <col min="14086" max="14086" width="5" customWidth="1"/>
    <col min="14087" max="14087" width="62.140625" customWidth="1"/>
    <col min="14088" max="14088" width="13.7109375" customWidth="1"/>
    <col min="14089" max="14089" width="12.7109375" customWidth="1"/>
    <col min="14090" max="14090" width="12.28515625" customWidth="1"/>
    <col min="14337" max="14337" width="2.85546875" customWidth="1"/>
    <col min="14338" max="14338" width="4.28515625" customWidth="1"/>
    <col min="14339" max="14339" width="6.140625" customWidth="1"/>
    <col min="14340" max="14340" width="5.42578125" customWidth="1"/>
    <col min="14341" max="14341" width="5.85546875" customWidth="1"/>
    <col min="14342" max="14342" width="5" customWidth="1"/>
    <col min="14343" max="14343" width="62.140625" customWidth="1"/>
    <col min="14344" max="14344" width="13.7109375" customWidth="1"/>
    <col min="14345" max="14345" width="12.7109375" customWidth="1"/>
    <col min="14346" max="14346" width="12.28515625" customWidth="1"/>
    <col min="14593" max="14593" width="2.85546875" customWidth="1"/>
    <col min="14594" max="14594" width="4.28515625" customWidth="1"/>
    <col min="14595" max="14595" width="6.140625" customWidth="1"/>
    <col min="14596" max="14596" width="5.42578125" customWidth="1"/>
    <col min="14597" max="14597" width="5.85546875" customWidth="1"/>
    <col min="14598" max="14598" width="5" customWidth="1"/>
    <col min="14599" max="14599" width="62.140625" customWidth="1"/>
    <col min="14600" max="14600" width="13.7109375" customWidth="1"/>
    <col min="14601" max="14601" width="12.7109375" customWidth="1"/>
    <col min="14602" max="14602" width="12.28515625" customWidth="1"/>
    <col min="14849" max="14849" width="2.85546875" customWidth="1"/>
    <col min="14850" max="14850" width="4.28515625" customWidth="1"/>
    <col min="14851" max="14851" width="6.140625" customWidth="1"/>
    <col min="14852" max="14852" width="5.42578125" customWidth="1"/>
    <col min="14853" max="14853" width="5.85546875" customWidth="1"/>
    <col min="14854" max="14854" width="5" customWidth="1"/>
    <col min="14855" max="14855" width="62.140625" customWidth="1"/>
    <col min="14856" max="14856" width="13.7109375" customWidth="1"/>
    <col min="14857" max="14857" width="12.7109375" customWidth="1"/>
    <col min="14858" max="14858" width="12.28515625" customWidth="1"/>
    <col min="15105" max="15105" width="2.85546875" customWidth="1"/>
    <col min="15106" max="15106" width="4.28515625" customWidth="1"/>
    <col min="15107" max="15107" width="6.140625" customWidth="1"/>
    <col min="15108" max="15108" width="5.42578125" customWidth="1"/>
    <col min="15109" max="15109" width="5.85546875" customWidth="1"/>
    <col min="15110" max="15110" width="5" customWidth="1"/>
    <col min="15111" max="15111" width="62.140625" customWidth="1"/>
    <col min="15112" max="15112" width="13.7109375" customWidth="1"/>
    <col min="15113" max="15113" width="12.7109375" customWidth="1"/>
    <col min="15114" max="15114" width="12.28515625" customWidth="1"/>
    <col min="15361" max="15361" width="2.85546875" customWidth="1"/>
    <col min="15362" max="15362" width="4.28515625" customWidth="1"/>
    <col min="15363" max="15363" width="6.140625" customWidth="1"/>
    <col min="15364" max="15364" width="5.42578125" customWidth="1"/>
    <col min="15365" max="15365" width="5.85546875" customWidth="1"/>
    <col min="15366" max="15366" width="5" customWidth="1"/>
    <col min="15367" max="15367" width="62.140625" customWidth="1"/>
    <col min="15368" max="15368" width="13.7109375" customWidth="1"/>
    <col min="15369" max="15369" width="12.7109375" customWidth="1"/>
    <col min="15370" max="15370" width="12.28515625" customWidth="1"/>
    <col min="15617" max="15617" width="2.85546875" customWidth="1"/>
    <col min="15618" max="15618" width="4.28515625" customWidth="1"/>
    <col min="15619" max="15619" width="6.140625" customWidth="1"/>
    <col min="15620" max="15620" width="5.42578125" customWidth="1"/>
    <col min="15621" max="15621" width="5.85546875" customWidth="1"/>
    <col min="15622" max="15622" width="5" customWidth="1"/>
    <col min="15623" max="15623" width="62.140625" customWidth="1"/>
    <col min="15624" max="15624" width="13.7109375" customWidth="1"/>
    <col min="15625" max="15625" width="12.7109375" customWidth="1"/>
    <col min="15626" max="15626" width="12.28515625" customWidth="1"/>
    <col min="15873" max="15873" width="2.85546875" customWidth="1"/>
    <col min="15874" max="15874" width="4.28515625" customWidth="1"/>
    <col min="15875" max="15875" width="6.140625" customWidth="1"/>
    <col min="15876" max="15876" width="5.42578125" customWidth="1"/>
    <col min="15877" max="15877" width="5.85546875" customWidth="1"/>
    <col min="15878" max="15878" width="5" customWidth="1"/>
    <col min="15879" max="15879" width="62.140625" customWidth="1"/>
    <col min="15880" max="15880" width="13.7109375" customWidth="1"/>
    <col min="15881" max="15881" width="12.7109375" customWidth="1"/>
    <col min="15882" max="15882" width="12.28515625" customWidth="1"/>
    <col min="16129" max="16129" width="2.85546875" customWidth="1"/>
    <col min="16130" max="16130" width="4.28515625" customWidth="1"/>
    <col min="16131" max="16131" width="6.140625" customWidth="1"/>
    <col min="16132" max="16132" width="5.42578125" customWidth="1"/>
    <col min="16133" max="16133" width="5.85546875" customWidth="1"/>
    <col min="16134" max="16134" width="5" customWidth="1"/>
    <col min="16135" max="16135" width="62.140625" customWidth="1"/>
    <col min="16136" max="16136" width="13.7109375" customWidth="1"/>
    <col min="16137" max="16137" width="12.7109375" customWidth="1"/>
    <col min="16138" max="16138" width="12.28515625" customWidth="1"/>
  </cols>
  <sheetData>
    <row r="1" spans="1:23" x14ac:dyDescent="0.25">
      <c r="V1" s="249" t="s">
        <v>0</v>
      </c>
    </row>
    <row r="2" spans="1:23" ht="18" x14ac:dyDescent="0.25">
      <c r="A2" s="251" t="s">
        <v>99</v>
      </c>
      <c r="B2" s="251"/>
      <c r="C2" s="251"/>
      <c r="D2" s="251"/>
      <c r="E2" s="251"/>
      <c r="F2" s="251"/>
      <c r="G2" s="251"/>
      <c r="H2" s="251"/>
    </row>
    <row r="3" spans="1:23" ht="14.45" x14ac:dyDescent="0.3">
      <c r="A3" s="5"/>
      <c r="B3" s="5"/>
      <c r="C3" s="5"/>
      <c r="D3" s="5"/>
      <c r="E3" s="5"/>
      <c r="F3" s="5"/>
      <c r="G3" s="5"/>
      <c r="H3" s="6"/>
    </row>
    <row r="4" spans="1:23" ht="15.75" x14ac:dyDescent="0.25">
      <c r="A4" s="254" t="s">
        <v>1</v>
      </c>
      <c r="B4" s="254"/>
      <c r="C4" s="254"/>
      <c r="D4" s="254"/>
      <c r="E4" s="254"/>
      <c r="F4" s="254"/>
      <c r="G4" s="254"/>
      <c r="H4" s="254"/>
    </row>
    <row r="5" spans="1:23" ht="14.45" x14ac:dyDescent="0.3">
      <c r="A5" s="5"/>
      <c r="B5" s="5"/>
      <c r="C5" s="5"/>
      <c r="D5" s="5"/>
      <c r="E5" s="5"/>
      <c r="F5" s="5"/>
      <c r="G5" s="5"/>
      <c r="H5" s="6"/>
      <c r="P5" s="7"/>
      <c r="Q5" s="8"/>
      <c r="R5" s="7"/>
      <c r="S5" s="8"/>
      <c r="T5" s="7"/>
    </row>
    <row r="6" spans="1:23" ht="16.5" thickBot="1" x14ac:dyDescent="0.3">
      <c r="A6" s="255" t="s">
        <v>2</v>
      </c>
      <c r="B6" s="255"/>
      <c r="C6" s="255"/>
      <c r="D6" s="255"/>
      <c r="E6" s="255"/>
      <c r="F6" s="255"/>
      <c r="G6" s="255"/>
      <c r="H6" s="255"/>
    </row>
    <row r="7" spans="1:23" ht="16.5" thickBot="1" x14ac:dyDescent="0.3">
      <c r="A7" s="9"/>
      <c r="B7" s="9"/>
      <c r="C7" s="9"/>
      <c r="D7" s="9"/>
      <c r="E7" s="9"/>
      <c r="F7" s="9"/>
      <c r="G7" s="9"/>
      <c r="H7" s="10"/>
      <c r="P7" s="11"/>
      <c r="Q7" s="8"/>
      <c r="R7" s="7"/>
      <c r="S7" s="8"/>
      <c r="T7" s="7"/>
      <c r="U7" s="256" t="s">
        <v>97</v>
      </c>
      <c r="V7" s="12"/>
    </row>
    <row r="8" spans="1:23" ht="13.5" customHeight="1" thickBot="1" x14ac:dyDescent="0.3">
      <c r="A8" s="258"/>
      <c r="B8" s="13" t="s">
        <v>3</v>
      </c>
      <c r="C8" s="259" t="s">
        <v>4</v>
      </c>
      <c r="D8" s="260"/>
      <c r="E8" s="14" t="s">
        <v>5</v>
      </c>
      <c r="F8" s="15" t="s">
        <v>6</v>
      </c>
      <c r="G8" s="16" t="s">
        <v>7</v>
      </c>
      <c r="H8" s="17" t="s">
        <v>8</v>
      </c>
      <c r="I8" s="17" t="s">
        <v>9</v>
      </c>
      <c r="J8" s="17" t="s">
        <v>10</v>
      </c>
      <c r="K8" s="17" t="s">
        <v>11</v>
      </c>
      <c r="L8" s="17" t="s">
        <v>10</v>
      </c>
      <c r="M8" s="17" t="s">
        <v>12</v>
      </c>
      <c r="N8" s="17" t="s">
        <v>10</v>
      </c>
      <c r="O8" s="18" t="s">
        <v>13</v>
      </c>
      <c r="P8" s="19" t="s">
        <v>14</v>
      </c>
      <c r="Q8" s="18" t="s">
        <v>15</v>
      </c>
      <c r="R8" s="20" t="s">
        <v>10</v>
      </c>
      <c r="S8" s="18" t="s">
        <v>16</v>
      </c>
      <c r="T8" s="21" t="s">
        <v>17</v>
      </c>
      <c r="U8" s="257"/>
      <c r="V8" s="22" t="s">
        <v>17</v>
      </c>
    </row>
    <row r="9" spans="1:23" ht="15.75" thickBot="1" x14ac:dyDescent="0.3">
      <c r="A9" s="258"/>
      <c r="B9" s="23" t="s">
        <v>18</v>
      </c>
      <c r="C9" s="261" t="s">
        <v>19</v>
      </c>
      <c r="D9" s="262"/>
      <c r="E9" s="24" t="s">
        <v>19</v>
      </c>
      <c r="F9" s="25" t="s">
        <v>19</v>
      </c>
      <c r="G9" s="26" t="s">
        <v>20</v>
      </c>
      <c r="H9" s="27">
        <f>H10+H12+H14+H16+H18+H20+H22+H24+H26+H28+H30+H32+H34+H36+H38+H40</f>
        <v>55914.047599999991</v>
      </c>
      <c r="I9" s="27">
        <f>I10+I12+I14+I16+I18+I20+I22+I24+I26+I28+I30+I32+I34+I36+I38+I40</f>
        <v>1400</v>
      </c>
      <c r="J9" s="27">
        <f>J10+J12+J14+J16+J18+J20+J22+J24+J26+J28+J30+J32+J34+J36+J38+J40</f>
        <v>57314.047599999991</v>
      </c>
      <c r="K9" s="27">
        <f>K10+K12+K14+K16+K18+K20+K22+K24+K26+K28+K30+K32+K34+K36+K38+K40+K42</f>
        <v>-2384.8620000000001</v>
      </c>
      <c r="L9" s="27">
        <f>L10+L12+L14+L16+L18+L20+L22+L24+L26+L28+L30+L32+L34+L36+L38+L40+L42+L44+L46+L48+L50</f>
        <v>57503.118599999987</v>
      </c>
      <c r="M9" s="27">
        <f>M10+M12+M14+M16+M18+M20+M22+M24+M26+M28+M30+M32+M34+M36+M38+M40+M42+M44+M46+M48+M50</f>
        <v>3490.9679999999998</v>
      </c>
      <c r="N9" s="27">
        <f>N10+N12+N14+N16+N18+N20+N22+N24+N26+N28+N30+N32+N34+N36+N38+N40+N42+N44+N46+N48+N50</f>
        <v>60994.086599999995</v>
      </c>
      <c r="O9" s="28">
        <f>O10+O12+O14+O16+O18+O20+O22+O24+O26+O28+O30+O32+O34+O36+O38+O40+O42+O44+O46+O48+O50+O52</f>
        <v>1370.33698</v>
      </c>
      <c r="P9" s="29">
        <f>P10+P12+P14+P16+P18+P20+P22+P24+P26+P28+P30+P32+P34+P36+P38+P40+P42+P44+P46+P48+P50</f>
        <v>62014.423580000002</v>
      </c>
      <c r="Q9" s="28">
        <f>Q10+Q12+Q14+Q16+Q18+Q20+Q22+Q24+Q26+Q28+Q30+Q32+Q34+Q36+Q38+Q40+Q42+Q44+Q46+Q48+Q50+Q52+Q54+Q56+Q58</f>
        <v>4350</v>
      </c>
      <c r="R9" s="30">
        <f>R10+R12+R14+R16+R18+R20+R22+R24+R26+R28+R30+R32+R34+R36+R38+R40+R42+R44+R46+R48+R50+R52+R54+R56+R58</f>
        <v>67864.423580000002</v>
      </c>
      <c r="S9" s="31">
        <f>S10+S12+S14+S16+S18+S20+S22+S24+S26+S28+S30+S32+S34+S36+S38+S40+S42+S44+S46+S48+S50+S52+S54+S56+S58</f>
        <v>-1942.5039999999999</v>
      </c>
      <c r="T9" s="30">
        <f>T10+T12+T14+T16+T18+T20+T22+T24+T26+T28+T30+T32+T34+T36+T38+T40+T42+T44+T46+T48+T50+T52+T54+T56+T58+T60</f>
        <v>66311.710990000007</v>
      </c>
      <c r="U9" s="32">
        <f>+U62</f>
        <v>2700</v>
      </c>
      <c r="V9" s="32">
        <f>+T9+U9</f>
        <v>69011.710990000007</v>
      </c>
      <c r="W9" s="12" t="s">
        <v>98</v>
      </c>
    </row>
    <row r="10" spans="1:23" ht="15.75" thickBot="1" x14ac:dyDescent="0.3">
      <c r="A10" s="258"/>
      <c r="B10" s="33" t="s">
        <v>18</v>
      </c>
      <c r="C10" s="34" t="s">
        <v>21</v>
      </c>
      <c r="D10" s="35" t="s">
        <v>22</v>
      </c>
      <c r="E10" s="36" t="s">
        <v>19</v>
      </c>
      <c r="F10" s="37" t="s">
        <v>19</v>
      </c>
      <c r="G10" s="38" t="s">
        <v>23</v>
      </c>
      <c r="H10" s="39">
        <f>H11</f>
        <v>870.98599999999999</v>
      </c>
      <c r="I10" s="39">
        <f>I11</f>
        <v>0</v>
      </c>
      <c r="J10" s="40">
        <f>H10+I10</f>
        <v>870.98599999999999</v>
      </c>
      <c r="K10" s="39">
        <f>K11</f>
        <v>0</v>
      </c>
      <c r="L10" s="40">
        <f>J10+K10</f>
        <v>870.98599999999999</v>
      </c>
      <c r="M10" s="39">
        <f>M11</f>
        <v>0</v>
      </c>
      <c r="N10" s="40">
        <f>L10+M10</f>
        <v>870.98599999999999</v>
      </c>
      <c r="O10" s="41">
        <f>O11</f>
        <v>0</v>
      </c>
      <c r="P10" s="42">
        <f>N10+O10</f>
        <v>870.98599999999999</v>
      </c>
      <c r="Q10" s="41">
        <f>Q11</f>
        <v>0</v>
      </c>
      <c r="R10" s="43">
        <f>P10+Q10</f>
        <v>870.98599999999999</v>
      </c>
      <c r="S10" s="44">
        <f>S11</f>
        <v>0</v>
      </c>
      <c r="T10" s="45">
        <f>R10+S10</f>
        <v>870.98599999999999</v>
      </c>
      <c r="U10" s="46">
        <v>0</v>
      </c>
      <c r="V10" s="46">
        <f t="shared" ref="V10:V63" si="0">+T10+U10</f>
        <v>870.98599999999999</v>
      </c>
      <c r="W10" s="12"/>
    </row>
    <row r="11" spans="1:23" ht="15.75" thickBot="1" x14ac:dyDescent="0.3">
      <c r="A11" s="258"/>
      <c r="B11" s="47"/>
      <c r="C11" s="48"/>
      <c r="D11" s="49"/>
      <c r="E11" s="50">
        <v>4357</v>
      </c>
      <c r="F11" s="51">
        <v>6121</v>
      </c>
      <c r="G11" s="52" t="s">
        <v>24</v>
      </c>
      <c r="H11" s="53">
        <v>870.98599999999999</v>
      </c>
      <c r="I11" s="53">
        <v>0</v>
      </c>
      <c r="J11" s="54">
        <f>H11+I11</f>
        <v>870.98599999999999</v>
      </c>
      <c r="K11" s="53">
        <v>0</v>
      </c>
      <c r="L11" s="54">
        <f>J11+K11</f>
        <v>870.98599999999999</v>
      </c>
      <c r="M11" s="53">
        <v>0</v>
      </c>
      <c r="N11" s="54">
        <f>L11+M11</f>
        <v>870.98599999999999</v>
      </c>
      <c r="O11" s="55">
        <v>0</v>
      </c>
      <c r="P11" s="56">
        <f>N11+O11</f>
        <v>870.98599999999999</v>
      </c>
      <c r="Q11" s="55">
        <v>0</v>
      </c>
      <c r="R11" s="57">
        <f>P11+Q11</f>
        <v>870.98599999999999</v>
      </c>
      <c r="S11" s="58">
        <v>0</v>
      </c>
      <c r="T11" s="59">
        <f>R11+S11</f>
        <v>870.98599999999999</v>
      </c>
      <c r="U11" s="60">
        <v>0</v>
      </c>
      <c r="V11" s="60">
        <f t="shared" si="0"/>
        <v>870.98599999999999</v>
      </c>
      <c r="W11" s="12"/>
    </row>
    <row r="12" spans="1:23" ht="15.75" thickBot="1" x14ac:dyDescent="0.3">
      <c r="A12" s="258"/>
      <c r="B12" s="33" t="s">
        <v>18</v>
      </c>
      <c r="C12" s="34" t="s">
        <v>25</v>
      </c>
      <c r="D12" s="35" t="s">
        <v>22</v>
      </c>
      <c r="E12" s="36" t="s">
        <v>19</v>
      </c>
      <c r="F12" s="37" t="s">
        <v>19</v>
      </c>
      <c r="G12" s="38" t="s">
        <v>26</v>
      </c>
      <c r="H12" s="39">
        <f t="shared" ref="H12:T12" si="1">H13</f>
        <v>3432.3763300000001</v>
      </c>
      <c r="I12" s="39">
        <f t="shared" si="1"/>
        <v>0</v>
      </c>
      <c r="J12" s="40">
        <f t="shared" si="1"/>
        <v>3432.3763300000001</v>
      </c>
      <c r="K12" s="39">
        <f t="shared" si="1"/>
        <v>0</v>
      </c>
      <c r="L12" s="40">
        <f t="shared" si="1"/>
        <v>3432.3763300000001</v>
      </c>
      <c r="M12" s="39">
        <f t="shared" si="1"/>
        <v>0</v>
      </c>
      <c r="N12" s="40">
        <f t="shared" si="1"/>
        <v>3432.3763300000001</v>
      </c>
      <c r="O12" s="41">
        <f t="shared" si="1"/>
        <v>0</v>
      </c>
      <c r="P12" s="42">
        <f t="shared" si="1"/>
        <v>3432.3763300000001</v>
      </c>
      <c r="Q12" s="41">
        <f t="shared" si="1"/>
        <v>0</v>
      </c>
      <c r="R12" s="43">
        <f t="shared" si="1"/>
        <v>3432.3763300000001</v>
      </c>
      <c r="S12" s="44">
        <f t="shared" si="1"/>
        <v>0</v>
      </c>
      <c r="T12" s="45">
        <f t="shared" si="1"/>
        <v>3432.3763300000001</v>
      </c>
      <c r="U12" s="46">
        <v>0</v>
      </c>
      <c r="V12" s="46">
        <f t="shared" si="0"/>
        <v>3432.3763300000001</v>
      </c>
      <c r="W12" s="12"/>
    </row>
    <row r="13" spans="1:23" ht="15.75" thickBot="1" x14ac:dyDescent="0.3">
      <c r="A13" s="258"/>
      <c r="B13" s="47"/>
      <c r="C13" s="48"/>
      <c r="D13" s="49"/>
      <c r="E13" s="50">
        <v>4357</v>
      </c>
      <c r="F13" s="51">
        <v>6121</v>
      </c>
      <c r="G13" s="52" t="s">
        <v>24</v>
      </c>
      <c r="H13" s="53">
        <v>3432.3763300000001</v>
      </c>
      <c r="I13" s="53">
        <v>0</v>
      </c>
      <c r="J13" s="54">
        <f>H13+I13</f>
        <v>3432.3763300000001</v>
      </c>
      <c r="K13" s="53">
        <v>0</v>
      </c>
      <c r="L13" s="54">
        <f>J13+K13</f>
        <v>3432.3763300000001</v>
      </c>
      <c r="M13" s="53">
        <v>0</v>
      </c>
      <c r="N13" s="54">
        <f>L13+M13</f>
        <v>3432.3763300000001</v>
      </c>
      <c r="O13" s="55">
        <v>0</v>
      </c>
      <c r="P13" s="56">
        <f>N13+O13</f>
        <v>3432.3763300000001</v>
      </c>
      <c r="Q13" s="55">
        <v>0</v>
      </c>
      <c r="R13" s="57">
        <f>P13+Q13</f>
        <v>3432.3763300000001</v>
      </c>
      <c r="S13" s="58">
        <v>0</v>
      </c>
      <c r="T13" s="59">
        <f>R13+S13</f>
        <v>3432.3763300000001</v>
      </c>
      <c r="U13" s="60">
        <v>0</v>
      </c>
      <c r="V13" s="60">
        <f t="shared" si="0"/>
        <v>3432.3763300000001</v>
      </c>
      <c r="W13" s="12"/>
    </row>
    <row r="14" spans="1:23" ht="15.75" thickBot="1" x14ac:dyDescent="0.3">
      <c r="A14" s="258"/>
      <c r="B14" s="33" t="s">
        <v>18</v>
      </c>
      <c r="C14" s="34" t="s">
        <v>27</v>
      </c>
      <c r="D14" s="35" t="s">
        <v>28</v>
      </c>
      <c r="E14" s="36" t="s">
        <v>19</v>
      </c>
      <c r="F14" s="37" t="s">
        <v>19</v>
      </c>
      <c r="G14" s="38" t="s">
        <v>29</v>
      </c>
      <c r="H14" s="39">
        <f t="shared" ref="H14:T14" si="2">H15</f>
        <v>11697.85727</v>
      </c>
      <c r="I14" s="39">
        <f t="shared" si="2"/>
        <v>0</v>
      </c>
      <c r="J14" s="40">
        <f t="shared" si="2"/>
        <v>11697.85727</v>
      </c>
      <c r="K14" s="39">
        <f t="shared" si="2"/>
        <v>0</v>
      </c>
      <c r="L14" s="40">
        <f t="shared" si="2"/>
        <v>11697.85727</v>
      </c>
      <c r="M14" s="39">
        <f t="shared" si="2"/>
        <v>0</v>
      </c>
      <c r="N14" s="40">
        <f t="shared" si="2"/>
        <v>11697.85727</v>
      </c>
      <c r="O14" s="41">
        <f t="shared" si="2"/>
        <v>0</v>
      </c>
      <c r="P14" s="42">
        <f t="shared" si="2"/>
        <v>11697.85727</v>
      </c>
      <c r="Q14" s="41">
        <f t="shared" si="2"/>
        <v>0</v>
      </c>
      <c r="R14" s="43">
        <f t="shared" si="2"/>
        <v>11697.85727</v>
      </c>
      <c r="S14" s="44">
        <f t="shared" si="2"/>
        <v>0</v>
      </c>
      <c r="T14" s="45">
        <f t="shared" si="2"/>
        <v>11697.85727</v>
      </c>
      <c r="U14" s="46">
        <v>0</v>
      </c>
      <c r="V14" s="46">
        <f t="shared" si="0"/>
        <v>11697.85727</v>
      </c>
      <c r="W14" s="12"/>
    </row>
    <row r="15" spans="1:23" ht="15.75" thickBot="1" x14ac:dyDescent="0.3">
      <c r="A15" s="258"/>
      <c r="B15" s="47"/>
      <c r="C15" s="48"/>
      <c r="D15" s="49"/>
      <c r="E15" s="50">
        <v>3322</v>
      </c>
      <c r="F15" s="51">
        <v>6121</v>
      </c>
      <c r="G15" s="52" t="s">
        <v>24</v>
      </c>
      <c r="H15" s="53">
        <v>11697.85727</v>
      </c>
      <c r="I15" s="53">
        <v>0</v>
      </c>
      <c r="J15" s="54">
        <f>H15+I15</f>
        <v>11697.85727</v>
      </c>
      <c r="K15" s="53">
        <v>0</v>
      </c>
      <c r="L15" s="54">
        <f>J15+K15</f>
        <v>11697.85727</v>
      </c>
      <c r="M15" s="53">
        <v>0</v>
      </c>
      <c r="N15" s="54">
        <f>L15+M15</f>
        <v>11697.85727</v>
      </c>
      <c r="O15" s="55">
        <v>0</v>
      </c>
      <c r="P15" s="56">
        <f>N15+O15</f>
        <v>11697.85727</v>
      </c>
      <c r="Q15" s="55">
        <v>0</v>
      </c>
      <c r="R15" s="57">
        <f>P15+Q15</f>
        <v>11697.85727</v>
      </c>
      <c r="S15" s="58">
        <v>0</v>
      </c>
      <c r="T15" s="59">
        <f>R15+S15</f>
        <v>11697.85727</v>
      </c>
      <c r="U15" s="60">
        <v>0</v>
      </c>
      <c r="V15" s="60">
        <f t="shared" si="0"/>
        <v>11697.85727</v>
      </c>
      <c r="W15" s="12"/>
    </row>
    <row r="16" spans="1:23" ht="15.75" thickBot="1" x14ac:dyDescent="0.3">
      <c r="A16" s="258"/>
      <c r="B16" s="33" t="s">
        <v>18</v>
      </c>
      <c r="C16" s="34" t="s">
        <v>30</v>
      </c>
      <c r="D16" s="35" t="s">
        <v>31</v>
      </c>
      <c r="E16" s="36" t="s">
        <v>19</v>
      </c>
      <c r="F16" s="37" t="s">
        <v>19</v>
      </c>
      <c r="G16" s="38" t="s">
        <v>32</v>
      </c>
      <c r="H16" s="39">
        <f t="shared" ref="H16:T16" si="3">H17</f>
        <v>2700.7849999999999</v>
      </c>
      <c r="I16" s="39">
        <f t="shared" si="3"/>
        <v>0</v>
      </c>
      <c r="J16" s="40">
        <f t="shared" si="3"/>
        <v>2700.7849999999999</v>
      </c>
      <c r="K16" s="39">
        <f t="shared" si="3"/>
        <v>0</v>
      </c>
      <c r="L16" s="40">
        <f t="shared" si="3"/>
        <v>2700.7849999999999</v>
      </c>
      <c r="M16" s="39">
        <f t="shared" si="3"/>
        <v>0</v>
      </c>
      <c r="N16" s="40">
        <f t="shared" si="3"/>
        <v>2700.7849999999999</v>
      </c>
      <c r="O16" s="41">
        <f t="shared" si="3"/>
        <v>0</v>
      </c>
      <c r="P16" s="42">
        <f t="shared" si="3"/>
        <v>2700.7849999999999</v>
      </c>
      <c r="Q16" s="41">
        <f t="shared" si="3"/>
        <v>0</v>
      </c>
      <c r="R16" s="43">
        <f t="shared" si="3"/>
        <v>2700.7849999999999</v>
      </c>
      <c r="S16" s="44">
        <f t="shared" si="3"/>
        <v>0</v>
      </c>
      <c r="T16" s="45">
        <f t="shared" si="3"/>
        <v>2700.7849999999999</v>
      </c>
      <c r="U16" s="46">
        <v>0</v>
      </c>
      <c r="V16" s="46">
        <f t="shared" si="0"/>
        <v>2700.7849999999999</v>
      </c>
      <c r="W16" s="12"/>
    </row>
    <row r="17" spans="1:23" ht="15.75" thickBot="1" x14ac:dyDescent="0.3">
      <c r="A17" s="258"/>
      <c r="B17" s="47"/>
      <c r="C17" s="48"/>
      <c r="D17" s="49"/>
      <c r="E17" s="50">
        <v>3123</v>
      </c>
      <c r="F17" s="51">
        <v>6121</v>
      </c>
      <c r="G17" s="52" t="s">
        <v>24</v>
      </c>
      <c r="H17" s="53">
        <v>2700.7849999999999</v>
      </c>
      <c r="I17" s="53">
        <v>0</v>
      </c>
      <c r="J17" s="54">
        <f>SUM(H17:I17)</f>
        <v>2700.7849999999999</v>
      </c>
      <c r="K17" s="53">
        <v>0</v>
      </c>
      <c r="L17" s="54">
        <f>SUM(J17:K17)</f>
        <v>2700.7849999999999</v>
      </c>
      <c r="M17" s="53">
        <v>0</v>
      </c>
      <c r="N17" s="54">
        <f>SUM(L17:M17)</f>
        <v>2700.7849999999999</v>
      </c>
      <c r="O17" s="55">
        <v>0</v>
      </c>
      <c r="P17" s="56">
        <f>SUM(N17:O17)</f>
        <v>2700.7849999999999</v>
      </c>
      <c r="Q17" s="55">
        <v>0</v>
      </c>
      <c r="R17" s="57">
        <f>SUM(P17:Q17)</f>
        <v>2700.7849999999999</v>
      </c>
      <c r="S17" s="58">
        <v>0</v>
      </c>
      <c r="T17" s="59">
        <f>SUM(R17:S17)</f>
        <v>2700.7849999999999</v>
      </c>
      <c r="U17" s="60">
        <v>0</v>
      </c>
      <c r="V17" s="60">
        <f t="shared" si="0"/>
        <v>2700.7849999999999</v>
      </c>
      <c r="W17" s="12"/>
    </row>
    <row r="18" spans="1:23" ht="15.75" thickBot="1" x14ac:dyDescent="0.3">
      <c r="B18" s="33" t="s">
        <v>18</v>
      </c>
      <c r="C18" s="34" t="s">
        <v>33</v>
      </c>
      <c r="D18" s="35" t="s">
        <v>34</v>
      </c>
      <c r="E18" s="36" t="s">
        <v>19</v>
      </c>
      <c r="F18" s="37" t="s">
        <v>19</v>
      </c>
      <c r="G18" s="38" t="s">
        <v>35</v>
      </c>
      <c r="H18" s="39">
        <f t="shared" ref="H18:T56" si="4">H19</f>
        <v>18715.882000000001</v>
      </c>
      <c r="I18" s="39">
        <f t="shared" si="4"/>
        <v>0</v>
      </c>
      <c r="J18" s="40">
        <f t="shared" si="4"/>
        <v>18715.882000000001</v>
      </c>
      <c r="K18" s="39">
        <f t="shared" si="4"/>
        <v>0</v>
      </c>
      <c r="L18" s="40">
        <f t="shared" si="4"/>
        <v>18715.882000000001</v>
      </c>
      <c r="M18" s="39">
        <f t="shared" si="4"/>
        <v>0</v>
      </c>
      <c r="N18" s="40">
        <f t="shared" si="4"/>
        <v>18715.882000000001</v>
      </c>
      <c r="O18" s="41">
        <f t="shared" si="4"/>
        <v>1020.33698</v>
      </c>
      <c r="P18" s="42">
        <f t="shared" si="4"/>
        <v>19736.218980000001</v>
      </c>
      <c r="Q18" s="41">
        <f t="shared" si="4"/>
        <v>0</v>
      </c>
      <c r="R18" s="43">
        <f t="shared" si="4"/>
        <v>20886.218980000001</v>
      </c>
      <c r="S18" s="44">
        <f t="shared" si="4"/>
        <v>0</v>
      </c>
      <c r="T18" s="45">
        <f t="shared" si="4"/>
        <v>20886.218980000001</v>
      </c>
      <c r="U18" s="46">
        <v>0</v>
      </c>
      <c r="V18" s="46">
        <f t="shared" si="0"/>
        <v>20886.218980000001</v>
      </c>
      <c r="W18" s="12"/>
    </row>
    <row r="19" spans="1:23" thickBot="1" x14ac:dyDescent="0.35">
      <c r="B19" s="47"/>
      <c r="C19" s="48"/>
      <c r="D19" s="49"/>
      <c r="E19" s="50">
        <v>3121</v>
      </c>
      <c r="F19" s="51">
        <v>6121</v>
      </c>
      <c r="G19" s="52" t="s">
        <v>24</v>
      </c>
      <c r="H19" s="53">
        <v>18715.882000000001</v>
      </c>
      <c r="I19" s="53">
        <v>0</v>
      </c>
      <c r="J19" s="54">
        <f>SUM(H19:I19)</f>
        <v>18715.882000000001</v>
      </c>
      <c r="K19" s="53">
        <v>0</v>
      </c>
      <c r="L19" s="54">
        <f>SUM(J19:K19)</f>
        <v>18715.882000000001</v>
      </c>
      <c r="M19" s="53">
        <v>0</v>
      </c>
      <c r="N19" s="54">
        <f>SUM(L19:M19)</f>
        <v>18715.882000000001</v>
      </c>
      <c r="O19" s="55">
        <v>1020.33698</v>
      </c>
      <c r="P19" s="56">
        <f>SUM(N19:O19)</f>
        <v>19736.218980000001</v>
      </c>
      <c r="Q19" s="55">
        <v>0</v>
      </c>
      <c r="R19" s="57">
        <v>20886.218980000001</v>
      </c>
      <c r="S19" s="58">
        <v>0</v>
      </c>
      <c r="T19" s="59">
        <f>SUM(R19:S19)</f>
        <v>20886.218980000001</v>
      </c>
      <c r="U19" s="60">
        <v>0</v>
      </c>
      <c r="V19" s="60">
        <f t="shared" si="0"/>
        <v>20886.218980000001</v>
      </c>
      <c r="W19" s="12"/>
    </row>
    <row r="20" spans="1:23" ht="15.75" thickBot="1" x14ac:dyDescent="0.3">
      <c r="B20" s="33" t="s">
        <v>18</v>
      </c>
      <c r="C20" s="34" t="s">
        <v>36</v>
      </c>
      <c r="D20" s="35" t="s">
        <v>37</v>
      </c>
      <c r="E20" s="36" t="s">
        <v>19</v>
      </c>
      <c r="F20" s="37" t="s">
        <v>19</v>
      </c>
      <c r="G20" s="38" t="s">
        <v>38</v>
      </c>
      <c r="H20" s="39">
        <f t="shared" si="4"/>
        <v>581.76099999999997</v>
      </c>
      <c r="I20" s="39">
        <f t="shared" si="4"/>
        <v>0</v>
      </c>
      <c r="J20" s="40">
        <f t="shared" si="4"/>
        <v>581.76099999999997</v>
      </c>
      <c r="K20" s="39">
        <f t="shared" si="4"/>
        <v>0</v>
      </c>
      <c r="L20" s="40">
        <f t="shared" si="4"/>
        <v>581.76099999999997</v>
      </c>
      <c r="M20" s="39">
        <f t="shared" si="4"/>
        <v>0</v>
      </c>
      <c r="N20" s="40">
        <f t="shared" si="4"/>
        <v>581.76099999999997</v>
      </c>
      <c r="O20" s="41">
        <f t="shared" si="4"/>
        <v>0</v>
      </c>
      <c r="P20" s="42">
        <f t="shared" si="4"/>
        <v>581.76099999999997</v>
      </c>
      <c r="Q20" s="41">
        <f t="shared" si="4"/>
        <v>0</v>
      </c>
      <c r="R20" s="43">
        <f t="shared" si="4"/>
        <v>581.76099999999997</v>
      </c>
      <c r="S20" s="44">
        <f t="shared" si="4"/>
        <v>0</v>
      </c>
      <c r="T20" s="45">
        <f t="shared" si="4"/>
        <v>581.76099999999997</v>
      </c>
      <c r="U20" s="46">
        <v>0</v>
      </c>
      <c r="V20" s="46">
        <f t="shared" si="0"/>
        <v>581.76099999999997</v>
      </c>
      <c r="W20" s="12"/>
    </row>
    <row r="21" spans="1:23" thickBot="1" x14ac:dyDescent="0.35">
      <c r="B21" s="47"/>
      <c r="C21" s="48"/>
      <c r="D21" s="49"/>
      <c r="E21" s="50">
        <v>3122</v>
      </c>
      <c r="F21" s="51">
        <v>6121</v>
      </c>
      <c r="G21" s="52" t="s">
        <v>24</v>
      </c>
      <c r="H21" s="53">
        <v>581.76099999999997</v>
      </c>
      <c r="I21" s="53">
        <v>0</v>
      </c>
      <c r="J21" s="54">
        <f>SUM(H21:I21)</f>
        <v>581.76099999999997</v>
      </c>
      <c r="K21" s="53">
        <v>0</v>
      </c>
      <c r="L21" s="54">
        <f>SUM(J21:K21)</f>
        <v>581.76099999999997</v>
      </c>
      <c r="M21" s="53">
        <v>0</v>
      </c>
      <c r="N21" s="54">
        <f>SUM(L21:M21)</f>
        <v>581.76099999999997</v>
      </c>
      <c r="O21" s="55">
        <v>0</v>
      </c>
      <c r="P21" s="56">
        <f>SUM(N21:O21)</f>
        <v>581.76099999999997</v>
      </c>
      <c r="Q21" s="55">
        <v>0</v>
      </c>
      <c r="R21" s="57">
        <f>SUM(P21:Q21)</f>
        <v>581.76099999999997</v>
      </c>
      <c r="S21" s="58">
        <v>0</v>
      </c>
      <c r="T21" s="59">
        <f>SUM(R21:S21)</f>
        <v>581.76099999999997</v>
      </c>
      <c r="U21" s="60">
        <v>0</v>
      </c>
      <c r="V21" s="60">
        <f t="shared" si="0"/>
        <v>581.76099999999997</v>
      </c>
      <c r="W21" s="12"/>
    </row>
    <row r="22" spans="1:23" s="61" customFormat="1" ht="15.75" thickBot="1" x14ac:dyDescent="0.3">
      <c r="B22" s="62" t="s">
        <v>18</v>
      </c>
      <c r="C22" s="63" t="s">
        <v>39</v>
      </c>
      <c r="D22" s="64" t="s">
        <v>40</v>
      </c>
      <c r="E22" s="65" t="s">
        <v>19</v>
      </c>
      <c r="F22" s="66" t="s">
        <v>19</v>
      </c>
      <c r="G22" s="67" t="s">
        <v>41</v>
      </c>
      <c r="H22" s="68">
        <f t="shared" si="4"/>
        <v>1386.422</v>
      </c>
      <c r="I22" s="68">
        <f t="shared" si="4"/>
        <v>0</v>
      </c>
      <c r="J22" s="69">
        <f t="shared" si="4"/>
        <v>1386.422</v>
      </c>
      <c r="K22" s="68">
        <f t="shared" si="4"/>
        <v>0</v>
      </c>
      <c r="L22" s="69">
        <f t="shared" si="4"/>
        <v>1386.422</v>
      </c>
      <c r="M22" s="68">
        <f t="shared" si="4"/>
        <v>200.768</v>
      </c>
      <c r="N22" s="69">
        <f t="shared" si="4"/>
        <v>1587.19</v>
      </c>
      <c r="O22" s="70">
        <f t="shared" si="4"/>
        <v>0</v>
      </c>
      <c r="P22" s="71">
        <f t="shared" si="4"/>
        <v>1587.19</v>
      </c>
      <c r="Q22" s="70">
        <f t="shared" si="4"/>
        <v>0</v>
      </c>
      <c r="R22" s="72">
        <f t="shared" si="4"/>
        <v>1587.19</v>
      </c>
      <c r="S22" s="73">
        <f t="shared" si="4"/>
        <v>0</v>
      </c>
      <c r="T22" s="74">
        <f t="shared" si="4"/>
        <v>1587.19</v>
      </c>
      <c r="U22" s="46">
        <v>0</v>
      </c>
      <c r="V22" s="46">
        <f t="shared" si="0"/>
        <v>1587.19</v>
      </c>
      <c r="W22" s="75"/>
    </row>
    <row r="23" spans="1:23" s="61" customFormat="1" thickBot="1" x14ac:dyDescent="0.35">
      <c r="B23" s="76"/>
      <c r="C23" s="77"/>
      <c r="D23" s="78"/>
      <c r="E23" s="79">
        <v>3146</v>
      </c>
      <c r="F23" s="80">
        <v>6121</v>
      </c>
      <c r="G23" s="81" t="s">
        <v>24</v>
      </c>
      <c r="H23" s="82">
        <v>1386.422</v>
      </c>
      <c r="I23" s="82">
        <v>0</v>
      </c>
      <c r="J23" s="83">
        <f>SUM(H23:I23)</f>
        <v>1386.422</v>
      </c>
      <c r="K23" s="82">
        <v>0</v>
      </c>
      <c r="L23" s="83">
        <f>SUM(J23:K23)</f>
        <v>1386.422</v>
      </c>
      <c r="M23" s="82">
        <v>200.768</v>
      </c>
      <c r="N23" s="83">
        <f>SUM(L23:M23)</f>
        <v>1587.19</v>
      </c>
      <c r="O23" s="84">
        <v>0</v>
      </c>
      <c r="P23" s="85">
        <f>SUM(N23:O23)</f>
        <v>1587.19</v>
      </c>
      <c r="Q23" s="84">
        <v>0</v>
      </c>
      <c r="R23" s="86">
        <f>SUM(P23:Q23)</f>
        <v>1587.19</v>
      </c>
      <c r="S23" s="87">
        <v>0</v>
      </c>
      <c r="T23" s="88">
        <f>SUM(R23:S23)</f>
        <v>1587.19</v>
      </c>
      <c r="U23" s="60">
        <v>0</v>
      </c>
      <c r="V23" s="60">
        <f t="shared" si="0"/>
        <v>1587.19</v>
      </c>
      <c r="W23" s="75"/>
    </row>
    <row r="24" spans="1:23" ht="15.75" thickBot="1" x14ac:dyDescent="0.3">
      <c r="B24" s="33" t="s">
        <v>18</v>
      </c>
      <c r="C24" s="34" t="s">
        <v>42</v>
      </c>
      <c r="D24" s="35" t="s">
        <v>43</v>
      </c>
      <c r="E24" s="36" t="s">
        <v>19</v>
      </c>
      <c r="F24" s="37" t="s">
        <v>19</v>
      </c>
      <c r="G24" s="38" t="s">
        <v>44</v>
      </c>
      <c r="H24" s="39">
        <f t="shared" si="4"/>
        <v>2200</v>
      </c>
      <c r="I24" s="39">
        <f t="shared" si="4"/>
        <v>0</v>
      </c>
      <c r="J24" s="40">
        <f t="shared" si="4"/>
        <v>2200</v>
      </c>
      <c r="K24" s="39">
        <f t="shared" si="4"/>
        <v>0</v>
      </c>
      <c r="L24" s="40">
        <f t="shared" si="4"/>
        <v>2200</v>
      </c>
      <c r="M24" s="39">
        <f t="shared" si="4"/>
        <v>0</v>
      </c>
      <c r="N24" s="40">
        <f t="shared" si="4"/>
        <v>2200</v>
      </c>
      <c r="O24" s="41">
        <f t="shared" si="4"/>
        <v>0</v>
      </c>
      <c r="P24" s="42">
        <f t="shared" si="4"/>
        <v>2200</v>
      </c>
      <c r="Q24" s="41">
        <f t="shared" si="4"/>
        <v>0</v>
      </c>
      <c r="R24" s="43">
        <f t="shared" si="4"/>
        <v>2200</v>
      </c>
      <c r="S24" s="44">
        <f t="shared" si="4"/>
        <v>0</v>
      </c>
      <c r="T24" s="45">
        <f t="shared" si="4"/>
        <v>2200</v>
      </c>
      <c r="U24" s="46">
        <v>0</v>
      </c>
      <c r="V24" s="46">
        <f t="shared" si="0"/>
        <v>2200</v>
      </c>
      <c r="W24" s="12"/>
    </row>
    <row r="25" spans="1:23" thickBot="1" x14ac:dyDescent="0.35">
      <c r="B25" s="47"/>
      <c r="C25" s="48"/>
      <c r="D25" s="49"/>
      <c r="E25" s="50">
        <v>3123</v>
      </c>
      <c r="F25" s="51">
        <v>6121</v>
      </c>
      <c r="G25" s="52" t="s">
        <v>24</v>
      </c>
      <c r="H25" s="53">
        <v>2200</v>
      </c>
      <c r="I25" s="53">
        <v>0</v>
      </c>
      <c r="J25" s="54">
        <f>SUM(H25:I25)</f>
        <v>2200</v>
      </c>
      <c r="K25" s="53">
        <v>0</v>
      </c>
      <c r="L25" s="54">
        <f>SUM(J25:K25)</f>
        <v>2200</v>
      </c>
      <c r="M25" s="53">
        <v>0</v>
      </c>
      <c r="N25" s="54">
        <f>SUM(L25:M25)</f>
        <v>2200</v>
      </c>
      <c r="O25" s="55">
        <v>0</v>
      </c>
      <c r="P25" s="56">
        <f>SUM(N25:O25)</f>
        <v>2200</v>
      </c>
      <c r="Q25" s="55">
        <v>0</v>
      </c>
      <c r="R25" s="57">
        <f>SUM(P25:Q25)</f>
        <v>2200</v>
      </c>
      <c r="S25" s="58">
        <v>0</v>
      </c>
      <c r="T25" s="59">
        <f>SUM(R25:S25)</f>
        <v>2200</v>
      </c>
      <c r="U25" s="60">
        <v>0</v>
      </c>
      <c r="V25" s="60">
        <f t="shared" si="0"/>
        <v>2200</v>
      </c>
      <c r="W25" s="12"/>
    </row>
    <row r="26" spans="1:23" ht="15.75" thickBot="1" x14ac:dyDescent="0.3">
      <c r="B26" s="33" t="s">
        <v>18</v>
      </c>
      <c r="C26" s="34" t="s">
        <v>45</v>
      </c>
      <c r="D26" s="35" t="s">
        <v>46</v>
      </c>
      <c r="E26" s="36" t="s">
        <v>19</v>
      </c>
      <c r="F26" s="37" t="s">
        <v>19</v>
      </c>
      <c r="G26" s="38" t="s">
        <v>47</v>
      </c>
      <c r="H26" s="39">
        <f t="shared" si="4"/>
        <v>3961.7750000000001</v>
      </c>
      <c r="I26" s="39">
        <f t="shared" si="4"/>
        <v>0</v>
      </c>
      <c r="J26" s="40">
        <f t="shared" si="4"/>
        <v>3961.7750000000001</v>
      </c>
      <c r="K26" s="39">
        <f t="shared" si="4"/>
        <v>0</v>
      </c>
      <c r="L26" s="40">
        <f t="shared" si="4"/>
        <v>3961.7750000000001</v>
      </c>
      <c r="M26" s="39">
        <f t="shared" si="4"/>
        <v>0</v>
      </c>
      <c r="N26" s="40">
        <f t="shared" si="4"/>
        <v>3961.7750000000001</v>
      </c>
      <c r="O26" s="41">
        <f t="shared" si="4"/>
        <v>0</v>
      </c>
      <c r="P26" s="42">
        <f t="shared" si="4"/>
        <v>3961.7750000000001</v>
      </c>
      <c r="Q26" s="41">
        <f t="shared" si="4"/>
        <v>0</v>
      </c>
      <c r="R26" s="43">
        <f t="shared" si="4"/>
        <v>3961.7750000000001</v>
      </c>
      <c r="S26" s="44">
        <f t="shared" si="4"/>
        <v>0</v>
      </c>
      <c r="T26" s="45">
        <f t="shared" si="4"/>
        <v>3961.7750000000001</v>
      </c>
      <c r="U26" s="46">
        <v>0</v>
      </c>
      <c r="V26" s="46">
        <f t="shared" si="0"/>
        <v>3961.7750000000001</v>
      </c>
      <c r="W26" s="12"/>
    </row>
    <row r="27" spans="1:23" ht="15.75" thickBot="1" x14ac:dyDescent="0.3">
      <c r="B27" s="47"/>
      <c r="C27" s="48"/>
      <c r="D27" s="49"/>
      <c r="E27" s="50">
        <v>4357</v>
      </c>
      <c r="F27" s="51">
        <v>6121</v>
      </c>
      <c r="G27" s="52" t="s">
        <v>24</v>
      </c>
      <c r="H27" s="53">
        <v>3961.7750000000001</v>
      </c>
      <c r="I27" s="53">
        <v>0</v>
      </c>
      <c r="J27" s="54">
        <f>SUM(H27:I27)</f>
        <v>3961.7750000000001</v>
      </c>
      <c r="K27" s="53">
        <v>0</v>
      </c>
      <c r="L27" s="54">
        <f>SUM(J27:K27)</f>
        <v>3961.7750000000001</v>
      </c>
      <c r="M27" s="53">
        <v>0</v>
      </c>
      <c r="N27" s="54">
        <f>SUM(L27:M27)</f>
        <v>3961.7750000000001</v>
      </c>
      <c r="O27" s="55">
        <v>0</v>
      </c>
      <c r="P27" s="56">
        <f>SUM(N27:O27)</f>
        <v>3961.7750000000001</v>
      </c>
      <c r="Q27" s="55">
        <v>0</v>
      </c>
      <c r="R27" s="57">
        <f>SUM(P27:Q27)</f>
        <v>3961.7750000000001</v>
      </c>
      <c r="S27" s="58">
        <v>0</v>
      </c>
      <c r="T27" s="59">
        <f>SUM(R27:S27)</f>
        <v>3961.7750000000001</v>
      </c>
      <c r="U27" s="60">
        <v>0</v>
      </c>
      <c r="V27" s="60">
        <f t="shared" si="0"/>
        <v>3961.7750000000001</v>
      </c>
      <c r="W27" s="12"/>
    </row>
    <row r="28" spans="1:23" ht="15.75" thickBot="1" x14ac:dyDescent="0.3">
      <c r="B28" s="33" t="s">
        <v>18</v>
      </c>
      <c r="C28" s="34" t="s">
        <v>48</v>
      </c>
      <c r="D28" s="35" t="s">
        <v>49</v>
      </c>
      <c r="E28" s="36" t="s">
        <v>19</v>
      </c>
      <c r="F28" s="37" t="s">
        <v>19</v>
      </c>
      <c r="G28" s="38" t="s">
        <v>50</v>
      </c>
      <c r="H28" s="39">
        <f t="shared" si="4"/>
        <v>493.51299999999998</v>
      </c>
      <c r="I28" s="39">
        <f t="shared" si="4"/>
        <v>0</v>
      </c>
      <c r="J28" s="40">
        <f t="shared" si="4"/>
        <v>493.51299999999998</v>
      </c>
      <c r="K28" s="39">
        <f t="shared" si="4"/>
        <v>0</v>
      </c>
      <c r="L28" s="40">
        <f t="shared" si="4"/>
        <v>493.51299999999998</v>
      </c>
      <c r="M28" s="39">
        <f t="shared" si="4"/>
        <v>0</v>
      </c>
      <c r="N28" s="40">
        <f t="shared" si="4"/>
        <v>493.51299999999998</v>
      </c>
      <c r="O28" s="41">
        <f t="shared" si="4"/>
        <v>0</v>
      </c>
      <c r="P28" s="42">
        <f t="shared" si="4"/>
        <v>493.51299999999998</v>
      </c>
      <c r="Q28" s="41">
        <f t="shared" si="4"/>
        <v>0</v>
      </c>
      <c r="R28" s="43">
        <f t="shared" si="4"/>
        <v>493.51299999999998</v>
      </c>
      <c r="S28" s="44">
        <f t="shared" si="4"/>
        <v>0</v>
      </c>
      <c r="T28" s="45">
        <f t="shared" si="4"/>
        <v>493.51299999999998</v>
      </c>
      <c r="U28" s="46">
        <v>0</v>
      </c>
      <c r="V28" s="46">
        <f t="shared" si="0"/>
        <v>493.51299999999998</v>
      </c>
      <c r="W28" s="12"/>
    </row>
    <row r="29" spans="1:23" ht="15.75" thickBot="1" x14ac:dyDescent="0.3">
      <c r="B29" s="47"/>
      <c r="C29" s="89"/>
      <c r="D29" s="90"/>
      <c r="E29" s="50">
        <v>4357</v>
      </c>
      <c r="F29" s="51">
        <v>6121</v>
      </c>
      <c r="G29" s="52" t="s">
        <v>24</v>
      </c>
      <c r="H29" s="53">
        <v>493.51299999999998</v>
      </c>
      <c r="I29" s="53">
        <v>0</v>
      </c>
      <c r="J29" s="54">
        <f>SUM(H29:I29)</f>
        <v>493.51299999999998</v>
      </c>
      <c r="K29" s="53">
        <v>0</v>
      </c>
      <c r="L29" s="54">
        <f>SUM(J29:K29)</f>
        <v>493.51299999999998</v>
      </c>
      <c r="M29" s="53">
        <v>0</v>
      </c>
      <c r="N29" s="54">
        <f>SUM(L29:M29)</f>
        <v>493.51299999999998</v>
      </c>
      <c r="O29" s="55">
        <v>0</v>
      </c>
      <c r="P29" s="56">
        <f>SUM(N29:O29)</f>
        <v>493.51299999999998</v>
      </c>
      <c r="Q29" s="55">
        <v>0</v>
      </c>
      <c r="R29" s="57">
        <f>SUM(P29:Q29)</f>
        <v>493.51299999999998</v>
      </c>
      <c r="S29" s="58">
        <v>0</v>
      </c>
      <c r="T29" s="59">
        <f>SUM(R29:S29)</f>
        <v>493.51299999999998</v>
      </c>
      <c r="U29" s="60">
        <v>0</v>
      </c>
      <c r="V29" s="60">
        <f t="shared" si="0"/>
        <v>493.51299999999998</v>
      </c>
      <c r="W29" s="12"/>
    </row>
    <row r="30" spans="1:23" ht="15.75" thickBot="1" x14ac:dyDescent="0.3">
      <c r="B30" s="33" t="s">
        <v>18</v>
      </c>
      <c r="C30" s="34" t="s">
        <v>51</v>
      </c>
      <c r="D30" s="35" t="s">
        <v>52</v>
      </c>
      <c r="E30" s="36" t="s">
        <v>19</v>
      </c>
      <c r="F30" s="37" t="s">
        <v>19</v>
      </c>
      <c r="G30" s="38" t="s">
        <v>53</v>
      </c>
      <c r="H30" s="39">
        <f t="shared" si="4"/>
        <v>2500</v>
      </c>
      <c r="I30" s="39">
        <f t="shared" si="4"/>
        <v>0</v>
      </c>
      <c r="J30" s="40">
        <f t="shared" si="4"/>
        <v>2500</v>
      </c>
      <c r="K30" s="39">
        <f t="shared" si="4"/>
        <v>0</v>
      </c>
      <c r="L30" s="40">
        <f t="shared" si="4"/>
        <v>2500</v>
      </c>
      <c r="M30" s="39">
        <f t="shared" si="4"/>
        <v>0</v>
      </c>
      <c r="N30" s="40">
        <f t="shared" si="4"/>
        <v>2500</v>
      </c>
      <c r="O30" s="41">
        <f t="shared" si="4"/>
        <v>0</v>
      </c>
      <c r="P30" s="42">
        <f t="shared" si="4"/>
        <v>2500</v>
      </c>
      <c r="Q30" s="41">
        <f t="shared" si="4"/>
        <v>0</v>
      </c>
      <c r="R30" s="43">
        <f t="shared" si="4"/>
        <v>2500</v>
      </c>
      <c r="S30" s="44">
        <f t="shared" si="4"/>
        <v>0</v>
      </c>
      <c r="T30" s="45">
        <f t="shared" si="4"/>
        <v>2500</v>
      </c>
      <c r="U30" s="46">
        <v>0</v>
      </c>
      <c r="V30" s="46">
        <f t="shared" si="0"/>
        <v>2500</v>
      </c>
      <c r="W30" s="12"/>
    </row>
    <row r="31" spans="1:23" ht="15.75" thickBot="1" x14ac:dyDescent="0.3">
      <c r="B31" s="47"/>
      <c r="C31" s="89"/>
      <c r="D31" s="90"/>
      <c r="E31" s="50">
        <v>4357</v>
      </c>
      <c r="F31" s="51">
        <v>6121</v>
      </c>
      <c r="G31" s="52" t="s">
        <v>24</v>
      </c>
      <c r="H31" s="53">
        <v>2500</v>
      </c>
      <c r="I31" s="53">
        <v>0</v>
      </c>
      <c r="J31" s="54">
        <f>SUM(H31:I31)</f>
        <v>2500</v>
      </c>
      <c r="K31" s="53">
        <v>0</v>
      </c>
      <c r="L31" s="54">
        <f>SUM(J31:K31)</f>
        <v>2500</v>
      </c>
      <c r="M31" s="53">
        <v>0</v>
      </c>
      <c r="N31" s="54">
        <f>SUM(L31:M31)</f>
        <v>2500</v>
      </c>
      <c r="O31" s="55">
        <v>0</v>
      </c>
      <c r="P31" s="56">
        <f>SUM(N31:O31)</f>
        <v>2500</v>
      </c>
      <c r="Q31" s="55">
        <v>0</v>
      </c>
      <c r="R31" s="57">
        <f>SUM(P31:Q31)</f>
        <v>2500</v>
      </c>
      <c r="S31" s="58">
        <v>0</v>
      </c>
      <c r="T31" s="59">
        <f>SUM(R31:S31)</f>
        <v>2500</v>
      </c>
      <c r="U31" s="60">
        <v>0</v>
      </c>
      <c r="V31" s="60">
        <f t="shared" si="0"/>
        <v>2500</v>
      </c>
      <c r="W31" s="12"/>
    </row>
    <row r="32" spans="1:23" ht="15.75" thickBot="1" x14ac:dyDescent="0.3">
      <c r="B32" s="33" t="s">
        <v>18</v>
      </c>
      <c r="C32" s="34" t="s">
        <v>54</v>
      </c>
      <c r="D32" s="35" t="s">
        <v>55</v>
      </c>
      <c r="E32" s="36" t="s">
        <v>19</v>
      </c>
      <c r="F32" s="37" t="s">
        <v>19</v>
      </c>
      <c r="G32" s="38" t="s">
        <v>56</v>
      </c>
      <c r="H32" s="39">
        <f t="shared" si="4"/>
        <v>696.31</v>
      </c>
      <c r="I32" s="39">
        <f t="shared" si="4"/>
        <v>0</v>
      </c>
      <c r="J32" s="40">
        <f t="shared" si="4"/>
        <v>696.31</v>
      </c>
      <c r="K32" s="39">
        <f t="shared" si="4"/>
        <v>0</v>
      </c>
      <c r="L32" s="40">
        <f t="shared" si="4"/>
        <v>696.31</v>
      </c>
      <c r="M32" s="39">
        <f t="shared" si="4"/>
        <v>0</v>
      </c>
      <c r="N32" s="40">
        <f t="shared" si="4"/>
        <v>696.31</v>
      </c>
      <c r="O32" s="41">
        <f t="shared" si="4"/>
        <v>0</v>
      </c>
      <c r="P32" s="42">
        <f t="shared" si="4"/>
        <v>696.31</v>
      </c>
      <c r="Q32" s="41">
        <f t="shared" si="4"/>
        <v>0</v>
      </c>
      <c r="R32" s="43">
        <f t="shared" si="4"/>
        <v>696.31</v>
      </c>
      <c r="S32" s="44">
        <f t="shared" si="4"/>
        <v>0</v>
      </c>
      <c r="T32" s="45">
        <f t="shared" si="4"/>
        <v>696.31</v>
      </c>
      <c r="U32" s="46">
        <v>0</v>
      </c>
      <c r="V32" s="46">
        <f t="shared" si="0"/>
        <v>696.31</v>
      </c>
      <c r="W32" s="12"/>
    </row>
    <row r="33" spans="2:23" ht="15.75" thickBot="1" x14ac:dyDescent="0.3">
      <c r="B33" s="47"/>
      <c r="C33" s="89"/>
      <c r="D33" s="90"/>
      <c r="E33" s="50">
        <v>3133</v>
      </c>
      <c r="F33" s="51">
        <v>6121</v>
      </c>
      <c r="G33" s="52" t="s">
        <v>24</v>
      </c>
      <c r="H33" s="53">
        <v>696.31</v>
      </c>
      <c r="I33" s="53">
        <v>0</v>
      </c>
      <c r="J33" s="54">
        <f>SUM(H33:I33)</f>
        <v>696.31</v>
      </c>
      <c r="K33" s="53">
        <v>0</v>
      </c>
      <c r="L33" s="54">
        <f>SUM(J33:K33)</f>
        <v>696.31</v>
      </c>
      <c r="M33" s="53">
        <v>0</v>
      </c>
      <c r="N33" s="54">
        <f>SUM(L33:M33)</f>
        <v>696.31</v>
      </c>
      <c r="O33" s="55">
        <v>0</v>
      </c>
      <c r="P33" s="56">
        <f>SUM(N33:O33)</f>
        <v>696.31</v>
      </c>
      <c r="Q33" s="55">
        <v>0</v>
      </c>
      <c r="R33" s="57">
        <f>SUM(P33:Q33)</f>
        <v>696.31</v>
      </c>
      <c r="S33" s="58">
        <v>0</v>
      </c>
      <c r="T33" s="59">
        <f>SUM(R33:S33)</f>
        <v>696.31</v>
      </c>
      <c r="U33" s="60">
        <v>0</v>
      </c>
      <c r="V33" s="60">
        <f t="shared" si="0"/>
        <v>696.31</v>
      </c>
      <c r="W33" s="12"/>
    </row>
    <row r="34" spans="2:23" ht="15.75" thickBot="1" x14ac:dyDescent="0.3">
      <c r="B34" s="33" t="s">
        <v>18</v>
      </c>
      <c r="C34" s="34" t="s">
        <v>57</v>
      </c>
      <c r="D34" s="35" t="s">
        <v>58</v>
      </c>
      <c r="E34" s="36" t="s">
        <v>19</v>
      </c>
      <c r="F34" s="37" t="s">
        <v>19</v>
      </c>
      <c r="G34" s="38" t="s">
        <v>59</v>
      </c>
      <c r="H34" s="39">
        <f t="shared" si="4"/>
        <v>3976.38</v>
      </c>
      <c r="I34" s="39">
        <f t="shared" si="4"/>
        <v>0</v>
      </c>
      <c r="J34" s="40">
        <f t="shared" si="4"/>
        <v>3976.38</v>
      </c>
      <c r="K34" s="39">
        <f t="shared" si="4"/>
        <v>-3976.38</v>
      </c>
      <c r="L34" s="40">
        <f t="shared" si="4"/>
        <v>0</v>
      </c>
      <c r="M34" s="39">
        <f t="shared" si="4"/>
        <v>0</v>
      </c>
      <c r="N34" s="40">
        <f t="shared" si="4"/>
        <v>0</v>
      </c>
      <c r="O34" s="41">
        <f t="shared" si="4"/>
        <v>0</v>
      </c>
      <c r="P34" s="42">
        <f t="shared" si="4"/>
        <v>0</v>
      </c>
      <c r="Q34" s="41">
        <f t="shared" si="4"/>
        <v>0</v>
      </c>
      <c r="R34" s="43">
        <f t="shared" si="4"/>
        <v>0</v>
      </c>
      <c r="S34" s="44">
        <f t="shared" si="4"/>
        <v>0</v>
      </c>
      <c r="T34" s="45">
        <f t="shared" si="4"/>
        <v>0</v>
      </c>
      <c r="U34" s="46">
        <v>0</v>
      </c>
      <c r="V34" s="46">
        <f t="shared" si="0"/>
        <v>0</v>
      </c>
      <c r="W34" s="12"/>
    </row>
    <row r="35" spans="2:23" ht="15.75" thickBot="1" x14ac:dyDescent="0.3">
      <c r="B35" s="47"/>
      <c r="C35" s="89"/>
      <c r="D35" s="90"/>
      <c r="E35" s="50">
        <v>4357</v>
      </c>
      <c r="F35" s="51">
        <v>6122</v>
      </c>
      <c r="G35" s="52" t="s">
        <v>60</v>
      </c>
      <c r="H35" s="53">
        <v>3976.38</v>
      </c>
      <c r="I35" s="53">
        <v>0</v>
      </c>
      <c r="J35" s="54">
        <f>SUM(H35:I35)</f>
        <v>3976.38</v>
      </c>
      <c r="K35" s="53">
        <v>-3976.38</v>
      </c>
      <c r="L35" s="54">
        <f>SUM(J35:K35)</f>
        <v>0</v>
      </c>
      <c r="M35" s="53">
        <v>0</v>
      </c>
      <c r="N35" s="54">
        <f>SUM(L35:M35)</f>
        <v>0</v>
      </c>
      <c r="O35" s="55">
        <v>0</v>
      </c>
      <c r="P35" s="56">
        <f>SUM(N35:O35)</f>
        <v>0</v>
      </c>
      <c r="Q35" s="55">
        <v>0</v>
      </c>
      <c r="R35" s="57">
        <f>SUM(P35:Q35)</f>
        <v>0</v>
      </c>
      <c r="S35" s="58">
        <v>0</v>
      </c>
      <c r="T35" s="59">
        <f>SUM(R35:S35)</f>
        <v>0</v>
      </c>
      <c r="U35" s="60">
        <v>0</v>
      </c>
      <c r="V35" s="60">
        <f t="shared" si="0"/>
        <v>0</v>
      </c>
      <c r="W35" s="12"/>
    </row>
    <row r="36" spans="2:23" ht="15.75" thickBot="1" x14ac:dyDescent="0.3">
      <c r="B36" s="33" t="s">
        <v>18</v>
      </c>
      <c r="C36" s="34" t="s">
        <v>57</v>
      </c>
      <c r="D36" s="35" t="s">
        <v>61</v>
      </c>
      <c r="E36" s="36" t="s">
        <v>19</v>
      </c>
      <c r="F36" s="37" t="s">
        <v>19</v>
      </c>
      <c r="G36" s="38" t="s">
        <v>62</v>
      </c>
      <c r="H36" s="39">
        <f t="shared" si="4"/>
        <v>2500</v>
      </c>
      <c r="I36" s="39">
        <f t="shared" si="4"/>
        <v>0</v>
      </c>
      <c r="J36" s="40">
        <f t="shared" si="4"/>
        <v>2500</v>
      </c>
      <c r="K36" s="39">
        <f t="shared" si="4"/>
        <v>0</v>
      </c>
      <c r="L36" s="40">
        <f t="shared" si="4"/>
        <v>2500</v>
      </c>
      <c r="M36" s="39">
        <f t="shared" si="4"/>
        <v>0</v>
      </c>
      <c r="N36" s="40">
        <f t="shared" si="4"/>
        <v>2500</v>
      </c>
      <c r="O36" s="41">
        <f t="shared" si="4"/>
        <v>0</v>
      </c>
      <c r="P36" s="42">
        <f t="shared" si="4"/>
        <v>2500</v>
      </c>
      <c r="Q36" s="41">
        <f t="shared" si="4"/>
        <v>0</v>
      </c>
      <c r="R36" s="43">
        <f t="shared" si="4"/>
        <v>2500</v>
      </c>
      <c r="S36" s="44">
        <f t="shared" si="4"/>
        <v>0</v>
      </c>
      <c r="T36" s="45">
        <f t="shared" si="4"/>
        <v>2500</v>
      </c>
      <c r="U36" s="46">
        <v>0</v>
      </c>
      <c r="V36" s="46">
        <f t="shared" si="0"/>
        <v>2500</v>
      </c>
      <c r="W36" s="12"/>
    </row>
    <row r="37" spans="2:23" ht="15.75" thickBot="1" x14ac:dyDescent="0.3">
      <c r="B37" s="47"/>
      <c r="C37" s="89"/>
      <c r="D37" s="90"/>
      <c r="E37" s="50">
        <v>3523</v>
      </c>
      <c r="F37" s="51">
        <v>6121</v>
      </c>
      <c r="G37" s="52" t="s">
        <v>24</v>
      </c>
      <c r="H37" s="53">
        <v>2500</v>
      </c>
      <c r="I37" s="53">
        <v>0</v>
      </c>
      <c r="J37" s="54">
        <f>SUM(H37:I37)</f>
        <v>2500</v>
      </c>
      <c r="K37" s="53">
        <v>0</v>
      </c>
      <c r="L37" s="54">
        <f>SUM(J37:K37)</f>
        <v>2500</v>
      </c>
      <c r="M37" s="53">
        <v>0</v>
      </c>
      <c r="N37" s="54">
        <f>SUM(L37:M37)</f>
        <v>2500</v>
      </c>
      <c r="O37" s="55">
        <v>0</v>
      </c>
      <c r="P37" s="56">
        <f>SUM(N37:O37)</f>
        <v>2500</v>
      </c>
      <c r="Q37" s="55">
        <v>0</v>
      </c>
      <c r="R37" s="57">
        <f>SUM(P37:Q37)</f>
        <v>2500</v>
      </c>
      <c r="S37" s="58">
        <v>0</v>
      </c>
      <c r="T37" s="59">
        <f>SUM(R37:S37)</f>
        <v>2500</v>
      </c>
      <c r="U37" s="60">
        <v>0</v>
      </c>
      <c r="V37" s="60">
        <f t="shared" si="0"/>
        <v>2500</v>
      </c>
      <c r="W37" s="12"/>
    </row>
    <row r="38" spans="2:23" ht="15.75" thickBot="1" x14ac:dyDescent="0.3">
      <c r="B38" s="33" t="s">
        <v>18</v>
      </c>
      <c r="C38" s="34" t="s">
        <v>63</v>
      </c>
      <c r="D38" s="35" t="s">
        <v>64</v>
      </c>
      <c r="E38" s="36" t="s">
        <v>19</v>
      </c>
      <c r="F38" s="37" t="s">
        <v>19</v>
      </c>
      <c r="G38" s="38" t="s">
        <v>65</v>
      </c>
      <c r="H38" s="39">
        <f t="shared" si="4"/>
        <v>200</v>
      </c>
      <c r="I38" s="39">
        <f t="shared" si="4"/>
        <v>0</v>
      </c>
      <c r="J38" s="40">
        <f t="shared" si="4"/>
        <v>200</v>
      </c>
      <c r="K38" s="39">
        <f t="shared" si="4"/>
        <v>0</v>
      </c>
      <c r="L38" s="40">
        <f t="shared" si="4"/>
        <v>200</v>
      </c>
      <c r="M38" s="39">
        <f t="shared" si="4"/>
        <v>0</v>
      </c>
      <c r="N38" s="40">
        <f t="shared" si="4"/>
        <v>200</v>
      </c>
      <c r="O38" s="41">
        <f t="shared" si="4"/>
        <v>0</v>
      </c>
      <c r="P38" s="42">
        <f t="shared" si="4"/>
        <v>200</v>
      </c>
      <c r="Q38" s="41">
        <f t="shared" si="4"/>
        <v>0</v>
      </c>
      <c r="R38" s="43">
        <f t="shared" si="4"/>
        <v>200</v>
      </c>
      <c r="S38" s="44">
        <f t="shared" si="4"/>
        <v>0</v>
      </c>
      <c r="T38" s="45">
        <f t="shared" si="4"/>
        <v>200</v>
      </c>
      <c r="U38" s="46">
        <v>0</v>
      </c>
      <c r="V38" s="46">
        <f t="shared" si="0"/>
        <v>200</v>
      </c>
      <c r="W38" s="12"/>
    </row>
    <row r="39" spans="2:23" ht="15.75" thickBot="1" x14ac:dyDescent="0.3">
      <c r="B39" s="47"/>
      <c r="C39" s="89"/>
      <c r="D39" s="90"/>
      <c r="E39" s="50">
        <v>3533</v>
      </c>
      <c r="F39" s="51">
        <v>6121</v>
      </c>
      <c r="G39" s="52" t="s">
        <v>24</v>
      </c>
      <c r="H39" s="53">
        <v>200</v>
      </c>
      <c r="I39" s="53">
        <v>0</v>
      </c>
      <c r="J39" s="54">
        <f>SUM(H39:I39)</f>
        <v>200</v>
      </c>
      <c r="K39" s="53">
        <v>0</v>
      </c>
      <c r="L39" s="54">
        <f>SUM(J39:K39)</f>
        <v>200</v>
      </c>
      <c r="M39" s="53">
        <v>0</v>
      </c>
      <c r="N39" s="54">
        <f>SUM(L39:M39)</f>
        <v>200</v>
      </c>
      <c r="O39" s="55">
        <v>0</v>
      </c>
      <c r="P39" s="56">
        <f>SUM(N39:O39)</f>
        <v>200</v>
      </c>
      <c r="Q39" s="55">
        <v>0</v>
      </c>
      <c r="R39" s="57">
        <f>SUM(P39:Q39)</f>
        <v>200</v>
      </c>
      <c r="S39" s="58">
        <v>0</v>
      </c>
      <c r="T39" s="59">
        <f>SUM(R39:S39)</f>
        <v>200</v>
      </c>
      <c r="U39" s="60">
        <v>0</v>
      </c>
      <c r="V39" s="60">
        <f t="shared" si="0"/>
        <v>200</v>
      </c>
      <c r="W39" s="12"/>
    </row>
    <row r="40" spans="2:23" ht="15.75" thickBot="1" x14ac:dyDescent="0.3">
      <c r="B40" s="33" t="s">
        <v>18</v>
      </c>
      <c r="C40" s="34" t="s">
        <v>66</v>
      </c>
      <c r="D40" s="35" t="s">
        <v>67</v>
      </c>
      <c r="E40" s="36" t="s">
        <v>19</v>
      </c>
      <c r="F40" s="37" t="s">
        <v>19</v>
      </c>
      <c r="G40" s="38" t="s">
        <v>68</v>
      </c>
      <c r="H40" s="39">
        <f t="shared" si="4"/>
        <v>0</v>
      </c>
      <c r="I40" s="39">
        <f t="shared" si="4"/>
        <v>1400</v>
      </c>
      <c r="J40" s="40">
        <f t="shared" si="4"/>
        <v>1400</v>
      </c>
      <c r="K40" s="39">
        <f t="shared" si="4"/>
        <v>0</v>
      </c>
      <c r="L40" s="40">
        <f t="shared" si="4"/>
        <v>1973.933</v>
      </c>
      <c r="M40" s="39">
        <f t="shared" si="4"/>
        <v>0</v>
      </c>
      <c r="N40" s="40">
        <f t="shared" si="4"/>
        <v>1973.933</v>
      </c>
      <c r="O40" s="41">
        <f t="shared" si="4"/>
        <v>0</v>
      </c>
      <c r="P40" s="42">
        <f t="shared" si="4"/>
        <v>1973.933</v>
      </c>
      <c r="Q40" s="41">
        <f t="shared" si="4"/>
        <v>0</v>
      </c>
      <c r="R40" s="43">
        <f t="shared" si="4"/>
        <v>1973.933</v>
      </c>
      <c r="S40" s="44">
        <f t="shared" si="4"/>
        <v>-1942.5039999999999</v>
      </c>
      <c r="T40" s="45">
        <f t="shared" si="4"/>
        <v>31.429000000000087</v>
      </c>
      <c r="U40" s="46">
        <v>0</v>
      </c>
      <c r="V40" s="46">
        <f t="shared" si="0"/>
        <v>31.429000000000087</v>
      </c>
      <c r="W40" s="12"/>
    </row>
    <row r="41" spans="2:23" ht="15.75" thickBot="1" x14ac:dyDescent="0.3">
      <c r="B41" s="47"/>
      <c r="C41" s="89"/>
      <c r="D41" s="90"/>
      <c r="E41" s="50">
        <v>3123</v>
      </c>
      <c r="F41" s="51">
        <v>6121</v>
      </c>
      <c r="G41" s="52" t="s">
        <v>24</v>
      </c>
      <c r="H41" s="53">
        <v>0</v>
      </c>
      <c r="I41" s="53">
        <v>1400</v>
      </c>
      <c r="J41" s="54">
        <f>SUM(H41:I41)</f>
        <v>1400</v>
      </c>
      <c r="K41" s="53">
        <v>0</v>
      </c>
      <c r="L41" s="54">
        <v>1973.933</v>
      </c>
      <c r="M41" s="53">
        <v>0</v>
      </c>
      <c r="N41" s="54">
        <f>SUM(L41:M41)</f>
        <v>1973.933</v>
      </c>
      <c r="O41" s="55">
        <v>0</v>
      </c>
      <c r="P41" s="56">
        <f>SUM(N41:O41)</f>
        <v>1973.933</v>
      </c>
      <c r="Q41" s="55">
        <v>0</v>
      </c>
      <c r="R41" s="57">
        <f>SUM(P41:Q41)</f>
        <v>1973.933</v>
      </c>
      <c r="S41" s="58">
        <v>-1942.5039999999999</v>
      </c>
      <c r="T41" s="59">
        <f>SUM(R41:S41)</f>
        <v>31.429000000000087</v>
      </c>
      <c r="U41" s="60">
        <v>0</v>
      </c>
      <c r="V41" s="60">
        <f t="shared" si="0"/>
        <v>31.429000000000087</v>
      </c>
      <c r="W41" s="12"/>
    </row>
    <row r="42" spans="2:23" ht="15.75" thickBot="1" x14ac:dyDescent="0.3">
      <c r="B42" s="33" t="s">
        <v>18</v>
      </c>
      <c r="C42" s="34" t="s">
        <v>69</v>
      </c>
      <c r="D42" s="35" t="s">
        <v>70</v>
      </c>
      <c r="E42" s="36" t="s">
        <v>19</v>
      </c>
      <c r="F42" s="37" t="s">
        <v>19</v>
      </c>
      <c r="G42" s="38" t="s">
        <v>71</v>
      </c>
      <c r="H42" s="39">
        <f t="shared" si="4"/>
        <v>0</v>
      </c>
      <c r="I42" s="39">
        <f t="shared" si="4"/>
        <v>0</v>
      </c>
      <c r="J42" s="40">
        <f t="shared" si="4"/>
        <v>0</v>
      </c>
      <c r="K42" s="39">
        <f t="shared" si="4"/>
        <v>1591.518</v>
      </c>
      <c r="L42" s="40">
        <f t="shared" si="4"/>
        <v>1591.518</v>
      </c>
      <c r="M42" s="39">
        <f t="shared" si="4"/>
        <v>0</v>
      </c>
      <c r="N42" s="40">
        <f t="shared" si="4"/>
        <v>1591.518</v>
      </c>
      <c r="O42" s="41">
        <f t="shared" si="4"/>
        <v>0</v>
      </c>
      <c r="P42" s="42">
        <f t="shared" si="4"/>
        <v>1591.518</v>
      </c>
      <c r="Q42" s="41">
        <f t="shared" si="4"/>
        <v>0</v>
      </c>
      <c r="R42" s="43">
        <f t="shared" si="4"/>
        <v>1591.518</v>
      </c>
      <c r="S42" s="44">
        <f t="shared" si="4"/>
        <v>0</v>
      </c>
      <c r="T42" s="45">
        <f t="shared" si="4"/>
        <v>1591.518</v>
      </c>
      <c r="U42" s="46">
        <v>0</v>
      </c>
      <c r="V42" s="46">
        <f t="shared" si="0"/>
        <v>1591.518</v>
      </c>
      <c r="W42" s="12"/>
    </row>
    <row r="43" spans="2:23" ht="15.75" thickBot="1" x14ac:dyDescent="0.3">
      <c r="B43" s="47"/>
      <c r="C43" s="89"/>
      <c r="D43" s="90"/>
      <c r="E43" s="50">
        <v>4357</v>
      </c>
      <c r="F43" s="51">
        <v>6121</v>
      </c>
      <c r="G43" s="52" t="s">
        <v>24</v>
      </c>
      <c r="H43" s="53">
        <v>0</v>
      </c>
      <c r="I43" s="53">
        <v>0</v>
      </c>
      <c r="J43" s="54">
        <f>SUM(H43:I43)</f>
        <v>0</v>
      </c>
      <c r="K43" s="53">
        <v>1591.518</v>
      </c>
      <c r="L43" s="54">
        <f>SUM(J43:K43)</f>
        <v>1591.518</v>
      </c>
      <c r="M43" s="53">
        <v>0</v>
      </c>
      <c r="N43" s="54">
        <f>SUM(L43:M43)</f>
        <v>1591.518</v>
      </c>
      <c r="O43" s="55">
        <v>0</v>
      </c>
      <c r="P43" s="56">
        <f>SUM(N43:O43)</f>
        <v>1591.518</v>
      </c>
      <c r="Q43" s="55">
        <v>0</v>
      </c>
      <c r="R43" s="57">
        <f>SUM(P43:Q43)</f>
        <v>1591.518</v>
      </c>
      <c r="S43" s="58">
        <v>0</v>
      </c>
      <c r="T43" s="59">
        <f>SUM(R43:S43)</f>
        <v>1591.518</v>
      </c>
      <c r="U43" s="60">
        <v>0</v>
      </c>
      <c r="V43" s="60">
        <f t="shared" si="0"/>
        <v>1591.518</v>
      </c>
      <c r="W43" s="12"/>
    </row>
    <row r="44" spans="2:23" ht="15.75" thickBot="1" x14ac:dyDescent="0.3">
      <c r="B44" s="33" t="s">
        <v>18</v>
      </c>
      <c r="C44" s="34" t="s">
        <v>72</v>
      </c>
      <c r="D44" s="64" t="s">
        <v>73</v>
      </c>
      <c r="E44" s="65" t="s">
        <v>19</v>
      </c>
      <c r="F44" s="66" t="s">
        <v>19</v>
      </c>
      <c r="G44" s="67" t="s">
        <v>74</v>
      </c>
      <c r="H44" s="68">
        <f t="shared" si="4"/>
        <v>0</v>
      </c>
      <c r="I44" s="68">
        <f t="shared" si="4"/>
        <v>0</v>
      </c>
      <c r="J44" s="69">
        <f t="shared" si="4"/>
        <v>0</v>
      </c>
      <c r="K44" s="68">
        <f t="shared" si="4"/>
        <v>0</v>
      </c>
      <c r="L44" s="69">
        <f t="shared" si="4"/>
        <v>0</v>
      </c>
      <c r="M44" s="68">
        <f t="shared" si="4"/>
        <v>290.2</v>
      </c>
      <c r="N44" s="69">
        <f t="shared" si="4"/>
        <v>290.2</v>
      </c>
      <c r="O44" s="70">
        <f t="shared" si="4"/>
        <v>0</v>
      </c>
      <c r="P44" s="71">
        <f t="shared" si="4"/>
        <v>290.2</v>
      </c>
      <c r="Q44" s="70">
        <f t="shared" si="4"/>
        <v>0</v>
      </c>
      <c r="R44" s="72">
        <f t="shared" si="4"/>
        <v>290.2</v>
      </c>
      <c r="S44" s="73">
        <f t="shared" si="4"/>
        <v>0</v>
      </c>
      <c r="T44" s="74">
        <f t="shared" si="4"/>
        <v>290.2</v>
      </c>
      <c r="U44" s="46">
        <v>0</v>
      </c>
      <c r="V44" s="46">
        <f t="shared" si="0"/>
        <v>290.2</v>
      </c>
      <c r="W44" s="12"/>
    </row>
    <row r="45" spans="2:23" ht="15.75" thickBot="1" x14ac:dyDescent="0.3">
      <c r="B45" s="47"/>
      <c r="C45" s="89"/>
      <c r="D45" s="91"/>
      <c r="E45" s="79">
        <v>3122</v>
      </c>
      <c r="F45" s="80">
        <v>6121</v>
      </c>
      <c r="G45" s="81" t="s">
        <v>24</v>
      </c>
      <c r="H45" s="82">
        <v>0</v>
      </c>
      <c r="I45" s="82">
        <v>0</v>
      </c>
      <c r="J45" s="83">
        <f>SUM(H45:I45)</f>
        <v>0</v>
      </c>
      <c r="K45" s="82">
        <v>0</v>
      </c>
      <c r="L45" s="83">
        <f>SUM(J45:K45)</f>
        <v>0</v>
      </c>
      <c r="M45" s="82">
        <v>290.2</v>
      </c>
      <c r="N45" s="83">
        <f>SUM(L45:M45)</f>
        <v>290.2</v>
      </c>
      <c r="O45" s="84">
        <v>0</v>
      </c>
      <c r="P45" s="85">
        <f>SUM(N45:O45)</f>
        <v>290.2</v>
      </c>
      <c r="Q45" s="84">
        <v>0</v>
      </c>
      <c r="R45" s="86">
        <f>SUM(P45:Q45)</f>
        <v>290.2</v>
      </c>
      <c r="S45" s="87">
        <v>0</v>
      </c>
      <c r="T45" s="88">
        <f>SUM(R45:S45)</f>
        <v>290.2</v>
      </c>
      <c r="U45" s="60">
        <v>0</v>
      </c>
      <c r="V45" s="60">
        <f t="shared" si="0"/>
        <v>290.2</v>
      </c>
      <c r="W45" s="12"/>
    </row>
    <row r="46" spans="2:23" ht="15.75" thickBot="1" x14ac:dyDescent="0.3">
      <c r="B46" s="33" t="s">
        <v>18</v>
      </c>
      <c r="C46" s="34" t="s">
        <v>75</v>
      </c>
      <c r="D46" s="64" t="s">
        <v>76</v>
      </c>
      <c r="E46" s="65" t="s">
        <v>19</v>
      </c>
      <c r="F46" s="66" t="s">
        <v>19</v>
      </c>
      <c r="G46" s="67" t="s">
        <v>77</v>
      </c>
      <c r="H46" s="68">
        <f t="shared" si="4"/>
        <v>0</v>
      </c>
      <c r="I46" s="68">
        <f t="shared" si="4"/>
        <v>0</v>
      </c>
      <c r="J46" s="69">
        <f t="shared" si="4"/>
        <v>0</v>
      </c>
      <c r="K46" s="68">
        <f t="shared" si="4"/>
        <v>0</v>
      </c>
      <c r="L46" s="69">
        <f t="shared" si="4"/>
        <v>0</v>
      </c>
      <c r="M46" s="68">
        <f t="shared" si="4"/>
        <v>3000</v>
      </c>
      <c r="N46" s="69">
        <f t="shared" si="4"/>
        <v>3000</v>
      </c>
      <c r="O46" s="70">
        <f t="shared" si="4"/>
        <v>0</v>
      </c>
      <c r="P46" s="71">
        <f t="shared" si="4"/>
        <v>3000</v>
      </c>
      <c r="Q46" s="70">
        <f t="shared" si="4"/>
        <v>0</v>
      </c>
      <c r="R46" s="72">
        <f t="shared" si="4"/>
        <v>3000</v>
      </c>
      <c r="S46" s="73">
        <f t="shared" si="4"/>
        <v>0</v>
      </c>
      <c r="T46" s="74">
        <f t="shared" si="4"/>
        <v>3000</v>
      </c>
      <c r="U46" s="46">
        <v>0</v>
      </c>
      <c r="V46" s="46">
        <f t="shared" si="0"/>
        <v>3000</v>
      </c>
      <c r="W46" s="12"/>
    </row>
    <row r="47" spans="2:23" ht="15.75" thickBot="1" x14ac:dyDescent="0.3">
      <c r="B47" s="47"/>
      <c r="C47" s="89"/>
      <c r="D47" s="91"/>
      <c r="E47" s="79">
        <v>3122</v>
      </c>
      <c r="F47" s="80">
        <v>6121</v>
      </c>
      <c r="G47" s="81" t="s">
        <v>24</v>
      </c>
      <c r="H47" s="82">
        <v>0</v>
      </c>
      <c r="I47" s="82">
        <v>0</v>
      </c>
      <c r="J47" s="83">
        <f>SUM(H47:I47)</f>
        <v>0</v>
      </c>
      <c r="K47" s="82">
        <v>0</v>
      </c>
      <c r="L47" s="83">
        <f>SUM(J47:K47)</f>
        <v>0</v>
      </c>
      <c r="M47" s="82">
        <v>3000</v>
      </c>
      <c r="N47" s="83">
        <f>SUM(L47:M47)</f>
        <v>3000</v>
      </c>
      <c r="O47" s="84">
        <v>0</v>
      </c>
      <c r="P47" s="85">
        <f>SUM(N47:O47)</f>
        <v>3000</v>
      </c>
      <c r="Q47" s="84">
        <v>0</v>
      </c>
      <c r="R47" s="86">
        <f>SUM(P47:Q47)</f>
        <v>3000</v>
      </c>
      <c r="S47" s="87">
        <v>0</v>
      </c>
      <c r="T47" s="88">
        <f>SUM(R47:S47)</f>
        <v>3000</v>
      </c>
      <c r="U47" s="60">
        <v>0</v>
      </c>
      <c r="V47" s="60">
        <f t="shared" si="0"/>
        <v>3000</v>
      </c>
      <c r="W47" s="12"/>
    </row>
    <row r="48" spans="2:23" ht="15.75" thickBot="1" x14ac:dyDescent="0.3">
      <c r="B48" s="33" t="s">
        <v>18</v>
      </c>
      <c r="C48" s="34" t="s">
        <v>78</v>
      </c>
      <c r="D48" s="64" t="s">
        <v>79</v>
      </c>
      <c r="E48" s="65" t="s">
        <v>19</v>
      </c>
      <c r="F48" s="66" t="s">
        <v>19</v>
      </c>
      <c r="G48" s="67" t="s">
        <v>80</v>
      </c>
      <c r="H48" s="68">
        <f t="shared" si="4"/>
        <v>0</v>
      </c>
      <c r="I48" s="68">
        <f t="shared" si="4"/>
        <v>0</v>
      </c>
      <c r="J48" s="69">
        <f t="shared" si="4"/>
        <v>0</v>
      </c>
      <c r="K48" s="68">
        <f t="shared" si="4"/>
        <v>0</v>
      </c>
      <c r="L48" s="69">
        <f t="shared" si="4"/>
        <v>0</v>
      </c>
      <c r="M48" s="68">
        <f t="shared" si="4"/>
        <v>0</v>
      </c>
      <c r="N48" s="69">
        <f t="shared" si="4"/>
        <v>0</v>
      </c>
      <c r="O48" s="70">
        <f t="shared" si="4"/>
        <v>0</v>
      </c>
      <c r="P48" s="71">
        <f t="shared" si="4"/>
        <v>0</v>
      </c>
      <c r="Q48" s="70">
        <f t="shared" si="4"/>
        <v>0</v>
      </c>
      <c r="R48" s="72">
        <f t="shared" si="4"/>
        <v>0</v>
      </c>
      <c r="S48" s="73">
        <f t="shared" si="4"/>
        <v>0</v>
      </c>
      <c r="T48" s="74">
        <f t="shared" si="4"/>
        <v>0</v>
      </c>
      <c r="U48" s="46">
        <v>0</v>
      </c>
      <c r="V48" s="46">
        <f t="shared" si="0"/>
        <v>0</v>
      </c>
      <c r="W48" s="12"/>
    </row>
    <row r="49" spans="2:23" ht="15.75" thickBot="1" x14ac:dyDescent="0.3">
      <c r="B49" s="47"/>
      <c r="C49" s="89"/>
      <c r="D49" s="91"/>
      <c r="E49" s="79">
        <v>4357</v>
      </c>
      <c r="F49" s="80">
        <v>6121</v>
      </c>
      <c r="G49" s="81" t="s">
        <v>24</v>
      </c>
      <c r="H49" s="82">
        <v>0</v>
      </c>
      <c r="I49" s="82">
        <v>0</v>
      </c>
      <c r="J49" s="83">
        <f>SUM(H49:I49)</f>
        <v>0</v>
      </c>
      <c r="K49" s="82">
        <v>0</v>
      </c>
      <c r="L49" s="83">
        <f>SUM(J49:K49)</f>
        <v>0</v>
      </c>
      <c r="M49" s="82">
        <v>0</v>
      </c>
      <c r="N49" s="83">
        <f>SUM(L49:M49)</f>
        <v>0</v>
      </c>
      <c r="O49" s="84">
        <v>0</v>
      </c>
      <c r="P49" s="85">
        <v>0</v>
      </c>
      <c r="Q49" s="84">
        <v>0</v>
      </c>
      <c r="R49" s="86">
        <f>SUM(P49:Q49)</f>
        <v>0</v>
      </c>
      <c r="S49" s="87">
        <v>0</v>
      </c>
      <c r="T49" s="88">
        <f>SUM(R49:S49)</f>
        <v>0</v>
      </c>
      <c r="U49" s="60">
        <v>0</v>
      </c>
      <c r="V49" s="60">
        <f t="shared" si="0"/>
        <v>0</v>
      </c>
      <c r="W49" s="12"/>
    </row>
    <row r="50" spans="2:23" ht="15.75" thickBot="1" x14ac:dyDescent="0.3">
      <c r="B50" s="33" t="s">
        <v>18</v>
      </c>
      <c r="C50" s="34" t="s">
        <v>81</v>
      </c>
      <c r="D50" s="35" t="s">
        <v>58</v>
      </c>
      <c r="E50" s="36" t="s">
        <v>19</v>
      </c>
      <c r="F50" s="37" t="s">
        <v>19</v>
      </c>
      <c r="G50" s="38" t="s">
        <v>82</v>
      </c>
      <c r="H50" s="39">
        <f t="shared" si="4"/>
        <v>0</v>
      </c>
      <c r="I50" s="39">
        <f t="shared" si="4"/>
        <v>0</v>
      </c>
      <c r="J50" s="40">
        <f t="shared" si="4"/>
        <v>0</v>
      </c>
      <c r="K50" s="39">
        <f t="shared" si="4"/>
        <v>0</v>
      </c>
      <c r="L50" s="40">
        <f t="shared" si="4"/>
        <v>2000</v>
      </c>
      <c r="M50" s="39">
        <f t="shared" si="4"/>
        <v>0</v>
      </c>
      <c r="N50" s="40">
        <f t="shared" si="4"/>
        <v>2000</v>
      </c>
      <c r="O50" s="41">
        <f>O51</f>
        <v>0</v>
      </c>
      <c r="P50" s="42">
        <f t="shared" si="4"/>
        <v>2000</v>
      </c>
      <c r="Q50" s="41">
        <f>Q51</f>
        <v>0</v>
      </c>
      <c r="R50" s="43">
        <f t="shared" si="4"/>
        <v>2000</v>
      </c>
      <c r="S50" s="44">
        <f>S51</f>
        <v>0</v>
      </c>
      <c r="T50" s="45">
        <f t="shared" si="4"/>
        <v>2000</v>
      </c>
      <c r="U50" s="46">
        <v>0</v>
      </c>
      <c r="V50" s="46">
        <f t="shared" si="0"/>
        <v>2000</v>
      </c>
      <c r="W50" s="12"/>
    </row>
    <row r="51" spans="2:23" ht="15.75" thickBot="1" x14ac:dyDescent="0.3">
      <c r="B51" s="47"/>
      <c r="C51" s="89"/>
      <c r="D51" s="90"/>
      <c r="E51" s="50">
        <v>3326</v>
      </c>
      <c r="F51" s="51">
        <v>6121</v>
      </c>
      <c r="G51" s="52" t="s">
        <v>24</v>
      </c>
      <c r="H51" s="53">
        <v>0</v>
      </c>
      <c r="I51" s="53">
        <v>0</v>
      </c>
      <c r="J51" s="54">
        <f>SUM(H51:I51)</f>
        <v>0</v>
      </c>
      <c r="K51" s="53">
        <v>0</v>
      </c>
      <c r="L51" s="54">
        <v>2000</v>
      </c>
      <c r="M51" s="53">
        <v>0</v>
      </c>
      <c r="N51" s="54">
        <f>SUM(L51:M51)</f>
        <v>2000</v>
      </c>
      <c r="O51" s="55">
        <v>0</v>
      </c>
      <c r="P51" s="56">
        <f>SUM(N51:O51)</f>
        <v>2000</v>
      </c>
      <c r="Q51" s="55">
        <v>0</v>
      </c>
      <c r="R51" s="57">
        <f>SUM(P51:Q51)</f>
        <v>2000</v>
      </c>
      <c r="S51" s="58">
        <v>0</v>
      </c>
      <c r="T51" s="59">
        <f>SUM(R51:S51)</f>
        <v>2000</v>
      </c>
      <c r="U51" s="60">
        <v>0</v>
      </c>
      <c r="V51" s="60">
        <f t="shared" si="0"/>
        <v>2000</v>
      </c>
      <c r="W51" s="12"/>
    </row>
    <row r="52" spans="2:23" ht="15.75" thickBot="1" x14ac:dyDescent="0.3">
      <c r="B52" s="33" t="s">
        <v>18</v>
      </c>
      <c r="C52" s="34" t="s">
        <v>83</v>
      </c>
      <c r="D52" s="64" t="s">
        <v>37</v>
      </c>
      <c r="E52" s="65" t="s">
        <v>19</v>
      </c>
      <c r="F52" s="66" t="s">
        <v>19</v>
      </c>
      <c r="G52" s="67" t="s">
        <v>84</v>
      </c>
      <c r="H52" s="68">
        <f t="shared" si="4"/>
        <v>0</v>
      </c>
      <c r="I52" s="68">
        <f t="shared" si="4"/>
        <v>0</v>
      </c>
      <c r="J52" s="69">
        <f t="shared" si="4"/>
        <v>0</v>
      </c>
      <c r="K52" s="68">
        <f t="shared" si="4"/>
        <v>0</v>
      </c>
      <c r="L52" s="69">
        <f t="shared" si="4"/>
        <v>0</v>
      </c>
      <c r="M52" s="68">
        <f t="shared" si="4"/>
        <v>0</v>
      </c>
      <c r="N52" s="69">
        <f t="shared" si="4"/>
        <v>0</v>
      </c>
      <c r="O52" s="70">
        <f t="shared" si="4"/>
        <v>350</v>
      </c>
      <c r="P52" s="71">
        <f t="shared" si="4"/>
        <v>350</v>
      </c>
      <c r="Q52" s="70">
        <f t="shared" si="4"/>
        <v>0</v>
      </c>
      <c r="R52" s="72">
        <f t="shared" si="4"/>
        <v>350</v>
      </c>
      <c r="S52" s="73">
        <f t="shared" si="4"/>
        <v>0</v>
      </c>
      <c r="T52" s="74">
        <f t="shared" si="4"/>
        <v>350</v>
      </c>
      <c r="U52" s="46">
        <v>0</v>
      </c>
      <c r="V52" s="46">
        <f t="shared" si="0"/>
        <v>350</v>
      </c>
      <c r="W52" s="12"/>
    </row>
    <row r="53" spans="2:23" ht="15.75" thickBot="1" x14ac:dyDescent="0.3">
      <c r="B53" s="47"/>
      <c r="C53" s="89"/>
      <c r="D53" s="91"/>
      <c r="E53" s="79">
        <v>3122</v>
      </c>
      <c r="F53" s="80">
        <v>6121</v>
      </c>
      <c r="G53" s="81" t="s">
        <v>24</v>
      </c>
      <c r="H53" s="82">
        <v>0</v>
      </c>
      <c r="I53" s="82">
        <v>0</v>
      </c>
      <c r="J53" s="83">
        <f>SUM(H53:I53)</f>
        <v>0</v>
      </c>
      <c r="K53" s="82">
        <v>0</v>
      </c>
      <c r="L53" s="83">
        <f>SUM(J53:K53)</f>
        <v>0</v>
      </c>
      <c r="M53" s="82">
        <v>0</v>
      </c>
      <c r="N53" s="83">
        <f>SUM(L53:M53)</f>
        <v>0</v>
      </c>
      <c r="O53" s="84">
        <v>350</v>
      </c>
      <c r="P53" s="85">
        <f>SUM(N53:O53)</f>
        <v>350</v>
      </c>
      <c r="Q53" s="84">
        <v>0</v>
      </c>
      <c r="R53" s="86">
        <f>SUM(P53:Q53)</f>
        <v>350</v>
      </c>
      <c r="S53" s="87">
        <v>0</v>
      </c>
      <c r="T53" s="88">
        <f>SUM(R53:S53)</f>
        <v>350</v>
      </c>
      <c r="U53" s="60">
        <v>0</v>
      </c>
      <c r="V53" s="60">
        <f t="shared" si="0"/>
        <v>350</v>
      </c>
      <c r="W53" s="12"/>
    </row>
    <row r="54" spans="2:23" ht="15.75" thickBot="1" x14ac:dyDescent="0.3">
      <c r="B54" s="33" t="s">
        <v>18</v>
      </c>
      <c r="C54" s="34" t="s">
        <v>85</v>
      </c>
      <c r="D54" s="64" t="s">
        <v>86</v>
      </c>
      <c r="E54" s="65" t="s">
        <v>19</v>
      </c>
      <c r="F54" s="66" t="s">
        <v>19</v>
      </c>
      <c r="G54" s="67" t="s">
        <v>87</v>
      </c>
      <c r="H54" s="68">
        <f t="shared" si="4"/>
        <v>0</v>
      </c>
      <c r="I54" s="68">
        <f t="shared" si="4"/>
        <v>0</v>
      </c>
      <c r="J54" s="69">
        <f t="shared" si="4"/>
        <v>0</v>
      </c>
      <c r="K54" s="68">
        <f t="shared" si="4"/>
        <v>0</v>
      </c>
      <c r="L54" s="69">
        <f t="shared" si="4"/>
        <v>0</v>
      </c>
      <c r="M54" s="68">
        <f t="shared" si="4"/>
        <v>0</v>
      </c>
      <c r="N54" s="69">
        <f t="shared" si="4"/>
        <v>0</v>
      </c>
      <c r="O54" s="70">
        <f t="shared" si="4"/>
        <v>0</v>
      </c>
      <c r="P54" s="71">
        <f t="shared" si="4"/>
        <v>0</v>
      </c>
      <c r="Q54" s="70">
        <f t="shared" si="4"/>
        <v>2500</v>
      </c>
      <c r="R54" s="72">
        <f t="shared" si="4"/>
        <v>2500</v>
      </c>
      <c r="S54" s="73">
        <f t="shared" si="4"/>
        <v>0</v>
      </c>
      <c r="T54" s="74">
        <f t="shared" si="4"/>
        <v>2500</v>
      </c>
      <c r="U54" s="46">
        <v>0</v>
      </c>
      <c r="V54" s="46">
        <f t="shared" si="0"/>
        <v>2500</v>
      </c>
      <c r="W54" s="12"/>
    </row>
    <row r="55" spans="2:23" ht="15.75" thickBot="1" x14ac:dyDescent="0.3">
      <c r="B55" s="47"/>
      <c r="C55" s="89"/>
      <c r="D55" s="91"/>
      <c r="E55" s="79">
        <v>4357</v>
      </c>
      <c r="F55" s="80">
        <v>6121</v>
      </c>
      <c r="G55" s="81" t="s">
        <v>24</v>
      </c>
      <c r="H55" s="82">
        <v>0</v>
      </c>
      <c r="I55" s="82">
        <v>0</v>
      </c>
      <c r="J55" s="83">
        <f>SUM(H55:I55)</f>
        <v>0</v>
      </c>
      <c r="K55" s="82">
        <v>0</v>
      </c>
      <c r="L55" s="83">
        <f>SUM(J55:K55)</f>
        <v>0</v>
      </c>
      <c r="M55" s="82">
        <v>0</v>
      </c>
      <c r="N55" s="83">
        <f>SUM(L55:M55)</f>
        <v>0</v>
      </c>
      <c r="O55" s="84">
        <v>0</v>
      </c>
      <c r="P55" s="85">
        <f>SUM(N55:O55)</f>
        <v>0</v>
      </c>
      <c r="Q55" s="84">
        <v>2500</v>
      </c>
      <c r="R55" s="86">
        <f>SUM(P55:Q55)</f>
        <v>2500</v>
      </c>
      <c r="S55" s="87">
        <v>0</v>
      </c>
      <c r="T55" s="88">
        <f>SUM(R55:S55)</f>
        <v>2500</v>
      </c>
      <c r="U55" s="60">
        <v>0</v>
      </c>
      <c r="V55" s="60">
        <f t="shared" si="0"/>
        <v>2500</v>
      </c>
      <c r="W55" s="12"/>
    </row>
    <row r="56" spans="2:23" ht="15.75" thickBot="1" x14ac:dyDescent="0.3">
      <c r="B56" s="33" t="s">
        <v>18</v>
      </c>
      <c r="C56" s="34" t="s">
        <v>88</v>
      </c>
      <c r="D56" s="64" t="s">
        <v>89</v>
      </c>
      <c r="E56" s="65" t="s">
        <v>19</v>
      </c>
      <c r="F56" s="66" t="s">
        <v>19</v>
      </c>
      <c r="G56" s="67" t="s">
        <v>90</v>
      </c>
      <c r="H56" s="68">
        <f t="shared" si="4"/>
        <v>0</v>
      </c>
      <c r="I56" s="68">
        <f t="shared" si="4"/>
        <v>0</v>
      </c>
      <c r="J56" s="69">
        <f t="shared" si="4"/>
        <v>0</v>
      </c>
      <c r="K56" s="68">
        <f t="shared" si="4"/>
        <v>0</v>
      </c>
      <c r="L56" s="69">
        <f t="shared" si="4"/>
        <v>0</v>
      </c>
      <c r="M56" s="68">
        <f t="shared" si="4"/>
        <v>0</v>
      </c>
      <c r="N56" s="69">
        <f t="shared" si="4"/>
        <v>0</v>
      </c>
      <c r="O56" s="70">
        <f t="shared" si="4"/>
        <v>0</v>
      </c>
      <c r="P56" s="71">
        <f t="shared" si="4"/>
        <v>0</v>
      </c>
      <c r="Q56" s="70">
        <f t="shared" si="4"/>
        <v>1000</v>
      </c>
      <c r="R56" s="72">
        <f t="shared" si="4"/>
        <v>1000</v>
      </c>
      <c r="S56" s="73">
        <f t="shared" ref="S56:T60" si="5">S57</f>
        <v>0</v>
      </c>
      <c r="T56" s="74">
        <f t="shared" si="5"/>
        <v>1000</v>
      </c>
      <c r="U56" s="46">
        <v>0</v>
      </c>
      <c r="V56" s="46">
        <f t="shared" si="0"/>
        <v>1000</v>
      </c>
      <c r="W56" s="12"/>
    </row>
    <row r="57" spans="2:23" ht="15.75" thickBot="1" x14ac:dyDescent="0.3">
      <c r="B57" s="47"/>
      <c r="C57" s="89"/>
      <c r="D57" s="91"/>
      <c r="E57" s="79">
        <v>4357</v>
      </c>
      <c r="F57" s="80">
        <v>6121</v>
      </c>
      <c r="G57" s="81" t="s">
        <v>24</v>
      </c>
      <c r="H57" s="82">
        <v>0</v>
      </c>
      <c r="I57" s="82">
        <v>0</v>
      </c>
      <c r="J57" s="83">
        <f>SUM(H57:I57)</f>
        <v>0</v>
      </c>
      <c r="K57" s="82">
        <v>0</v>
      </c>
      <c r="L57" s="83">
        <f>SUM(J57:K57)</f>
        <v>0</v>
      </c>
      <c r="M57" s="82">
        <v>0</v>
      </c>
      <c r="N57" s="83">
        <f>SUM(L57:M57)</f>
        <v>0</v>
      </c>
      <c r="O57" s="84">
        <v>0</v>
      </c>
      <c r="P57" s="85">
        <f>SUM(N57:O57)</f>
        <v>0</v>
      </c>
      <c r="Q57" s="84">
        <v>1000</v>
      </c>
      <c r="R57" s="86">
        <f>SUM(P57:Q57)</f>
        <v>1000</v>
      </c>
      <c r="S57" s="87">
        <v>0</v>
      </c>
      <c r="T57" s="88">
        <f>SUM(R57:S57)</f>
        <v>1000</v>
      </c>
      <c r="U57" s="60">
        <v>0</v>
      </c>
      <c r="V57" s="60">
        <f t="shared" si="0"/>
        <v>1000</v>
      </c>
      <c r="W57" s="12"/>
    </row>
    <row r="58" spans="2:23" ht="15.75" thickBot="1" x14ac:dyDescent="0.3">
      <c r="B58" s="33" t="s">
        <v>18</v>
      </c>
      <c r="C58" s="34" t="s">
        <v>91</v>
      </c>
      <c r="D58" s="64" t="s">
        <v>92</v>
      </c>
      <c r="E58" s="65" t="s">
        <v>19</v>
      </c>
      <c r="F58" s="66" t="s">
        <v>19</v>
      </c>
      <c r="G58" s="67" t="s">
        <v>93</v>
      </c>
      <c r="H58" s="68">
        <f t="shared" ref="H58:R58" si="6">H59</f>
        <v>0</v>
      </c>
      <c r="I58" s="68">
        <f t="shared" si="6"/>
        <v>0</v>
      </c>
      <c r="J58" s="69">
        <f t="shared" si="6"/>
        <v>0</v>
      </c>
      <c r="K58" s="68">
        <f t="shared" si="6"/>
        <v>0</v>
      </c>
      <c r="L58" s="69">
        <f t="shared" si="6"/>
        <v>0</v>
      </c>
      <c r="M58" s="68">
        <f t="shared" si="6"/>
        <v>0</v>
      </c>
      <c r="N58" s="69">
        <f t="shared" si="6"/>
        <v>0</v>
      </c>
      <c r="O58" s="70">
        <f t="shared" si="6"/>
        <v>0</v>
      </c>
      <c r="P58" s="71">
        <f t="shared" si="6"/>
        <v>0</v>
      </c>
      <c r="Q58" s="70">
        <f t="shared" si="6"/>
        <v>850</v>
      </c>
      <c r="R58" s="72">
        <f t="shared" si="6"/>
        <v>850</v>
      </c>
      <c r="S58" s="73">
        <f t="shared" si="5"/>
        <v>0</v>
      </c>
      <c r="T58" s="74">
        <f t="shared" si="5"/>
        <v>850</v>
      </c>
      <c r="U58" s="46">
        <v>0</v>
      </c>
      <c r="V58" s="46">
        <f t="shared" si="0"/>
        <v>850</v>
      </c>
      <c r="W58" s="12"/>
    </row>
    <row r="59" spans="2:23" ht="15.75" thickBot="1" x14ac:dyDescent="0.3">
      <c r="B59" s="47"/>
      <c r="C59" s="89"/>
      <c r="D59" s="91"/>
      <c r="E59" s="79">
        <v>4357</v>
      </c>
      <c r="F59" s="80">
        <v>6121</v>
      </c>
      <c r="G59" s="81" t="s">
        <v>24</v>
      </c>
      <c r="H59" s="82">
        <v>0</v>
      </c>
      <c r="I59" s="82">
        <v>0</v>
      </c>
      <c r="J59" s="83">
        <f>SUM(H59:I59)</f>
        <v>0</v>
      </c>
      <c r="K59" s="82">
        <v>0</v>
      </c>
      <c r="L59" s="83">
        <f>SUM(J59:K59)</f>
        <v>0</v>
      </c>
      <c r="M59" s="82">
        <v>0</v>
      </c>
      <c r="N59" s="83">
        <f>SUM(L59:M59)</f>
        <v>0</v>
      </c>
      <c r="O59" s="84">
        <v>0</v>
      </c>
      <c r="P59" s="85">
        <v>0</v>
      </c>
      <c r="Q59" s="84">
        <v>850</v>
      </c>
      <c r="R59" s="86">
        <f>SUM(P59:Q59)</f>
        <v>850</v>
      </c>
      <c r="S59" s="87">
        <v>0</v>
      </c>
      <c r="T59" s="88">
        <f>SUM(R59:S59)</f>
        <v>850</v>
      </c>
      <c r="U59" s="60">
        <v>0</v>
      </c>
      <c r="V59" s="60">
        <f t="shared" si="0"/>
        <v>850</v>
      </c>
      <c r="W59" s="12"/>
    </row>
    <row r="60" spans="2:23" ht="15.75" thickBot="1" x14ac:dyDescent="0.3">
      <c r="B60" s="33" t="s">
        <v>18</v>
      </c>
      <c r="C60" s="34" t="s">
        <v>94</v>
      </c>
      <c r="D60" s="64" t="s">
        <v>28</v>
      </c>
      <c r="E60" s="65" t="s">
        <v>19</v>
      </c>
      <c r="F60" s="66" t="s">
        <v>19</v>
      </c>
      <c r="G60" s="67" t="s">
        <v>95</v>
      </c>
      <c r="H60" s="68">
        <f t="shared" ref="H60:R60" si="7">H61</f>
        <v>0</v>
      </c>
      <c r="I60" s="68">
        <f t="shared" si="7"/>
        <v>0</v>
      </c>
      <c r="J60" s="69">
        <f t="shared" si="7"/>
        <v>0</v>
      </c>
      <c r="K60" s="68">
        <f t="shared" si="7"/>
        <v>0</v>
      </c>
      <c r="L60" s="69">
        <f t="shared" si="7"/>
        <v>0</v>
      </c>
      <c r="M60" s="68">
        <f t="shared" si="7"/>
        <v>0</v>
      </c>
      <c r="N60" s="69">
        <f t="shared" si="7"/>
        <v>0</v>
      </c>
      <c r="O60" s="70">
        <f t="shared" si="7"/>
        <v>0</v>
      </c>
      <c r="P60" s="71">
        <f t="shared" si="7"/>
        <v>0</v>
      </c>
      <c r="Q60" s="70">
        <f t="shared" si="7"/>
        <v>0</v>
      </c>
      <c r="R60" s="72">
        <f t="shared" si="7"/>
        <v>0</v>
      </c>
      <c r="S60" s="73">
        <f t="shared" si="5"/>
        <v>389.79140999999998</v>
      </c>
      <c r="T60" s="74">
        <f t="shared" si="5"/>
        <v>389.79140999999998</v>
      </c>
      <c r="U60" s="46">
        <v>0</v>
      </c>
      <c r="V60" s="46">
        <f t="shared" si="0"/>
        <v>389.79140999999998</v>
      </c>
      <c r="W60" s="12"/>
    </row>
    <row r="61" spans="2:23" ht="15.75" thickBot="1" x14ac:dyDescent="0.3">
      <c r="B61" s="47"/>
      <c r="C61" s="89"/>
      <c r="D61" s="91"/>
      <c r="E61" s="79">
        <v>3322</v>
      </c>
      <c r="F61" s="80">
        <v>6121</v>
      </c>
      <c r="G61" s="81" t="s">
        <v>24</v>
      </c>
      <c r="H61" s="82">
        <v>0</v>
      </c>
      <c r="I61" s="82">
        <v>0</v>
      </c>
      <c r="J61" s="83">
        <f>SUM(H61:I61)</f>
        <v>0</v>
      </c>
      <c r="K61" s="82">
        <v>0</v>
      </c>
      <c r="L61" s="83">
        <f>SUM(J61:K61)</f>
        <v>0</v>
      </c>
      <c r="M61" s="82">
        <v>0</v>
      </c>
      <c r="N61" s="83">
        <f>SUM(L61:M61)</f>
        <v>0</v>
      </c>
      <c r="O61" s="84">
        <v>0</v>
      </c>
      <c r="P61" s="85">
        <v>0</v>
      </c>
      <c r="Q61" s="84">
        <v>0</v>
      </c>
      <c r="R61" s="86">
        <f>SUM(P61:Q61)</f>
        <v>0</v>
      </c>
      <c r="S61" s="87">
        <v>389.79140999999998</v>
      </c>
      <c r="T61" s="88">
        <f>SUM(R61:S61)</f>
        <v>389.79140999999998</v>
      </c>
      <c r="U61" s="60">
        <v>0</v>
      </c>
      <c r="V61" s="60">
        <f t="shared" si="0"/>
        <v>389.79140999999998</v>
      </c>
      <c r="W61" s="12"/>
    </row>
    <row r="62" spans="2:23" ht="25.9" customHeight="1" thickBot="1" x14ac:dyDescent="0.3">
      <c r="B62" s="92" t="s">
        <v>96</v>
      </c>
      <c r="C62" s="93" t="s">
        <v>101</v>
      </c>
      <c r="D62" s="94">
        <v>1425</v>
      </c>
      <c r="E62" s="95" t="s">
        <v>19</v>
      </c>
      <c r="F62" s="95" t="s">
        <v>19</v>
      </c>
      <c r="G62" s="115" t="s">
        <v>100</v>
      </c>
      <c r="H62" s="96"/>
      <c r="I62" s="96"/>
      <c r="J62" s="96"/>
      <c r="K62" s="96"/>
      <c r="L62" s="96"/>
      <c r="M62" s="97"/>
      <c r="N62" s="97"/>
      <c r="O62" s="98"/>
      <c r="P62" s="99">
        <v>0</v>
      </c>
      <c r="Q62" s="98"/>
      <c r="R62" s="100"/>
      <c r="S62" s="98"/>
      <c r="T62" s="46">
        <v>0</v>
      </c>
      <c r="U62" s="46">
        <f>+U63</f>
        <v>2700</v>
      </c>
      <c r="V62" s="46">
        <f t="shared" si="0"/>
        <v>2700</v>
      </c>
      <c r="W62" s="12" t="s">
        <v>98</v>
      </c>
    </row>
    <row r="63" spans="2:23" ht="15.75" thickBot="1" x14ac:dyDescent="0.3">
      <c r="B63" s="101"/>
      <c r="C63" s="102"/>
      <c r="D63" s="103"/>
      <c r="E63" s="104">
        <v>3122</v>
      </c>
      <c r="F63" s="104">
        <v>6121</v>
      </c>
      <c r="G63" s="105" t="s">
        <v>24</v>
      </c>
      <c r="H63" s="106"/>
      <c r="I63" s="106"/>
      <c r="J63" s="106"/>
      <c r="K63" s="106"/>
      <c r="L63" s="106"/>
      <c r="M63" s="107"/>
      <c r="N63" s="107"/>
      <c r="O63" s="108"/>
      <c r="P63" s="109">
        <v>0</v>
      </c>
      <c r="Q63" s="108"/>
      <c r="R63" s="110"/>
      <c r="S63" s="108"/>
      <c r="T63" s="60">
        <v>0</v>
      </c>
      <c r="U63" s="60">
        <v>2700</v>
      </c>
      <c r="V63" s="60">
        <f t="shared" si="0"/>
        <v>2700</v>
      </c>
      <c r="W63" s="12"/>
    </row>
    <row r="64" spans="2:23" x14ac:dyDescent="0.25">
      <c r="E64" s="12"/>
      <c r="F64" s="12"/>
      <c r="G64" s="12"/>
      <c r="H64" s="111"/>
      <c r="I64" s="111"/>
      <c r="J64" s="111"/>
      <c r="K64" s="111"/>
      <c r="L64" s="111"/>
      <c r="M64" s="12"/>
      <c r="N64" s="12"/>
      <c r="O64" s="112"/>
      <c r="P64" s="113"/>
      <c r="Q64" s="112"/>
      <c r="R64" s="114"/>
      <c r="S64" s="112"/>
      <c r="T64" s="114"/>
      <c r="U64" s="12"/>
      <c r="V64" s="12"/>
      <c r="W64" s="12"/>
    </row>
  </sheetData>
  <mergeCells count="7">
    <mergeCell ref="A2:H2"/>
    <mergeCell ref="A4:H4"/>
    <mergeCell ref="A6:H6"/>
    <mergeCell ref="U7:U8"/>
    <mergeCell ref="A8:A17"/>
    <mergeCell ref="C8:D8"/>
    <mergeCell ref="C9:D9"/>
  </mergeCells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9" workbookViewId="0">
      <selection activeCell="J31" sqref="J3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63" t="s">
        <v>132</v>
      </c>
      <c r="B1" s="263"/>
      <c r="C1" s="213"/>
      <c r="D1" s="248" t="s">
        <v>192</v>
      </c>
      <c r="E1" s="214" t="s">
        <v>133</v>
      </c>
    </row>
    <row r="2" spans="1:10" ht="24.75" thickBot="1" x14ac:dyDescent="0.3">
      <c r="A2" s="215" t="s">
        <v>134</v>
      </c>
      <c r="B2" s="216" t="s">
        <v>135</v>
      </c>
      <c r="C2" s="217" t="s">
        <v>136</v>
      </c>
      <c r="D2" s="217" t="s">
        <v>109</v>
      </c>
      <c r="E2" s="217" t="s">
        <v>136</v>
      </c>
    </row>
    <row r="3" spans="1:10" ht="15" customHeight="1" x14ac:dyDescent="0.25">
      <c r="A3" s="218" t="s">
        <v>137</v>
      </c>
      <c r="B3" s="219" t="s">
        <v>138</v>
      </c>
      <c r="C3" s="220">
        <f>C4+C5+C6</f>
        <v>2363083.33</v>
      </c>
      <c r="D3" s="220">
        <f>D4+D5+D6</f>
        <v>0</v>
      </c>
      <c r="E3" s="221">
        <f t="shared" ref="E3:E23" si="0">C3+D3</f>
        <v>2363083.33</v>
      </c>
    </row>
    <row r="4" spans="1:10" ht="15" customHeight="1" x14ac:dyDescent="0.25">
      <c r="A4" s="222" t="s">
        <v>139</v>
      </c>
      <c r="B4" s="223" t="s">
        <v>140</v>
      </c>
      <c r="C4" s="224">
        <v>2220140.21</v>
      </c>
      <c r="D4" s="225">
        <v>0</v>
      </c>
      <c r="E4" s="226">
        <f t="shared" si="0"/>
        <v>2220140.21</v>
      </c>
      <c r="J4" s="3"/>
    </row>
    <row r="5" spans="1:10" ht="15" customHeight="1" x14ac:dyDescent="0.25">
      <c r="A5" s="222" t="s">
        <v>141</v>
      </c>
      <c r="B5" s="223" t="s">
        <v>142</v>
      </c>
      <c r="C5" s="224">
        <v>141417.56</v>
      </c>
      <c r="D5" s="227">
        <v>0</v>
      </c>
      <c r="E5" s="226">
        <f t="shared" si="0"/>
        <v>141417.56</v>
      </c>
    </row>
    <row r="6" spans="1:10" ht="15" customHeight="1" x14ac:dyDescent="0.25">
      <c r="A6" s="222" t="s">
        <v>143</v>
      </c>
      <c r="B6" s="223" t="s">
        <v>144</v>
      </c>
      <c r="C6" s="224">
        <v>1525.56</v>
      </c>
      <c r="D6" s="224">
        <v>0</v>
      </c>
      <c r="E6" s="226">
        <f t="shared" si="0"/>
        <v>1525.56</v>
      </c>
    </row>
    <row r="7" spans="1:10" ht="15" customHeight="1" x14ac:dyDescent="0.25">
      <c r="A7" s="228" t="s">
        <v>145</v>
      </c>
      <c r="B7" s="223" t="s">
        <v>146</v>
      </c>
      <c r="C7" s="229">
        <f>C8+C13</f>
        <v>4840158.1100000003</v>
      </c>
      <c r="D7" s="229">
        <f>D8+D13</f>
        <v>0</v>
      </c>
      <c r="E7" s="230">
        <f t="shared" si="0"/>
        <v>4840158.1100000003</v>
      </c>
    </row>
    <row r="8" spans="1:10" ht="15" customHeight="1" x14ac:dyDescent="0.25">
      <c r="A8" s="222" t="s">
        <v>147</v>
      </c>
      <c r="B8" s="223" t="s">
        <v>148</v>
      </c>
      <c r="C8" s="224">
        <f>C9+C10+C11+C12</f>
        <v>4128726.04</v>
      </c>
      <c r="D8" s="224">
        <f>D9+D10+D11+D12</f>
        <v>0</v>
      </c>
      <c r="E8" s="231">
        <f t="shared" si="0"/>
        <v>4128726.04</v>
      </c>
    </row>
    <row r="9" spans="1:10" ht="15" customHeight="1" x14ac:dyDescent="0.25">
      <c r="A9" s="222" t="s">
        <v>149</v>
      </c>
      <c r="B9" s="223" t="s">
        <v>150</v>
      </c>
      <c r="C9" s="224">
        <v>61072</v>
      </c>
      <c r="D9" s="224">
        <v>0</v>
      </c>
      <c r="E9" s="231">
        <f t="shared" si="0"/>
        <v>61072</v>
      </c>
    </row>
    <row r="10" spans="1:10" ht="15" customHeight="1" x14ac:dyDescent="0.25">
      <c r="A10" s="222" t="s">
        <v>151</v>
      </c>
      <c r="B10" s="223" t="s">
        <v>148</v>
      </c>
      <c r="C10" s="224">
        <v>4032423.87</v>
      </c>
      <c r="D10" s="224">
        <v>0</v>
      </c>
      <c r="E10" s="231">
        <f t="shared" si="0"/>
        <v>4032423.87</v>
      </c>
    </row>
    <row r="11" spans="1:10" ht="15" customHeight="1" x14ac:dyDescent="0.25">
      <c r="A11" s="222" t="s">
        <v>152</v>
      </c>
      <c r="B11" s="223" t="s">
        <v>153</v>
      </c>
      <c r="C11" s="224">
        <v>10460.17</v>
      </c>
      <c r="D11" s="224">
        <v>0</v>
      </c>
      <c r="E11" s="231">
        <f>SUM(C11:D11)</f>
        <v>10460.17</v>
      </c>
    </row>
    <row r="12" spans="1:10" ht="15" customHeight="1" x14ac:dyDescent="0.25">
      <c r="A12" s="222" t="s">
        <v>154</v>
      </c>
      <c r="B12" s="223">
        <v>4121</v>
      </c>
      <c r="C12" s="224">
        <v>24770</v>
      </c>
      <c r="D12" s="224">
        <v>0</v>
      </c>
      <c r="E12" s="231">
        <f>SUM(C12:D12)</f>
        <v>24770</v>
      </c>
    </row>
    <row r="13" spans="1:10" ht="15" customHeight="1" x14ac:dyDescent="0.25">
      <c r="A13" s="222" t="s">
        <v>155</v>
      </c>
      <c r="B13" s="223" t="s">
        <v>156</v>
      </c>
      <c r="C13" s="224">
        <f>C14+C15+C16</f>
        <v>711432.07000000007</v>
      </c>
      <c r="D13" s="224">
        <f>D14+D15+D16</f>
        <v>0</v>
      </c>
      <c r="E13" s="231">
        <f t="shared" si="0"/>
        <v>711432.07000000007</v>
      </c>
    </row>
    <row r="14" spans="1:10" ht="15" customHeight="1" x14ac:dyDescent="0.25">
      <c r="A14" s="222" t="s">
        <v>157</v>
      </c>
      <c r="B14" s="223" t="s">
        <v>156</v>
      </c>
      <c r="C14" s="224">
        <v>709937.4</v>
      </c>
      <c r="D14" s="224">
        <v>0</v>
      </c>
      <c r="E14" s="231">
        <f t="shared" si="0"/>
        <v>709937.4</v>
      </c>
    </row>
    <row r="15" spans="1:10" ht="15" customHeight="1" x14ac:dyDescent="0.25">
      <c r="A15" s="222" t="s">
        <v>158</v>
      </c>
      <c r="B15" s="223">
        <v>4221</v>
      </c>
      <c r="C15" s="224">
        <v>0</v>
      </c>
      <c r="D15" s="224">
        <v>0</v>
      </c>
      <c r="E15" s="231">
        <f>SUM(C15:D15)</f>
        <v>0</v>
      </c>
    </row>
    <row r="16" spans="1:10" ht="15" customHeight="1" x14ac:dyDescent="0.25">
      <c r="A16" s="222" t="s">
        <v>159</v>
      </c>
      <c r="B16" s="223">
        <v>4232</v>
      </c>
      <c r="C16" s="224">
        <v>1494.67</v>
      </c>
      <c r="D16" s="224">
        <v>0</v>
      </c>
      <c r="E16" s="231">
        <f>SUM(C16:D16)</f>
        <v>1494.67</v>
      </c>
    </row>
    <row r="17" spans="1:5" ht="15" customHeight="1" x14ac:dyDescent="0.25">
      <c r="A17" s="228" t="s">
        <v>160</v>
      </c>
      <c r="B17" s="232" t="s">
        <v>161</v>
      </c>
      <c r="C17" s="229">
        <f>C3+C7</f>
        <v>7203241.4400000004</v>
      </c>
      <c r="D17" s="229">
        <f>D3+D7</f>
        <v>0</v>
      </c>
      <c r="E17" s="230">
        <f t="shared" si="0"/>
        <v>7203241.4400000004</v>
      </c>
    </row>
    <row r="18" spans="1:5" ht="15" customHeight="1" x14ac:dyDescent="0.25">
      <c r="A18" s="228" t="s">
        <v>162</v>
      </c>
      <c r="B18" s="232" t="s">
        <v>163</v>
      </c>
      <c r="C18" s="229">
        <f>SUM(C19:C22)</f>
        <v>940852.76</v>
      </c>
      <c r="D18" s="229">
        <f>SUM(D19:D22)</f>
        <v>0</v>
      </c>
      <c r="E18" s="230">
        <f t="shared" si="0"/>
        <v>940852.76</v>
      </c>
    </row>
    <row r="19" spans="1:5" ht="15" customHeight="1" x14ac:dyDescent="0.25">
      <c r="A19" s="222" t="s">
        <v>164</v>
      </c>
      <c r="B19" s="223" t="s">
        <v>165</v>
      </c>
      <c r="C19" s="224">
        <v>84875.51</v>
      </c>
      <c r="D19" s="224">
        <v>0</v>
      </c>
      <c r="E19" s="231">
        <f t="shared" si="0"/>
        <v>84875.51</v>
      </c>
    </row>
    <row r="20" spans="1:5" ht="15" customHeight="1" x14ac:dyDescent="0.25">
      <c r="A20" s="222" t="s">
        <v>166</v>
      </c>
      <c r="B20" s="223">
        <v>8115</v>
      </c>
      <c r="C20" s="224">
        <v>952852.25</v>
      </c>
      <c r="D20" s="224">
        <v>0</v>
      </c>
      <c r="E20" s="231">
        <f>SUM(C20:D20)</f>
        <v>952852.25</v>
      </c>
    </row>
    <row r="21" spans="1:5" ht="15" customHeight="1" x14ac:dyDescent="0.25">
      <c r="A21" s="222" t="s">
        <v>167</v>
      </c>
      <c r="B21" s="223">
        <v>8123</v>
      </c>
      <c r="C21" s="224">
        <v>0</v>
      </c>
      <c r="D21" s="224">
        <v>0</v>
      </c>
      <c r="E21" s="231">
        <f>C21+D21</f>
        <v>0</v>
      </c>
    </row>
    <row r="22" spans="1:5" ht="15" customHeight="1" thickBot="1" x14ac:dyDescent="0.3">
      <c r="A22" s="233" t="s">
        <v>168</v>
      </c>
      <c r="B22" s="234">
        <v>-8124</v>
      </c>
      <c r="C22" s="235">
        <v>-96875</v>
      </c>
      <c r="D22" s="235">
        <v>0</v>
      </c>
      <c r="E22" s="236">
        <f>C22+D22</f>
        <v>-96875</v>
      </c>
    </row>
    <row r="23" spans="1:5" ht="15" customHeight="1" thickBot="1" x14ac:dyDescent="0.3">
      <c r="A23" s="237" t="s">
        <v>169</v>
      </c>
      <c r="B23" s="238"/>
      <c r="C23" s="239">
        <f>C3+C7+C18</f>
        <v>8144094.2000000002</v>
      </c>
      <c r="D23" s="239">
        <f>D17+D18</f>
        <v>0</v>
      </c>
      <c r="E23" s="240">
        <f t="shared" si="0"/>
        <v>8144094.2000000002</v>
      </c>
    </row>
    <row r="24" spans="1:5" ht="15.75" thickBot="1" x14ac:dyDescent="0.3">
      <c r="A24" s="263" t="s">
        <v>170</v>
      </c>
      <c r="B24" s="263"/>
      <c r="C24" s="241"/>
      <c r="D24" s="241"/>
      <c r="E24" s="242" t="s">
        <v>133</v>
      </c>
    </row>
    <row r="25" spans="1:5" ht="24.75" thickBot="1" x14ac:dyDescent="0.3">
      <c r="A25" s="215" t="s">
        <v>171</v>
      </c>
      <c r="B25" s="216" t="s">
        <v>6</v>
      </c>
      <c r="C25" s="217" t="s">
        <v>136</v>
      </c>
      <c r="D25" s="217" t="s">
        <v>109</v>
      </c>
      <c r="E25" s="217" t="s">
        <v>136</v>
      </c>
    </row>
    <row r="26" spans="1:5" ht="15" customHeight="1" x14ac:dyDescent="0.3">
      <c r="A26" s="243" t="s">
        <v>172</v>
      </c>
      <c r="B26" s="244" t="s">
        <v>173</v>
      </c>
      <c r="C26" s="227">
        <v>26192.5</v>
      </c>
      <c r="D26" s="227">
        <v>0</v>
      </c>
      <c r="E26" s="245">
        <f>C26+D26</f>
        <v>26192.5</v>
      </c>
    </row>
    <row r="27" spans="1:5" ht="15" customHeight="1" x14ac:dyDescent="0.25">
      <c r="A27" s="246" t="s">
        <v>174</v>
      </c>
      <c r="B27" s="223" t="s">
        <v>173</v>
      </c>
      <c r="C27" s="224">
        <v>242489.92</v>
      </c>
      <c r="D27" s="227">
        <v>0</v>
      </c>
      <c r="E27" s="245">
        <f t="shared" ref="E27:E41" si="1">C27+D27</f>
        <v>242489.92</v>
      </c>
    </row>
    <row r="28" spans="1:5" ht="15" customHeight="1" x14ac:dyDescent="0.25">
      <c r="A28" s="246" t="s">
        <v>175</v>
      </c>
      <c r="B28" s="223" t="s">
        <v>173</v>
      </c>
      <c r="C28" s="224">
        <v>882990.86</v>
      </c>
      <c r="D28" s="227">
        <v>0</v>
      </c>
      <c r="E28" s="245">
        <f t="shared" si="1"/>
        <v>882990.86</v>
      </c>
    </row>
    <row r="29" spans="1:5" ht="15" customHeight="1" x14ac:dyDescent="0.25">
      <c r="A29" s="246" t="s">
        <v>176</v>
      </c>
      <c r="B29" s="223" t="s">
        <v>173</v>
      </c>
      <c r="C29" s="224">
        <v>649814.35000000009</v>
      </c>
      <c r="D29" s="227">
        <v>0</v>
      </c>
      <c r="E29" s="245">
        <f t="shared" si="1"/>
        <v>649814.35000000009</v>
      </c>
    </row>
    <row r="30" spans="1:5" ht="15" customHeight="1" x14ac:dyDescent="0.25">
      <c r="A30" s="246" t="s">
        <v>177</v>
      </c>
      <c r="B30" s="223" t="s">
        <v>173</v>
      </c>
      <c r="C30" s="224">
        <v>3621391.4999999995</v>
      </c>
      <c r="D30" s="227">
        <v>0</v>
      </c>
      <c r="E30" s="245">
        <f>C30+D30</f>
        <v>3621391.4999999995</v>
      </c>
    </row>
    <row r="31" spans="1:5" ht="15" customHeight="1" x14ac:dyDescent="0.3">
      <c r="A31" s="246" t="s">
        <v>178</v>
      </c>
      <c r="B31" s="223" t="s">
        <v>179</v>
      </c>
      <c r="C31" s="224">
        <v>453659.35999999993</v>
      </c>
      <c r="D31" s="227">
        <v>0</v>
      </c>
      <c r="E31" s="245">
        <f t="shared" si="1"/>
        <v>453659.35999999993</v>
      </c>
    </row>
    <row r="32" spans="1:5" ht="15" customHeight="1" x14ac:dyDescent="0.25">
      <c r="A32" s="246" t="s">
        <v>180</v>
      </c>
      <c r="B32" s="223" t="s">
        <v>173</v>
      </c>
      <c r="C32" s="224">
        <v>65586</v>
      </c>
      <c r="D32" s="227">
        <v>0</v>
      </c>
      <c r="E32" s="245">
        <f t="shared" si="1"/>
        <v>65586</v>
      </c>
    </row>
    <row r="33" spans="1:5" ht="15" customHeight="1" x14ac:dyDescent="0.25">
      <c r="A33" s="246" t="s">
        <v>181</v>
      </c>
      <c r="B33" s="223" t="s">
        <v>182</v>
      </c>
      <c r="C33" s="224">
        <v>932786.00999999989</v>
      </c>
      <c r="D33" s="227">
        <v>0</v>
      </c>
      <c r="E33" s="245">
        <f t="shared" si="1"/>
        <v>932786.00999999989</v>
      </c>
    </row>
    <row r="34" spans="1:5" ht="15" customHeight="1" x14ac:dyDescent="0.25">
      <c r="A34" s="246" t="s">
        <v>183</v>
      </c>
      <c r="B34" s="223" t="s">
        <v>182</v>
      </c>
      <c r="C34" s="224">
        <v>0</v>
      </c>
      <c r="D34" s="227">
        <v>0</v>
      </c>
      <c r="E34" s="245">
        <f t="shared" si="1"/>
        <v>0</v>
      </c>
    </row>
    <row r="35" spans="1:5" ht="15" customHeight="1" x14ac:dyDescent="0.3">
      <c r="A35" s="246" t="s">
        <v>184</v>
      </c>
      <c r="B35" s="223" t="s">
        <v>179</v>
      </c>
      <c r="C35" s="224">
        <v>1074867.06</v>
      </c>
      <c r="D35" s="227">
        <v>0</v>
      </c>
      <c r="E35" s="245">
        <f t="shared" si="1"/>
        <v>1074867.06</v>
      </c>
    </row>
    <row r="36" spans="1:5" ht="15" customHeight="1" x14ac:dyDescent="0.25">
      <c r="A36" s="246" t="s">
        <v>185</v>
      </c>
      <c r="B36" s="223" t="s">
        <v>179</v>
      </c>
      <c r="C36" s="224">
        <v>22000</v>
      </c>
      <c r="D36" s="227">
        <v>0</v>
      </c>
      <c r="E36" s="245">
        <f t="shared" si="1"/>
        <v>22000</v>
      </c>
    </row>
    <row r="37" spans="1:5" ht="15" customHeight="1" x14ac:dyDescent="0.25">
      <c r="A37" s="246" t="s">
        <v>186</v>
      </c>
      <c r="B37" s="223" t="s">
        <v>173</v>
      </c>
      <c r="C37" s="224">
        <v>5434.02</v>
      </c>
      <c r="D37" s="227">
        <v>0</v>
      </c>
      <c r="E37" s="245">
        <f t="shared" si="1"/>
        <v>5434.02</v>
      </c>
    </row>
    <row r="38" spans="1:5" ht="15" customHeight="1" x14ac:dyDescent="0.25">
      <c r="A38" s="246" t="s">
        <v>187</v>
      </c>
      <c r="B38" s="223" t="s">
        <v>179</v>
      </c>
      <c r="C38" s="224">
        <v>83923.1</v>
      </c>
      <c r="D38" s="227">
        <v>0</v>
      </c>
      <c r="E38" s="245">
        <f>C38+D38</f>
        <v>83923.1</v>
      </c>
    </row>
    <row r="39" spans="1:5" ht="15" customHeight="1" x14ac:dyDescent="0.25">
      <c r="A39" s="246" t="s">
        <v>188</v>
      </c>
      <c r="B39" s="223" t="s">
        <v>179</v>
      </c>
      <c r="C39" s="224">
        <v>5317.28</v>
      </c>
      <c r="D39" s="227">
        <v>0</v>
      </c>
      <c r="E39" s="245">
        <f t="shared" si="1"/>
        <v>5317.28</v>
      </c>
    </row>
    <row r="40" spans="1:5" ht="15" customHeight="1" x14ac:dyDescent="0.3">
      <c r="A40" s="246" t="s">
        <v>189</v>
      </c>
      <c r="B40" s="223" t="s">
        <v>179</v>
      </c>
      <c r="C40" s="224">
        <v>73602.25</v>
      </c>
      <c r="D40" s="227">
        <v>0</v>
      </c>
      <c r="E40" s="245">
        <f t="shared" si="1"/>
        <v>73602.25</v>
      </c>
    </row>
    <row r="41" spans="1:5" ht="15" customHeight="1" thickBot="1" x14ac:dyDescent="0.3">
      <c r="A41" s="246" t="s">
        <v>190</v>
      </c>
      <c r="B41" s="223" t="s">
        <v>179</v>
      </c>
      <c r="C41" s="224">
        <v>4039.9870000000001</v>
      </c>
      <c r="D41" s="227">
        <v>0</v>
      </c>
      <c r="E41" s="245">
        <f t="shared" si="1"/>
        <v>4039.9870000000001</v>
      </c>
    </row>
    <row r="42" spans="1:5" ht="15" customHeight="1" thickBot="1" x14ac:dyDescent="0.3">
      <c r="A42" s="247" t="s">
        <v>191</v>
      </c>
      <c r="B42" s="238"/>
      <c r="C42" s="239">
        <f>C26+C27+C28+C29+C30+C31+C32+C33+C34+C35+C36+C37+C38+C39+C40+C41</f>
        <v>8144094.1969999997</v>
      </c>
      <c r="D42" s="239">
        <f>SUM(D26:D41)</f>
        <v>0</v>
      </c>
      <c r="E42" s="240">
        <f>SUM(E26:E41)</f>
        <v>8144094.1969999997</v>
      </c>
    </row>
    <row r="43" spans="1:5" ht="14.45" x14ac:dyDescent="0.3">
      <c r="C43" s="3"/>
      <c r="E43" s="3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920 04</vt:lpstr>
      <vt:lpstr>920 14</vt:lpstr>
      <vt:lpstr>P a V</vt:lpstr>
      <vt:lpstr>'920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2015-07-27T09:12:36Z</cp:lastPrinted>
  <dcterms:created xsi:type="dcterms:W3CDTF">2015-07-21T06:47:04Z</dcterms:created>
  <dcterms:modified xsi:type="dcterms:W3CDTF">2015-08-11T09:08:50Z</dcterms:modified>
</cp:coreProperties>
</file>