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1406" sheetId="2" r:id="rId2"/>
    <sheet name="91410" sheetId="3" r:id="rId3"/>
  </sheets>
  <definedNames>
    <definedName name="_xlnm.Print_Titles" localSheetId="2">'91410'!$11:$12</definedName>
  </definedNames>
  <calcPr fullCalcOnLoad="1"/>
</workbook>
</file>

<file path=xl/sharedStrings.xml><?xml version="1.0" encoding="utf-8"?>
<sst xmlns="http://schemas.openxmlformats.org/spreadsheetml/2006/main" count="221" uniqueCount="130">
  <si>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</si>
  <si>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</si>
  <si>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</si>
  <si>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</si>
  <si>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</si>
  <si>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</si>
  <si>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</si>
  <si>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</si>
  <si>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</si>
  <si>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</si>
  <si>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</si>
  <si>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</si>
  <si>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</si>
  <si>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</si>
  <si>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</si>
  <si>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</si>
  <si>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</si>
  <si>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</si>
  <si>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</si>
  <si>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</si>
  <si>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</si>
  <si>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</si>
  <si>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</si>
  <si>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</si>
  <si>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</si>
  <si>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</si>
  <si>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</si>
  <si>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</si>
  <si>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</si>
  <si>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</si>
  <si>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</si>
  <si>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</si>
  <si>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</si>
  <si>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</si>
  <si>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</si>
  <si>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</si>
  <si>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</si>
  <si>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</si>
  <si>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</si>
  <si>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</si>
  <si>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</si>
  <si>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</si>
  <si>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</si>
  <si>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</si>
  <si>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</si>
  <si>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</si>
  <si>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</si>
  <si>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</si>
  <si>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</si>
  <si>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</si>
  <si>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</si>
  <si>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</si>
  <si>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</si>
  <si>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</si>
  <si>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</si>
  <si>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</si>
  <si>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</si>
  <si>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</si>
  <si>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</si>
  <si>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</si>
  <si>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</si>
  <si>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</si>
  <si>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</si>
  <si>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</si>
  <si>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06</t>
  </si>
  <si>
    <t>nákup ostatních služeb</t>
  </si>
  <si>
    <t>nákup materiálu</t>
  </si>
  <si>
    <t>pohoštění</t>
  </si>
  <si>
    <t>Kap.926-dotační fond</t>
  </si>
  <si>
    <t>tis. Kč</t>
  </si>
  <si>
    <t xml:space="preserve">P Ů S O B N O S T I  </t>
  </si>
  <si>
    <t>běžné (neinvestiční) výdaje resortu celkem</t>
  </si>
  <si>
    <t>silniční doprava a hospodářství</t>
  </si>
  <si>
    <t>RU</t>
  </si>
  <si>
    <t>studie, dokumentace a služby</t>
  </si>
  <si>
    <t>konzultační, poradenské a právní služby</t>
  </si>
  <si>
    <t>zahraniční spolupráce</t>
  </si>
  <si>
    <t>posudky, metodika, školení</t>
  </si>
  <si>
    <t>údržba cyklodopravy</t>
  </si>
  <si>
    <t>nákup služeb</t>
  </si>
  <si>
    <t>bezpečnost silničního provozu</t>
  </si>
  <si>
    <t>krajský program BESIP</t>
  </si>
  <si>
    <t>dopravní obslužnost</t>
  </si>
  <si>
    <t>dopravní obslužnost autobusová - kraj</t>
  </si>
  <si>
    <t>výdaje na dopravní územní obslužnost autobusovou</t>
  </si>
  <si>
    <t>dopravní obslužnost drážní</t>
  </si>
  <si>
    <t>výdaje na dopravní obslužnost drážní - železnice a tram.</t>
  </si>
  <si>
    <t>dopravní obslužnost autobusová - protarifovací ztráta</t>
  </si>
  <si>
    <t xml:space="preserve">výdaje na dopravní územní obslužnost </t>
  </si>
  <si>
    <t>činnost dopravního svazu</t>
  </si>
  <si>
    <t>integrovaný dopravní systém</t>
  </si>
  <si>
    <t>0610000000</t>
  </si>
  <si>
    <t>0612000000</t>
  </si>
  <si>
    <t>0614000000</t>
  </si>
  <si>
    <t>služby školení a vzdělávání</t>
  </si>
  <si>
    <t>0615000000</t>
  </si>
  <si>
    <t>ostatní neinvestiční výdaje</t>
  </si>
  <si>
    <t>platby věcných břemen</t>
  </si>
  <si>
    <t>0662000000</t>
  </si>
  <si>
    <t>0620000000</t>
  </si>
  <si>
    <t>0650000000</t>
  </si>
  <si>
    <t>0653000000</t>
  </si>
  <si>
    <t>0656000000</t>
  </si>
  <si>
    <t>0661000000</t>
  </si>
  <si>
    <t>0663000000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</si>
  <si>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</si>
  <si>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</si>
  <si>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</si>
  <si>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</si>
  <si>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</si>
  <si>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</si>
  <si>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zpracování dat a služby - informační a komunikační technologie</t>
  </si>
  <si>
    <t>nájemné</t>
  </si>
  <si>
    <t>2. Zapojení  zákl. běžného účtu z r. 2014</t>
  </si>
  <si>
    <t>3. úvěr</t>
  </si>
  <si>
    <t>4. uhrazené splátky krátkod.půjč.</t>
  </si>
  <si>
    <t>Odbor dopravy</t>
  </si>
  <si>
    <t>Kapitola 914 06 - Působnosti</t>
  </si>
  <si>
    <t>8.změna-RO č. 160/15</t>
  </si>
  <si>
    <t>Změna rozpočtu - rozpočtové opatření č. 160/15</t>
  </si>
  <si>
    <t>správce rozpočtových výdajů = právní odbor</t>
  </si>
  <si>
    <t>1010000000</t>
  </si>
  <si>
    <t>Poraden.a právní služby,správní,soudní aj.poplatky</t>
  </si>
  <si>
    <t>poskytnuté neinvestiční příspěvky a náhrady</t>
  </si>
  <si>
    <t>nákup kolků</t>
  </si>
  <si>
    <t>platby daní a poplatků státnímu rozpočtu</t>
  </si>
  <si>
    <t>úhrady sankcí jiným rozpočtům</t>
  </si>
  <si>
    <t>Kapitola 914 10 - Působnosti</t>
  </si>
  <si>
    <t>Právní odbor</t>
  </si>
  <si>
    <t>4.změna-RO č. 160/15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</si>
</sst>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93">
    <xf numFmtId="0" fontId="0" fillId="0" borderId="0" xfId="0" applyAlignment="1">
      <alignment/>
    </xf>
    <xf numFmtId="4" fontId="1" fillId="0" borderId="10" xfId="49" applyNumberFormat="1" applyFont="1" applyFill="1" applyBorder="1" applyAlignment="1">
      <alignment vertical="center"/>
      <protection/>
    </xf>
    <xf numFmtId="4" fontId="1" fillId="0" borderId="11" xfId="49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12" xfId="49" applyFont="1" applyBorder="1" applyAlignment="1">
      <alignment horizontal="center" vertical="center"/>
      <protection/>
    </xf>
    <xf numFmtId="0" fontId="1" fillId="0" borderId="13" xfId="49" applyFont="1" applyBorder="1" applyAlignment="1">
      <alignment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48" applyFont="1" applyBorder="1" applyAlignment="1">
      <alignment horizontal="center" vertical="center"/>
      <protection/>
    </xf>
    <xf numFmtId="0" fontId="4" fillId="0" borderId="33" xfId="48" applyFont="1" applyBorder="1" applyAlignment="1">
      <alignment horizontal="center" vertical="center"/>
      <protection/>
    </xf>
    <xf numFmtId="0" fontId="4" fillId="0" borderId="34" xfId="48" applyFont="1" applyBorder="1" applyAlignment="1">
      <alignment horizontal="center" vertical="center"/>
      <protection/>
    </xf>
    <xf numFmtId="0" fontId="4" fillId="0" borderId="16" xfId="48" applyFont="1" applyBorder="1" applyAlignment="1">
      <alignment horizontal="center" vertical="center"/>
      <protection/>
    </xf>
    <xf numFmtId="0" fontId="4" fillId="0" borderId="35" xfId="48" applyFont="1" applyBorder="1" applyAlignment="1">
      <alignment horizontal="center" vertical="center"/>
      <protection/>
    </xf>
    <xf numFmtId="4" fontId="4" fillId="0" borderId="15" xfId="48" applyNumberFormat="1" applyFont="1" applyFill="1" applyBorder="1" applyAlignment="1">
      <alignment vertical="center"/>
      <protection/>
    </xf>
    <xf numFmtId="4" fontId="4" fillId="0" borderId="16" xfId="48" applyNumberFormat="1" applyFont="1" applyFill="1" applyBorder="1" applyAlignment="1">
      <alignment vertical="center"/>
      <protection/>
    </xf>
    <xf numFmtId="0" fontId="6" fillId="0" borderId="36" xfId="48" applyFont="1" applyBorder="1" applyAlignment="1">
      <alignment horizontal="center" vertical="center"/>
      <protection/>
    </xf>
    <xf numFmtId="49" fontId="6" fillId="0" borderId="28" xfId="48" applyNumberFormat="1" applyFont="1" applyBorder="1" applyAlignment="1">
      <alignment horizontal="center" vertical="center"/>
      <protection/>
    </xf>
    <xf numFmtId="0" fontId="6" fillId="0" borderId="28" xfId="48" applyFont="1" applyBorder="1" applyAlignment="1">
      <alignment horizontal="center" vertical="center"/>
      <protection/>
    </xf>
    <xf numFmtId="0" fontId="6" fillId="0" borderId="17" xfId="48" applyFont="1" applyBorder="1" applyAlignment="1">
      <alignment vertical="center"/>
      <protection/>
    </xf>
    <xf numFmtId="4" fontId="6" fillId="0" borderId="15" xfId="48" applyNumberFormat="1" applyFont="1" applyFill="1" applyBorder="1" applyAlignment="1">
      <alignment vertical="center"/>
      <protection/>
    </xf>
    <xf numFmtId="4" fontId="6" fillId="0" borderId="16" xfId="48" applyNumberFormat="1" applyFont="1" applyFill="1" applyBorder="1" applyAlignment="1">
      <alignment vertical="center"/>
      <protection/>
    </xf>
    <xf numFmtId="0" fontId="30" fillId="0" borderId="37" xfId="48" applyFont="1" applyBorder="1" applyAlignment="1">
      <alignment horizontal="center" vertical="center"/>
      <protection/>
    </xf>
    <xf numFmtId="49" fontId="30" fillId="0" borderId="22" xfId="48" applyNumberFormat="1" applyFont="1" applyBorder="1" applyAlignment="1">
      <alignment horizontal="center" vertical="center"/>
      <protection/>
    </xf>
    <xf numFmtId="0" fontId="30" fillId="0" borderId="22" xfId="48" applyFont="1" applyBorder="1" applyAlignment="1">
      <alignment horizontal="center" vertical="center"/>
      <protection/>
    </xf>
    <xf numFmtId="0" fontId="30" fillId="0" borderId="38" xfId="48" applyFont="1" applyBorder="1" applyAlignment="1">
      <alignment vertical="center"/>
      <protection/>
    </xf>
    <xf numFmtId="4" fontId="30" fillId="0" borderId="39" xfId="48" applyNumberFormat="1" applyFont="1" applyFill="1" applyBorder="1" applyAlignment="1">
      <alignment vertical="center"/>
      <protection/>
    </xf>
    <xf numFmtId="4" fontId="30" fillId="0" borderId="40" xfId="48" applyNumberFormat="1" applyFont="1" applyFill="1" applyBorder="1" applyAlignment="1">
      <alignment vertical="center"/>
      <protection/>
    </xf>
    <xf numFmtId="0" fontId="1" fillId="0" borderId="41" xfId="48" applyFont="1" applyBorder="1" applyAlignment="1">
      <alignment horizontal="center" vertical="center"/>
      <protection/>
    </xf>
    <xf numFmtId="49" fontId="1" fillId="0" borderId="12" xfId="48" applyNumberFormat="1" applyFont="1" applyBorder="1" applyAlignment="1">
      <alignment horizontal="center" vertical="center"/>
      <protection/>
    </xf>
    <xf numFmtId="4" fontId="1" fillId="0" borderId="20" xfId="48" applyNumberFormat="1" applyFont="1" applyFill="1" applyBorder="1" applyAlignment="1">
      <alignment vertical="center"/>
      <protection/>
    </xf>
    <xf numFmtId="0" fontId="1" fillId="0" borderId="42" xfId="49" applyFont="1" applyBorder="1" applyAlignment="1">
      <alignment vertical="center"/>
      <protection/>
    </xf>
    <xf numFmtId="0" fontId="30" fillId="0" borderId="43" xfId="48" applyFont="1" applyBorder="1" applyAlignment="1">
      <alignment horizontal="center" vertical="center"/>
      <protection/>
    </xf>
    <xf numFmtId="49" fontId="30" fillId="0" borderId="14" xfId="48" applyNumberFormat="1" applyFont="1" applyBorder="1" applyAlignment="1">
      <alignment horizontal="center" vertical="center"/>
      <protection/>
    </xf>
    <xf numFmtId="0" fontId="30" fillId="0" borderId="14" xfId="48" applyFont="1" applyBorder="1" applyAlignment="1">
      <alignment horizontal="center" vertical="center"/>
      <protection/>
    </xf>
    <xf numFmtId="0" fontId="30" fillId="0" borderId="13" xfId="48" applyFont="1" applyBorder="1" applyAlignment="1">
      <alignment vertical="center"/>
      <protection/>
    </xf>
    <xf numFmtId="4" fontId="30" fillId="0" borderId="11" xfId="48" applyNumberFormat="1" applyFont="1" applyFill="1" applyBorder="1" applyAlignment="1">
      <alignment vertical="center"/>
      <protection/>
    </xf>
    <xf numFmtId="0" fontId="1" fillId="0" borderId="14" xfId="48" applyFont="1" applyBorder="1" applyAlignment="1">
      <alignment horizontal="center" vertical="center"/>
      <protection/>
    </xf>
    <xf numFmtId="0" fontId="1" fillId="0" borderId="13" xfId="48" applyFont="1" applyBorder="1" applyAlignment="1">
      <alignment vertical="center"/>
      <protection/>
    </xf>
    <xf numFmtId="4" fontId="1" fillId="0" borderId="11" xfId="48" applyNumberFormat="1" applyFont="1" applyFill="1" applyBorder="1" applyAlignment="1">
      <alignment vertical="center"/>
      <protection/>
    </xf>
    <xf numFmtId="0" fontId="1" fillId="0" borderId="42" xfId="48" applyFont="1" applyBorder="1" applyAlignment="1">
      <alignment vertical="center"/>
      <protection/>
    </xf>
    <xf numFmtId="0" fontId="30" fillId="0" borderId="43" xfId="48" applyFont="1" applyFill="1" applyBorder="1" applyAlignment="1">
      <alignment horizontal="center" vertical="center"/>
      <protection/>
    </xf>
    <xf numFmtId="4" fontId="30" fillId="0" borderId="24" xfId="48" applyNumberFormat="1" applyFont="1" applyFill="1" applyBorder="1" applyAlignment="1">
      <alignment vertical="center"/>
      <protection/>
    </xf>
    <xf numFmtId="0" fontId="30" fillId="0" borderId="44" xfId="48" applyFont="1" applyFill="1" applyBorder="1" applyAlignment="1">
      <alignment horizontal="center" vertical="center"/>
      <protection/>
    </xf>
    <xf numFmtId="49" fontId="30" fillId="0" borderId="45" xfId="48" applyNumberFormat="1" applyFont="1" applyBorder="1" applyAlignment="1">
      <alignment horizontal="center" vertical="center"/>
      <protection/>
    </xf>
    <xf numFmtId="4" fontId="1" fillId="0" borderId="24" xfId="48" applyNumberFormat="1" applyFont="1" applyFill="1" applyBorder="1" applyAlignment="1">
      <alignment vertical="center"/>
      <protection/>
    </xf>
    <xf numFmtId="49" fontId="1" fillId="0" borderId="45" xfId="48" applyNumberFormat="1" applyFont="1" applyBorder="1" applyAlignment="1">
      <alignment horizontal="center" vertical="center"/>
      <protection/>
    </xf>
    <xf numFmtId="0" fontId="1" fillId="0" borderId="45" xfId="48" applyFont="1" applyBorder="1" applyAlignment="1">
      <alignment horizontal="center" vertical="center"/>
      <protection/>
    </xf>
    <xf numFmtId="4" fontId="1" fillId="0" borderId="46" xfId="48" applyNumberFormat="1" applyFont="1" applyFill="1" applyBorder="1" applyAlignment="1">
      <alignment vertical="center"/>
      <protection/>
    </xf>
    <xf numFmtId="4" fontId="1" fillId="0" borderId="47" xfId="48" applyNumberFormat="1" applyFont="1" applyFill="1" applyBorder="1" applyAlignment="1">
      <alignment vertical="center"/>
      <protection/>
    </xf>
    <xf numFmtId="0" fontId="1" fillId="0" borderId="48" xfId="48" applyFont="1" applyFill="1" applyBorder="1" applyAlignment="1">
      <alignment horizontal="center" vertical="center"/>
      <protection/>
    </xf>
    <xf numFmtId="49" fontId="1" fillId="0" borderId="49" xfId="48" applyNumberFormat="1" applyFont="1" applyBorder="1" applyAlignment="1">
      <alignment horizontal="center" vertical="center"/>
      <protection/>
    </xf>
    <xf numFmtId="0" fontId="1" fillId="0" borderId="49" xfId="48" applyFont="1" applyBorder="1" applyAlignment="1">
      <alignment horizontal="center" vertical="center"/>
      <protection/>
    </xf>
    <xf numFmtId="0" fontId="1" fillId="0" borderId="50" xfId="48" applyFont="1" applyBorder="1" applyAlignment="1">
      <alignment vertical="center"/>
      <protection/>
    </xf>
    <xf numFmtId="4" fontId="1" fillId="0" borderId="10" xfId="48" applyNumberFormat="1" applyFont="1" applyFill="1" applyBorder="1" applyAlignment="1">
      <alignment vertical="center"/>
      <protection/>
    </xf>
    <xf numFmtId="4" fontId="1" fillId="0" borderId="51" xfId="48" applyNumberFormat="1" applyFont="1" applyFill="1" applyBorder="1" applyAlignment="1">
      <alignment vertical="center"/>
      <protection/>
    </xf>
    <xf numFmtId="4" fontId="1" fillId="0" borderId="52" xfId="48" applyNumberFormat="1" applyFont="1" applyFill="1" applyBorder="1" applyAlignment="1">
      <alignment vertical="center"/>
      <protection/>
    </xf>
    <xf numFmtId="0" fontId="6" fillId="0" borderId="36" xfId="48" applyFont="1" applyFill="1" applyBorder="1" applyAlignment="1">
      <alignment horizontal="center" vertical="center"/>
      <protection/>
    </xf>
    <xf numFmtId="0" fontId="30" fillId="0" borderId="37" xfId="48" applyFont="1" applyFill="1" applyBorder="1" applyAlignment="1">
      <alignment horizontal="center" vertical="center"/>
      <protection/>
    </xf>
    <xf numFmtId="0" fontId="1" fillId="0" borderId="12" xfId="48" applyFont="1" applyBorder="1" applyAlignment="1">
      <alignment horizontal="center" vertical="center"/>
      <protection/>
    </xf>
    <xf numFmtId="0" fontId="1" fillId="0" borderId="21" xfId="48" applyFont="1" applyBorder="1" applyAlignment="1">
      <alignment vertical="center"/>
      <protection/>
    </xf>
    <xf numFmtId="0" fontId="1" fillId="0" borderId="44" xfId="48" applyFont="1" applyBorder="1" applyAlignment="1">
      <alignment horizontal="center" vertical="center"/>
      <protection/>
    </xf>
    <xf numFmtId="0" fontId="0" fillId="0" borderId="0" xfId="48" applyAlignment="1">
      <alignment vertical="center"/>
      <protection/>
    </xf>
    <xf numFmtId="0" fontId="1" fillId="0" borderId="43" xfId="48" applyFont="1" applyBorder="1" applyAlignment="1">
      <alignment horizontal="center" vertical="center"/>
      <protection/>
    </xf>
    <xf numFmtId="49" fontId="1" fillId="0" borderId="14" xfId="48" applyNumberFormat="1" applyFont="1" applyBorder="1" applyAlignment="1">
      <alignment horizontal="center" vertical="center"/>
      <protection/>
    </xf>
    <xf numFmtId="0" fontId="1" fillId="0" borderId="43" xfId="48" applyFont="1" applyFill="1" applyBorder="1" applyAlignment="1">
      <alignment horizontal="center" vertical="center"/>
      <protection/>
    </xf>
    <xf numFmtId="0" fontId="30" fillId="0" borderId="13" xfId="48" applyFont="1" applyBorder="1" applyAlignment="1">
      <alignment vertical="center" wrapText="1"/>
      <protection/>
    </xf>
    <xf numFmtId="0" fontId="30" fillId="0" borderId="13" xfId="48" applyFont="1" applyFill="1" applyBorder="1" applyAlignment="1">
      <alignment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42" xfId="50" applyFont="1" applyBorder="1" applyAlignment="1">
      <alignment vertical="center"/>
      <protection/>
    </xf>
    <xf numFmtId="0" fontId="1" fillId="0" borderId="48" xfId="48" applyFont="1" applyBorder="1" applyAlignment="1">
      <alignment horizontal="center" vertical="center"/>
      <protection/>
    </xf>
    <xf numFmtId="4" fontId="1" fillId="0" borderId="11" xfId="48" applyNumberFormat="1" applyFont="1" applyBorder="1" applyAlignment="1">
      <alignment vertical="center"/>
      <protection/>
    </xf>
    <xf numFmtId="4" fontId="1" fillId="0" borderId="10" xfId="48" applyNumberFormat="1" applyFont="1" applyBorder="1" applyAlignment="1">
      <alignment vertical="center"/>
      <protection/>
    </xf>
    <xf numFmtId="0" fontId="1" fillId="0" borderId="13" xfId="50" applyFont="1" applyBorder="1" applyAlignment="1">
      <alignment vertical="center"/>
      <protection/>
    </xf>
    <xf numFmtId="4" fontId="8" fillId="0" borderId="17" xfId="0" applyNumberFormat="1" applyFont="1" applyBorder="1" applyAlignment="1">
      <alignment horizontal="right" vertical="center" wrapText="1"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0" xfId="50" applyNumberFormat="1" applyFont="1" applyFill="1" applyBorder="1" applyAlignment="1">
      <alignment vertical="center"/>
      <protection/>
    </xf>
    <xf numFmtId="4" fontId="1" fillId="0" borderId="24" xfId="48" applyNumberFormat="1" applyFont="1" applyFill="1" applyBorder="1" applyAlignment="1">
      <alignment vertical="center"/>
      <protection/>
    </xf>
    <xf numFmtId="4" fontId="1" fillId="0" borderId="47" xfId="48" applyNumberFormat="1" applyFont="1" applyFill="1" applyBorder="1" applyAlignment="1">
      <alignment vertical="center"/>
      <protection/>
    </xf>
    <xf numFmtId="4" fontId="1" fillId="0" borderId="51" xfId="48" applyNumberFormat="1" applyFont="1" applyFill="1" applyBorder="1" applyAlignment="1">
      <alignment vertical="center"/>
      <protection/>
    </xf>
    <xf numFmtId="4" fontId="1" fillId="0" borderId="26" xfId="48" applyNumberFormat="1" applyFont="1" applyFill="1" applyBorder="1" applyAlignment="1">
      <alignment vertical="center"/>
      <protection/>
    </xf>
    <xf numFmtId="0" fontId="1" fillId="0" borderId="53" xfId="49" applyFont="1" applyBorder="1" applyAlignment="1">
      <alignment horizontal="center" vertical="center"/>
      <protection/>
    </xf>
    <xf numFmtId="0" fontId="1" fillId="0" borderId="50" xfId="50" applyFont="1" applyBorder="1" applyAlignment="1">
      <alignment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4" fontId="4" fillId="0" borderId="15" xfId="49" applyNumberFormat="1" applyFont="1" applyFill="1" applyBorder="1" applyAlignment="1">
      <alignment vertical="center"/>
      <protection/>
    </xf>
    <xf numFmtId="4" fontId="4" fillId="0" borderId="16" xfId="49" applyNumberFormat="1" applyFont="1" applyFill="1" applyBorder="1" applyAlignment="1">
      <alignment vertical="center"/>
      <protection/>
    </xf>
    <xf numFmtId="0" fontId="30" fillId="0" borderId="37" xfId="49" applyFont="1" applyBorder="1" applyAlignment="1">
      <alignment horizontal="center" vertical="center"/>
      <protection/>
    </xf>
    <xf numFmtId="49" fontId="30" fillId="0" borderId="22" xfId="49" applyNumberFormat="1" applyFont="1" applyBorder="1" applyAlignment="1">
      <alignment horizontal="center" vertical="center"/>
      <protection/>
    </xf>
    <xf numFmtId="0" fontId="30" fillId="0" borderId="22" xfId="49" applyFont="1" applyBorder="1" applyAlignment="1">
      <alignment horizontal="center" vertical="center"/>
      <protection/>
    </xf>
    <xf numFmtId="0" fontId="30" fillId="0" borderId="38" xfId="49" applyFont="1" applyBorder="1" applyAlignment="1">
      <alignment vertical="center"/>
      <protection/>
    </xf>
    <xf numFmtId="4" fontId="30" fillId="0" borderId="39" xfId="49" applyNumberFormat="1" applyFont="1" applyFill="1" applyBorder="1" applyAlignment="1">
      <alignment vertical="center"/>
      <protection/>
    </xf>
    <xf numFmtId="4" fontId="30" fillId="0" borderId="40" xfId="49" applyNumberFormat="1" applyFont="1" applyFill="1" applyBorder="1" applyAlignment="1">
      <alignment vertical="center"/>
      <protection/>
    </xf>
    <xf numFmtId="0" fontId="1" fillId="0" borderId="41" xfId="49" applyFont="1" applyBorder="1" applyAlignment="1">
      <alignment horizontal="center" vertical="center"/>
      <protection/>
    </xf>
    <xf numFmtId="49" fontId="1" fillId="0" borderId="12" xfId="49" applyNumberFormat="1" applyFont="1" applyBorder="1" applyAlignment="1">
      <alignment horizontal="center" vertical="center"/>
      <protection/>
    </xf>
    <xf numFmtId="4" fontId="1" fillId="0" borderId="26" xfId="49" applyNumberFormat="1" applyFont="1" applyFill="1" applyBorder="1" applyAlignment="1">
      <alignment vertical="center"/>
      <protection/>
    </xf>
    <xf numFmtId="4" fontId="1" fillId="0" borderId="20" xfId="49" applyNumberFormat="1" applyFont="1" applyFill="1" applyBorder="1" applyAlignment="1">
      <alignment vertical="center"/>
      <protection/>
    </xf>
    <xf numFmtId="0" fontId="1" fillId="0" borderId="54" xfId="49" applyFont="1" applyBorder="1" applyAlignment="1">
      <alignment horizontal="center" vertical="center"/>
      <protection/>
    </xf>
    <xf numFmtId="49" fontId="1" fillId="0" borderId="53" xfId="49" applyNumberFormat="1" applyFont="1" applyBorder="1" applyAlignment="1">
      <alignment horizontal="center" vertical="center"/>
      <protection/>
    </xf>
    <xf numFmtId="0" fontId="1" fillId="0" borderId="49" xfId="49" applyFont="1" applyBorder="1" applyAlignment="1">
      <alignment horizontal="center" vertical="center"/>
      <protection/>
    </xf>
    <xf numFmtId="4" fontId="1" fillId="0" borderId="55" xfId="49" applyNumberFormat="1" applyFont="1" applyFill="1" applyBorder="1" applyAlignment="1">
      <alignment vertical="center"/>
      <protection/>
    </xf>
    <xf numFmtId="4" fontId="1" fillId="0" borderId="52" xfId="49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56" xfId="48" applyFont="1" applyBorder="1" applyAlignment="1">
      <alignment horizontal="center" vertical="center" textRotation="90" wrapText="1"/>
      <protection/>
    </xf>
    <xf numFmtId="0" fontId="1" fillId="0" borderId="57" xfId="48" applyFont="1" applyBorder="1" applyAlignment="1">
      <alignment horizontal="center" vertical="center" textRotation="90" wrapText="1"/>
      <protection/>
    </xf>
    <xf numFmtId="0" fontId="1" fillId="0" borderId="52" xfId="48" applyFont="1" applyBorder="1" applyAlignment="1">
      <alignment horizontal="center" vertical="center" textRotation="90" wrapText="1"/>
      <protection/>
    </xf>
    <xf numFmtId="49" fontId="4" fillId="0" borderId="58" xfId="48" applyNumberFormat="1" applyFont="1" applyBorder="1" applyAlignment="1">
      <alignment horizontal="center" vertical="center"/>
      <protection/>
    </xf>
    <xf numFmtId="49" fontId="4" fillId="0" borderId="59" xfId="48" applyNumberFormat="1" applyFont="1" applyBorder="1" applyAlignment="1">
      <alignment horizontal="center" vertical="center"/>
      <protection/>
    </xf>
    <xf numFmtId="0" fontId="4" fillId="0" borderId="58" xfId="48" applyFont="1" applyBorder="1" applyAlignment="1">
      <alignment horizontal="center" vertical="center"/>
      <protection/>
    </xf>
    <xf numFmtId="0" fontId="4" fillId="0" borderId="60" xfId="48" applyFont="1" applyBorder="1" applyAlignment="1">
      <alignment horizontal="center" vertical="center"/>
      <protection/>
    </xf>
    <xf numFmtId="0" fontId="4" fillId="0" borderId="32" xfId="48" applyFont="1" applyBorder="1" applyAlignment="1">
      <alignment horizontal="center" vertical="center"/>
      <protection/>
    </xf>
    <xf numFmtId="0" fontId="4" fillId="0" borderId="61" xfId="48" applyFont="1" applyBorder="1" applyAlignment="1">
      <alignment horizontal="center" vertical="center"/>
      <protection/>
    </xf>
    <xf numFmtId="0" fontId="4" fillId="0" borderId="33" xfId="48" applyFont="1" applyBorder="1" applyAlignment="1">
      <alignment horizontal="center" vertical="center"/>
      <protection/>
    </xf>
    <xf numFmtId="0" fontId="4" fillId="0" borderId="62" xfId="48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63" xfId="48" applyFont="1" applyBorder="1" applyAlignment="1">
      <alignment horizontal="center" vertical="center"/>
      <protection/>
    </xf>
    <xf numFmtId="0" fontId="4" fillId="0" borderId="34" xfId="48" applyFont="1" applyBorder="1" applyAlignment="1">
      <alignment horizontal="center" vertical="center"/>
      <protection/>
    </xf>
    <xf numFmtId="0" fontId="4" fillId="0" borderId="56" xfId="48" applyFont="1" applyBorder="1" applyAlignment="1">
      <alignment horizontal="center" vertical="center"/>
      <protection/>
    </xf>
    <xf numFmtId="0" fontId="4" fillId="0" borderId="52" xfId="48" applyFont="1" applyBorder="1" applyAlignment="1">
      <alignment horizontal="center" vertical="center"/>
      <protection/>
    </xf>
    <xf numFmtId="0" fontId="4" fillId="0" borderId="15" xfId="48" applyFont="1" applyFill="1" applyBorder="1" applyAlignment="1">
      <alignment horizontal="center" vertical="center"/>
      <protection/>
    </xf>
    <xf numFmtId="0" fontId="4" fillId="0" borderId="64" xfId="48" applyFont="1" applyFill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/>
      <protection/>
    </xf>
    <xf numFmtId="0" fontId="4" fillId="0" borderId="62" xfId="49" applyFont="1" applyBorder="1" applyAlignment="1">
      <alignment horizontal="center" vertical="center"/>
      <protection/>
    </xf>
    <xf numFmtId="0" fontId="4" fillId="0" borderId="63" xfId="49" applyFont="1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56" xfId="49" applyFont="1" applyBorder="1" applyAlignment="1">
      <alignment horizontal="center" vertical="center"/>
      <protection/>
    </xf>
    <xf numFmtId="0" fontId="4" fillId="0" borderId="52" xfId="49" applyFont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4" fillId="0" borderId="64" xfId="49" applyFont="1" applyFill="1" applyBorder="1" applyAlignment="1">
      <alignment horizontal="center" vertical="center"/>
      <protection/>
    </xf>
    <xf numFmtId="0" fontId="1" fillId="0" borderId="56" xfId="49" applyFont="1" applyBorder="1" applyAlignment="1">
      <alignment horizontal="center" vertical="center" textRotation="90" wrapText="1"/>
      <protection/>
    </xf>
    <xf numFmtId="0" fontId="1" fillId="0" borderId="57" xfId="49" applyFont="1" applyBorder="1" applyAlignment="1">
      <alignment horizontal="center" vertical="center" textRotation="90" wrapText="1"/>
      <protection/>
    </xf>
    <xf numFmtId="0" fontId="1" fillId="0" borderId="52" xfId="49" applyFont="1" applyBorder="1" applyAlignment="1">
      <alignment horizontal="center" vertical="center" textRotation="90" wrapText="1"/>
      <protection/>
    </xf>
    <xf numFmtId="49" fontId="4" fillId="0" borderId="58" xfId="49" applyNumberFormat="1" applyFont="1" applyBorder="1" applyAlignment="1">
      <alignment horizontal="center" vertical="center"/>
      <protection/>
    </xf>
    <xf numFmtId="49" fontId="4" fillId="0" borderId="59" xfId="49" applyNumberFormat="1" applyFont="1" applyBorder="1" applyAlignment="1">
      <alignment horizontal="center" vertical="center"/>
      <protection/>
    </xf>
    <xf numFmtId="0" fontId="4" fillId="0" borderId="58" xfId="49" applyFont="1" applyBorder="1" applyAlignment="1">
      <alignment horizontal="center" vertical="center"/>
      <protection/>
    </xf>
    <xf numFmtId="0" fontId="4" fillId="0" borderId="60" xfId="49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61" xfId="49" applyFont="1" applyBorder="1" applyAlignment="1">
      <alignment horizontal="center" vertical="center"/>
      <protection/>
    </xf>
    <xf numFmtId="4" fontId="8" fillId="0" borderId="12" xfId="0" applyNumberFormat="1" applyFont="1" applyBorder="1" applyAlignment="1">
      <alignment horizontal="right" vertical="center" wrapText="1"/>
    </xf>
    <xf numFmtId="4" fontId="9" fillId="0" borderId="45" xfId="0" applyNumberFormat="1" applyFont="1" applyBorder="1" applyAlignment="1">
      <alignment horizontal="righ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is výdajů 03 bez PO" xfId="48"/>
    <cellStyle name="normální_Rozpis výdajů 03 bez PO 2" xfId="49"/>
    <cellStyle name="normální_Rozpis výdajů 03 bez PO 2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tabSelected="1" zoomScalePageLayoutView="0" workbookViewId="0" topLeftCell="A25">
      <selection activeCell="B50" sqref="B50"/>
    </sheetView>
  </sheetViews>
  <sheetFormatPr defaultColWidth="9.140625" defaultRowHeight="12.75"/>
  <cols>
    <col min="1" max="1" width="37.8515625" style="8" customWidth="1"/>
    <col min="2" max="2" width="7.421875" style="8" customWidth="1"/>
    <col min="3" max="4" width="12.8515625" style="8" customWidth="1"/>
    <col min="5" max="6" width="13.140625" style="8" bestFit="1" customWidth="1"/>
    <col min="7" max="16384" width="9.140625" style="8" customWidth="1"/>
  </cols>
  <sheetData>
    <row r="1" spans="1:6" ht="20.25">
      <c r="A1" s="152" t="s">
        <v>106</v>
      </c>
      <c r="B1" s="152"/>
      <c r="C1" s="152"/>
      <c r="D1" s="152"/>
      <c r="E1" s="152"/>
      <c r="F1" s="152"/>
    </row>
    <row r="2" ht="18" customHeight="1"/>
    <row r="3" spans="1:6" ht="16.5" customHeight="1">
      <c r="A3" s="153" t="s">
        <v>51</v>
      </c>
      <c r="B3" s="153"/>
      <c r="C3" s="153"/>
      <c r="D3" s="153"/>
      <c r="E3" s="153"/>
      <c r="F3" s="153"/>
    </row>
    <row r="4" ht="12.75" customHeight="1" thickBot="1"/>
    <row r="5" spans="1:6" ht="15" customHeight="1" thickBot="1">
      <c r="A5" s="9" t="s">
        <v>1</v>
      </c>
      <c r="B5" s="10" t="s">
        <v>2</v>
      </c>
      <c r="C5" s="11" t="s">
        <v>107</v>
      </c>
      <c r="D5" s="41" t="s">
        <v>108</v>
      </c>
      <c r="E5" s="11" t="s">
        <v>0</v>
      </c>
      <c r="F5" s="12" t="s">
        <v>109</v>
      </c>
    </row>
    <row r="6" spans="1:6" ht="15" customHeight="1">
      <c r="A6" s="13" t="s">
        <v>9</v>
      </c>
      <c r="B6" s="14" t="s">
        <v>28</v>
      </c>
      <c r="C6" s="15">
        <f>C7+C8+C9</f>
        <v>2280088</v>
      </c>
      <c r="D6" s="191">
        <f>D7+D8+D9</f>
        <v>2355469.92</v>
      </c>
      <c r="E6" s="16">
        <f>SUM(E7:E9)</f>
        <v>0</v>
      </c>
      <c r="F6" s="17">
        <f>SUM(F7:F9)</f>
        <v>2355469.92</v>
      </c>
    </row>
    <row r="7" spans="1:6" ht="15" customHeight="1">
      <c r="A7" s="18" t="s">
        <v>10</v>
      </c>
      <c r="B7" s="19" t="s">
        <v>11</v>
      </c>
      <c r="C7" s="20">
        <v>2211000</v>
      </c>
      <c r="D7" s="21">
        <v>2220140.21</v>
      </c>
      <c r="E7" s="30"/>
      <c r="F7" s="22">
        <f>D7+E7</f>
        <v>2220140.21</v>
      </c>
    </row>
    <row r="8" spans="1:6" ht="15" customHeight="1">
      <c r="A8" s="18" t="s">
        <v>12</v>
      </c>
      <c r="B8" s="19" t="s">
        <v>13</v>
      </c>
      <c r="C8" s="20">
        <v>69088</v>
      </c>
      <c r="D8" s="21">
        <v>133804.15000000002</v>
      </c>
      <c r="E8" s="30"/>
      <c r="F8" s="22">
        <f>D8+E8</f>
        <v>133804.15000000002</v>
      </c>
    </row>
    <row r="9" spans="1:6" ht="15" customHeight="1">
      <c r="A9" s="18" t="s">
        <v>14</v>
      </c>
      <c r="B9" s="19" t="s">
        <v>15</v>
      </c>
      <c r="C9" s="20">
        <v>0</v>
      </c>
      <c r="D9" s="21">
        <v>1525.56</v>
      </c>
      <c r="E9" s="30"/>
      <c r="F9" s="22">
        <f>D9+E9</f>
        <v>1525.56</v>
      </c>
    </row>
    <row r="10" spans="1:6" ht="15" customHeight="1">
      <c r="A10" s="23" t="s">
        <v>16</v>
      </c>
      <c r="B10" s="19" t="s">
        <v>17</v>
      </c>
      <c r="C10" s="24">
        <f>C11+C16</f>
        <v>85842</v>
      </c>
      <c r="D10" s="25">
        <f>D11+D16</f>
        <v>4794372.01</v>
      </c>
      <c r="E10" s="26">
        <f>E11+E16</f>
        <v>0</v>
      </c>
      <c r="F10" s="27">
        <f>F11+F16</f>
        <v>4794372.01</v>
      </c>
    </row>
    <row r="11" spans="1:6" ht="15" customHeight="1">
      <c r="A11" s="28" t="s">
        <v>53</v>
      </c>
      <c r="B11" s="19" t="s">
        <v>18</v>
      </c>
      <c r="C11" s="20">
        <f>SUM(C12:C15)</f>
        <v>85842</v>
      </c>
      <c r="D11" s="21">
        <f>D12+D13+D14+D15</f>
        <v>4232379.9399999995</v>
      </c>
      <c r="E11" s="21">
        <f>SUM(E12:E15)</f>
        <v>0</v>
      </c>
      <c r="F11" s="22">
        <f>SUM(F12:F15)</f>
        <v>4232379.9399999995</v>
      </c>
    </row>
    <row r="12" spans="1:6" ht="15" customHeight="1">
      <c r="A12" s="28" t="s">
        <v>54</v>
      </c>
      <c r="B12" s="19" t="s">
        <v>19</v>
      </c>
      <c r="C12" s="29">
        <v>61072</v>
      </c>
      <c r="D12" s="21">
        <v>61072</v>
      </c>
      <c r="E12" s="30"/>
      <c r="F12" s="22">
        <f>D12+E12</f>
        <v>61072</v>
      </c>
    </row>
    <row r="13" spans="1:6" ht="15" customHeight="1">
      <c r="A13" s="28" t="s">
        <v>55</v>
      </c>
      <c r="B13" s="19" t="s">
        <v>18</v>
      </c>
      <c r="C13" s="29">
        <v>0</v>
      </c>
      <c r="D13" s="21">
        <v>4137311.09</v>
      </c>
      <c r="E13" s="30"/>
      <c r="F13" s="22">
        <f>D13+E13</f>
        <v>4137311.09</v>
      </c>
    </row>
    <row r="14" spans="1:6" ht="15" customHeight="1">
      <c r="A14" s="28" t="s">
        <v>61</v>
      </c>
      <c r="B14" s="19" t="s">
        <v>62</v>
      </c>
      <c r="C14" s="29">
        <v>0</v>
      </c>
      <c r="D14" s="21">
        <v>9226.85</v>
      </c>
      <c r="E14" s="30"/>
      <c r="F14" s="22">
        <f>D14+E14</f>
        <v>9226.85</v>
      </c>
    </row>
    <row r="15" spans="1:6" ht="15" customHeight="1">
      <c r="A15" s="28" t="s">
        <v>56</v>
      </c>
      <c r="B15" s="19">
        <v>4121</v>
      </c>
      <c r="C15" s="29">
        <v>24770</v>
      </c>
      <c r="D15" s="21">
        <v>24770</v>
      </c>
      <c r="E15" s="30"/>
      <c r="F15" s="22">
        <f>D15+E15</f>
        <v>24770</v>
      </c>
    </row>
    <row r="16" spans="1:6" ht="15" customHeight="1">
      <c r="A16" s="18" t="s">
        <v>29</v>
      </c>
      <c r="B16" s="19" t="s">
        <v>20</v>
      </c>
      <c r="C16" s="29">
        <f>SUM(C17:C19)</f>
        <v>0</v>
      </c>
      <c r="D16" s="21">
        <f>D17+D18+D19</f>
        <v>561992.0700000001</v>
      </c>
      <c r="E16" s="21">
        <f>SUM(E17:E19)</f>
        <v>0</v>
      </c>
      <c r="F16" s="22">
        <f>SUM(F17:F19)</f>
        <v>561992.0700000001</v>
      </c>
    </row>
    <row r="17" spans="1:6" ht="15" customHeight="1">
      <c r="A17" s="18" t="s">
        <v>59</v>
      </c>
      <c r="B17" s="19" t="s">
        <v>20</v>
      </c>
      <c r="C17" s="29">
        <v>0</v>
      </c>
      <c r="D17" s="21">
        <v>560497.4</v>
      </c>
      <c r="E17" s="30"/>
      <c r="F17" s="22">
        <f>D17+E17</f>
        <v>560497.4</v>
      </c>
    </row>
    <row r="18" spans="1:6" ht="15" customHeight="1">
      <c r="A18" s="28" t="s">
        <v>60</v>
      </c>
      <c r="B18" s="19">
        <v>4221</v>
      </c>
      <c r="C18" s="29">
        <v>0</v>
      </c>
      <c r="D18" s="21">
        <v>0</v>
      </c>
      <c r="E18" s="30"/>
      <c r="F18" s="22">
        <f>D18+E18</f>
        <v>0</v>
      </c>
    </row>
    <row r="19" spans="1:6" ht="15" customHeight="1">
      <c r="A19" s="28" t="s">
        <v>63</v>
      </c>
      <c r="B19" s="19">
        <v>4232</v>
      </c>
      <c r="C19" s="29">
        <v>0</v>
      </c>
      <c r="D19" s="21">
        <v>1494.67</v>
      </c>
      <c r="E19" s="30"/>
      <c r="F19" s="22">
        <f>D19+E19</f>
        <v>1494.67</v>
      </c>
    </row>
    <row r="20" spans="1:6" ht="15" customHeight="1">
      <c r="A20" s="23" t="s">
        <v>21</v>
      </c>
      <c r="B20" s="31" t="s">
        <v>30</v>
      </c>
      <c r="C20" s="24">
        <f>C6+C10</f>
        <v>2365930</v>
      </c>
      <c r="D20" s="25">
        <f>D6+D10</f>
        <v>7149841.93</v>
      </c>
      <c r="E20" s="25">
        <f>E6+E10</f>
        <v>0</v>
      </c>
      <c r="F20" s="27">
        <f>F6+F10</f>
        <v>7149841.93</v>
      </c>
    </row>
    <row r="21" spans="1:6" ht="15" customHeight="1">
      <c r="A21" s="23" t="s">
        <v>22</v>
      </c>
      <c r="B21" s="31" t="s">
        <v>23</v>
      </c>
      <c r="C21" s="24">
        <f>SUM(C22:C25)</f>
        <v>-96875</v>
      </c>
      <c r="D21" s="25">
        <f>SUM(D22:D25)</f>
        <v>906515.76</v>
      </c>
      <c r="E21" s="25">
        <f>SUM(E22:E25)</f>
        <v>0</v>
      </c>
      <c r="F21" s="32">
        <f>SUM(F22:F25)</f>
        <v>906515.76</v>
      </c>
    </row>
    <row r="22" spans="1:6" ht="15" customHeight="1">
      <c r="A22" s="28" t="s">
        <v>110</v>
      </c>
      <c r="B22" s="19" t="s">
        <v>24</v>
      </c>
      <c r="C22" s="29">
        <v>0</v>
      </c>
      <c r="D22" s="21">
        <v>84875.51</v>
      </c>
      <c r="E22" s="33"/>
      <c r="F22" s="22">
        <f>D22+E22</f>
        <v>84875.51</v>
      </c>
    </row>
    <row r="23" spans="1:6" ht="15" customHeight="1">
      <c r="A23" s="28" t="s">
        <v>113</v>
      </c>
      <c r="B23" s="19" t="s">
        <v>24</v>
      </c>
      <c r="C23" s="29">
        <v>0</v>
      </c>
      <c r="D23" s="21">
        <v>918515.25</v>
      </c>
      <c r="E23" s="34"/>
      <c r="F23" s="22">
        <f>D23+E23</f>
        <v>918515.25</v>
      </c>
    </row>
    <row r="24" spans="1:6" ht="15" customHeight="1">
      <c r="A24" s="28" t="s">
        <v>114</v>
      </c>
      <c r="B24" s="19" t="s">
        <v>57</v>
      </c>
      <c r="C24" s="29">
        <v>0</v>
      </c>
      <c r="D24" s="21">
        <v>0</v>
      </c>
      <c r="E24" s="30"/>
      <c r="F24" s="22">
        <f>D24+E24</f>
        <v>0</v>
      </c>
    </row>
    <row r="25" spans="1:6" ht="15" customHeight="1" thickBot="1">
      <c r="A25" s="28" t="s">
        <v>115</v>
      </c>
      <c r="B25" s="19">
        <v>8124</v>
      </c>
      <c r="C25" s="29">
        <v>-96875</v>
      </c>
      <c r="D25" s="192">
        <v>-96875</v>
      </c>
      <c r="E25" s="34"/>
      <c r="F25" s="22">
        <f>D25+E25</f>
        <v>-96875</v>
      </c>
    </row>
    <row r="26" spans="1:6" ht="15" customHeight="1" thickBot="1">
      <c r="A26" s="35" t="s">
        <v>25</v>
      </c>
      <c r="B26" s="36"/>
      <c r="C26" s="37">
        <f>C21+C10+C6</f>
        <v>2269055</v>
      </c>
      <c r="D26" s="38">
        <f>D21+D10+D6</f>
        <v>8056357.6899999995</v>
      </c>
      <c r="E26" s="121">
        <f>E6+E10+E21</f>
        <v>0</v>
      </c>
      <c r="F26" s="39">
        <f>D26+E26</f>
        <v>8056357.6899999995</v>
      </c>
    </row>
    <row r="28" ht="9.75">
      <c r="E28" s="49"/>
    </row>
    <row r="29" spans="1:6" ht="17.25">
      <c r="A29" s="153" t="s">
        <v>52</v>
      </c>
      <c r="B29" s="153"/>
      <c r="C29" s="153"/>
      <c r="D29" s="153"/>
      <c r="E29" s="153"/>
      <c r="F29" s="153"/>
    </row>
    <row r="30" spans="1:6" ht="12" customHeight="1" thickBot="1">
      <c r="A30" s="3"/>
      <c r="B30" s="3"/>
      <c r="C30" s="3"/>
      <c r="D30" s="3"/>
      <c r="E30" s="3"/>
      <c r="F30" s="3"/>
    </row>
    <row r="31" spans="1:6" ht="15" customHeight="1" thickBot="1">
      <c r="A31" s="40" t="s">
        <v>31</v>
      </c>
      <c r="B31" s="41" t="s">
        <v>2</v>
      </c>
      <c r="C31" s="11" t="s">
        <v>107</v>
      </c>
      <c r="D31" s="41" t="s">
        <v>108</v>
      </c>
      <c r="E31" s="11" t="s">
        <v>0</v>
      </c>
      <c r="F31" s="12" t="s">
        <v>109</v>
      </c>
    </row>
    <row r="32" spans="1:6" ht="15" customHeight="1">
      <c r="A32" s="42" t="s">
        <v>32</v>
      </c>
      <c r="B32" s="43" t="s">
        <v>33</v>
      </c>
      <c r="C32" s="44">
        <v>26192.5</v>
      </c>
      <c r="D32" s="44">
        <v>26192.5</v>
      </c>
      <c r="E32" s="44"/>
      <c r="F32" s="46">
        <f>D32+E32</f>
        <v>26192.5</v>
      </c>
    </row>
    <row r="33" spans="1:6" ht="15" customHeight="1">
      <c r="A33" s="47" t="s">
        <v>34</v>
      </c>
      <c r="B33" s="48" t="s">
        <v>33</v>
      </c>
      <c r="C33" s="21">
        <v>238156.72</v>
      </c>
      <c r="D33" s="21">
        <v>241739.92</v>
      </c>
      <c r="E33" s="44"/>
      <c r="F33" s="46">
        <f>D33+E33</f>
        <v>241739.92</v>
      </c>
    </row>
    <row r="34" spans="1:6" ht="15" customHeight="1">
      <c r="A34" s="47" t="s">
        <v>35</v>
      </c>
      <c r="B34" s="48" t="s">
        <v>33</v>
      </c>
      <c r="C34" s="21">
        <v>857900</v>
      </c>
      <c r="D34" s="21">
        <v>876172.86</v>
      </c>
      <c r="E34" s="44"/>
      <c r="F34" s="46">
        <f aca="true" t="shared" si="0" ref="F34:F48">D34+E34</f>
        <v>876172.86</v>
      </c>
    </row>
    <row r="35" spans="1:6" ht="15" customHeight="1">
      <c r="A35" s="47" t="s">
        <v>36</v>
      </c>
      <c r="B35" s="48" t="s">
        <v>33</v>
      </c>
      <c r="C35" s="21">
        <v>607118.3</v>
      </c>
      <c r="D35" s="21">
        <v>634240.3200000001</v>
      </c>
      <c r="E35" s="45">
        <f>'91406'!I9+'91410'!I9</f>
        <v>0</v>
      </c>
      <c r="F35" s="46">
        <f>D35+E35</f>
        <v>634240.3200000001</v>
      </c>
    </row>
    <row r="36" spans="1:6" ht="15" customHeight="1">
      <c r="A36" s="47" t="s">
        <v>37</v>
      </c>
      <c r="B36" s="48" t="s">
        <v>33</v>
      </c>
      <c r="C36" s="21">
        <v>0</v>
      </c>
      <c r="D36" s="21">
        <v>3579796.7399999998</v>
      </c>
      <c r="E36" s="45"/>
      <c r="F36" s="46">
        <f>D36+E36</f>
        <v>3579796.7399999998</v>
      </c>
    </row>
    <row r="37" spans="1:6" ht="15" customHeight="1">
      <c r="A37" s="47" t="s">
        <v>105</v>
      </c>
      <c r="B37" s="48" t="s">
        <v>33</v>
      </c>
      <c r="C37" s="21">
        <v>78089.98</v>
      </c>
      <c r="D37" s="21">
        <v>434346.24999999994</v>
      </c>
      <c r="E37" s="45"/>
      <c r="F37" s="46">
        <f>D37+E37</f>
        <v>434346.24999999994</v>
      </c>
    </row>
    <row r="38" spans="1:6" ht="15" customHeight="1">
      <c r="A38" s="47" t="s">
        <v>38</v>
      </c>
      <c r="B38" s="48" t="s">
        <v>33</v>
      </c>
      <c r="C38" s="21">
        <v>96358</v>
      </c>
      <c r="D38" s="21">
        <v>76358</v>
      </c>
      <c r="E38" s="45"/>
      <c r="F38" s="46">
        <f>D38+E38</f>
        <v>76358</v>
      </c>
    </row>
    <row r="39" spans="1:6" ht="15" customHeight="1">
      <c r="A39" s="47" t="s">
        <v>39</v>
      </c>
      <c r="B39" s="48" t="s">
        <v>40</v>
      </c>
      <c r="C39" s="21">
        <v>125197</v>
      </c>
      <c r="D39" s="21">
        <v>928922.2899999999</v>
      </c>
      <c r="E39" s="45"/>
      <c r="F39" s="46">
        <f>D39+E39</f>
        <v>928922.2899999999</v>
      </c>
    </row>
    <row r="40" spans="1:6" ht="15" customHeight="1">
      <c r="A40" s="47" t="s">
        <v>41</v>
      </c>
      <c r="B40" s="48" t="s">
        <v>40</v>
      </c>
      <c r="C40" s="21">
        <v>0</v>
      </c>
      <c r="D40" s="21">
        <v>0</v>
      </c>
      <c r="E40" s="45"/>
      <c r="F40" s="46">
        <f t="shared" si="0"/>
        <v>0</v>
      </c>
    </row>
    <row r="41" spans="1:6" ht="15" customHeight="1">
      <c r="A41" s="47" t="s">
        <v>42</v>
      </c>
      <c r="B41" s="48" t="s">
        <v>43</v>
      </c>
      <c r="C41" s="21">
        <v>157317</v>
      </c>
      <c r="D41" s="21">
        <v>1066987.7999999998</v>
      </c>
      <c r="E41" s="45"/>
      <c r="F41" s="46">
        <f t="shared" si="0"/>
        <v>1066987.7999999998</v>
      </c>
    </row>
    <row r="42" spans="1:8" ht="15" customHeight="1">
      <c r="A42" s="47" t="s">
        <v>44</v>
      </c>
      <c r="B42" s="48" t="s">
        <v>43</v>
      </c>
      <c r="C42" s="21">
        <v>22000</v>
      </c>
      <c r="D42" s="21">
        <v>22000</v>
      </c>
      <c r="E42" s="44"/>
      <c r="F42" s="46">
        <f t="shared" si="0"/>
        <v>22000</v>
      </c>
      <c r="H42" s="49"/>
    </row>
    <row r="43" spans="1:6" ht="15" customHeight="1">
      <c r="A43" s="47" t="s">
        <v>45</v>
      </c>
      <c r="B43" s="48" t="s">
        <v>33</v>
      </c>
      <c r="C43" s="21">
        <v>3725.5</v>
      </c>
      <c r="D43" s="21">
        <v>5434.02</v>
      </c>
      <c r="E43" s="44"/>
      <c r="F43" s="46">
        <f t="shared" si="0"/>
        <v>5434.02</v>
      </c>
    </row>
    <row r="44" spans="1:6" ht="15" customHeight="1">
      <c r="A44" s="47" t="s">
        <v>68</v>
      </c>
      <c r="B44" s="48" t="s">
        <v>43</v>
      </c>
      <c r="C44" s="21">
        <v>30000</v>
      </c>
      <c r="D44" s="21">
        <v>81207.47</v>
      </c>
      <c r="E44" s="44"/>
      <c r="F44" s="46">
        <f t="shared" si="0"/>
        <v>81207.47</v>
      </c>
    </row>
    <row r="45" spans="1:6" ht="15" customHeight="1">
      <c r="A45" s="47" t="s">
        <v>46</v>
      </c>
      <c r="B45" s="48" t="s">
        <v>43</v>
      </c>
      <c r="C45" s="21">
        <v>5000</v>
      </c>
      <c r="D45" s="21">
        <v>5317.28</v>
      </c>
      <c r="E45" s="44"/>
      <c r="F45" s="46">
        <f t="shared" si="0"/>
        <v>5317.28</v>
      </c>
    </row>
    <row r="46" spans="1:6" ht="15" customHeight="1">
      <c r="A46" s="47" t="s">
        <v>47</v>
      </c>
      <c r="B46" s="48" t="s">
        <v>43</v>
      </c>
      <c r="C46" s="21">
        <v>18000</v>
      </c>
      <c r="D46" s="21">
        <v>73602.25</v>
      </c>
      <c r="E46" s="44"/>
      <c r="F46" s="46">
        <f t="shared" si="0"/>
        <v>73602.25</v>
      </c>
    </row>
    <row r="47" spans="1:6" ht="15" customHeight="1">
      <c r="A47" s="47" t="s">
        <v>48</v>
      </c>
      <c r="B47" s="48" t="s">
        <v>43</v>
      </c>
      <c r="C47" s="21">
        <v>4000</v>
      </c>
      <c r="D47" s="21">
        <v>4039.987</v>
      </c>
      <c r="E47" s="44"/>
      <c r="F47" s="46">
        <f t="shared" si="0"/>
        <v>4039.987</v>
      </c>
    </row>
    <row r="48" spans="1:6" ht="15" customHeight="1" thickBot="1">
      <c r="A48" s="47" t="s">
        <v>49</v>
      </c>
      <c r="B48" s="48" t="s">
        <v>43</v>
      </c>
      <c r="C48" s="21">
        <v>0</v>
      </c>
      <c r="D48" s="21">
        <v>0</v>
      </c>
      <c r="E48" s="44"/>
      <c r="F48" s="46">
        <f t="shared" si="0"/>
        <v>0</v>
      </c>
    </row>
    <row r="49" spans="1:6" ht="15" customHeight="1" thickBot="1">
      <c r="A49" s="50" t="s">
        <v>50</v>
      </c>
      <c r="B49" s="51"/>
      <c r="C49" s="38">
        <f>SUM(C32:C48)</f>
        <v>2269055</v>
      </c>
      <c r="D49" s="38">
        <f>SUM(D32:D48)</f>
        <v>8056357.686999999</v>
      </c>
      <c r="E49" s="38">
        <f>SUM(E32:E48)</f>
        <v>0</v>
      </c>
      <c r="F49" s="39">
        <f>SUM(F32:F48)</f>
        <v>8056357.686999999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6"/>
  <sheetViews>
    <sheetView zoomScalePageLayoutView="0" workbookViewId="0" topLeftCell="A13">
      <selection activeCell="I45" sqref="I45"/>
    </sheetView>
  </sheetViews>
  <sheetFormatPr defaultColWidth="9.140625" defaultRowHeight="12.75"/>
  <cols>
    <col min="1" max="2" width="3.8515625" style="3" customWidth="1"/>
    <col min="3" max="3" width="9.57421875" style="3" bestFit="1" customWidth="1"/>
    <col min="4" max="4" width="5.57421875" style="3" customWidth="1"/>
    <col min="5" max="5" width="6.421875" style="3" customWidth="1"/>
    <col min="6" max="6" width="41.28125" style="3" customWidth="1"/>
    <col min="7" max="8" width="9.140625" style="3" customWidth="1"/>
    <col min="9" max="9" width="9.57421875" style="3" bestFit="1" customWidth="1"/>
    <col min="10" max="16384" width="9.140625" style="3" customWidth="1"/>
  </cols>
  <sheetData>
    <row r="1" spans="1:10" ht="17.25">
      <c r="A1" s="165" t="s">
        <v>119</v>
      </c>
      <c r="B1" s="165"/>
      <c r="C1" s="165"/>
      <c r="D1" s="165"/>
      <c r="E1" s="165"/>
      <c r="F1" s="165"/>
      <c r="G1" s="165"/>
      <c r="H1" s="165"/>
      <c r="I1" s="165"/>
      <c r="J1" s="165"/>
    </row>
    <row r="3" spans="1:10" ht="15">
      <c r="A3" s="166" t="s">
        <v>117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52"/>
      <c r="B4" s="52"/>
      <c r="C4" s="52"/>
      <c r="D4" s="52"/>
      <c r="E4" s="52"/>
      <c r="F4" s="52"/>
      <c r="G4" s="52"/>
      <c r="H4" s="52"/>
      <c r="I4" s="52"/>
      <c r="J4" s="53"/>
    </row>
    <row r="5" spans="1:10" ht="15">
      <c r="A5" s="167" t="s">
        <v>116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2" customHeight="1" thickBot="1">
      <c r="A6" s="54"/>
      <c r="B6" s="54"/>
      <c r="C6" s="54"/>
      <c r="D6" s="54"/>
      <c r="E6" s="54"/>
      <c r="F6" s="54"/>
      <c r="G6" s="54"/>
      <c r="H6" s="54"/>
      <c r="I6" s="54"/>
      <c r="J6" s="55" t="s">
        <v>69</v>
      </c>
    </row>
    <row r="7" spans="1:10" ht="12.75" customHeight="1" thickBot="1">
      <c r="A7" s="157" t="s">
        <v>64</v>
      </c>
      <c r="B7" s="159" t="s">
        <v>4</v>
      </c>
      <c r="C7" s="161" t="s">
        <v>6</v>
      </c>
      <c r="D7" s="161" t="s">
        <v>7</v>
      </c>
      <c r="E7" s="161" t="s">
        <v>8</v>
      </c>
      <c r="F7" s="163" t="s">
        <v>70</v>
      </c>
      <c r="G7" s="168" t="s">
        <v>107</v>
      </c>
      <c r="H7" s="170" t="s">
        <v>108</v>
      </c>
      <c r="I7" s="172" t="s">
        <v>118</v>
      </c>
      <c r="J7" s="173"/>
    </row>
    <row r="8" spans="1:10" ht="12.75" customHeight="1" thickBot="1">
      <c r="A8" s="158"/>
      <c r="B8" s="160"/>
      <c r="C8" s="162"/>
      <c r="D8" s="162"/>
      <c r="E8" s="162"/>
      <c r="F8" s="164"/>
      <c r="G8" s="169"/>
      <c r="H8" s="171"/>
      <c r="I8" s="58" t="s">
        <v>26</v>
      </c>
      <c r="J8" s="59" t="s">
        <v>109</v>
      </c>
    </row>
    <row r="9" spans="1:10" ht="12.75" customHeight="1" thickBot="1">
      <c r="A9" s="154" t="s">
        <v>58</v>
      </c>
      <c r="B9" s="60" t="s">
        <v>5</v>
      </c>
      <c r="C9" s="56" t="s">
        <v>6</v>
      </c>
      <c r="D9" s="56" t="s">
        <v>7</v>
      </c>
      <c r="E9" s="56" t="s">
        <v>8</v>
      </c>
      <c r="F9" s="57" t="s">
        <v>71</v>
      </c>
      <c r="G9" s="61">
        <f>G10+G27+G32</f>
        <v>532446.59</v>
      </c>
      <c r="H9" s="61">
        <f>H10+H27+H32</f>
        <v>539353.165</v>
      </c>
      <c r="I9" s="61">
        <f>I10+I27+I32</f>
        <v>-110</v>
      </c>
      <c r="J9" s="62">
        <f>J10+J27+J32</f>
        <v>539243.165</v>
      </c>
    </row>
    <row r="10" spans="1:10" ht="12.75" customHeight="1" thickBot="1">
      <c r="A10" s="155"/>
      <c r="B10" s="63" t="s">
        <v>27</v>
      </c>
      <c r="C10" s="64" t="s">
        <v>3</v>
      </c>
      <c r="D10" s="65" t="s">
        <v>3</v>
      </c>
      <c r="E10" s="65" t="s">
        <v>3</v>
      </c>
      <c r="F10" s="66" t="s">
        <v>72</v>
      </c>
      <c r="G10" s="67">
        <f>G11+G17+G20+G22+G24</f>
        <v>2144.74</v>
      </c>
      <c r="H10" s="67">
        <f>H11+H17+H20+H22+H24</f>
        <v>4068.376</v>
      </c>
      <c r="I10" s="67">
        <f>I11+I17+I20+I22+I24</f>
        <v>0</v>
      </c>
      <c r="J10" s="68">
        <f>J11+J17+J20+J22+J24</f>
        <v>4068.376</v>
      </c>
    </row>
    <row r="11" spans="1:10" ht="12.75" customHeight="1">
      <c r="A11" s="155"/>
      <c r="B11" s="69" t="s">
        <v>73</v>
      </c>
      <c r="C11" s="70" t="s">
        <v>91</v>
      </c>
      <c r="D11" s="71">
        <v>2229</v>
      </c>
      <c r="E11" s="71" t="s">
        <v>3</v>
      </c>
      <c r="F11" s="72" t="s">
        <v>74</v>
      </c>
      <c r="G11" s="73">
        <f>SUM(G12:G16)</f>
        <v>1294.74</v>
      </c>
      <c r="H11" s="73">
        <f>SUM(H12:H16)</f>
        <v>2234.646</v>
      </c>
      <c r="I11" s="74">
        <f>SUM(I12:I16)</f>
        <v>0</v>
      </c>
      <c r="J11" s="73">
        <f>SUM(J12:J16)</f>
        <v>2234.646</v>
      </c>
    </row>
    <row r="12" spans="1:10" ht="12.75" customHeight="1">
      <c r="A12" s="155"/>
      <c r="B12" s="75"/>
      <c r="C12" s="76"/>
      <c r="D12" s="4"/>
      <c r="E12" s="6">
        <v>5139</v>
      </c>
      <c r="F12" s="5" t="s">
        <v>66</v>
      </c>
      <c r="G12" s="2">
        <v>0</v>
      </c>
      <c r="H12" s="86">
        <v>2</v>
      </c>
      <c r="I12" s="127"/>
      <c r="J12" s="77">
        <f>H12+I12</f>
        <v>2</v>
      </c>
    </row>
    <row r="13" spans="1:10" ht="12.75" customHeight="1">
      <c r="A13" s="155"/>
      <c r="B13" s="75"/>
      <c r="C13" s="76"/>
      <c r="D13" s="4"/>
      <c r="E13" s="6">
        <v>5164</v>
      </c>
      <c r="F13" s="5" t="s">
        <v>112</v>
      </c>
      <c r="G13" s="86">
        <v>100</v>
      </c>
      <c r="H13" s="127">
        <v>100</v>
      </c>
      <c r="I13" s="127"/>
      <c r="J13" s="77">
        <f>H13+I13</f>
        <v>100</v>
      </c>
    </row>
    <row r="14" spans="1:10" ht="12.75" customHeight="1">
      <c r="A14" s="155"/>
      <c r="B14" s="75"/>
      <c r="C14" s="76"/>
      <c r="D14" s="4"/>
      <c r="E14" s="7">
        <v>5166</v>
      </c>
      <c r="F14" s="5" t="s">
        <v>75</v>
      </c>
      <c r="G14" s="86">
        <v>300</v>
      </c>
      <c r="H14" s="2">
        <f>300+500+171.094</f>
        <v>971.094</v>
      </c>
      <c r="I14" s="127"/>
      <c r="J14" s="77">
        <f>H14+I14</f>
        <v>971.094</v>
      </c>
    </row>
    <row r="15" spans="1:10" ht="12.75" customHeight="1">
      <c r="A15" s="155"/>
      <c r="B15" s="75"/>
      <c r="C15" s="76"/>
      <c r="D15" s="4"/>
      <c r="E15" s="6">
        <v>5168</v>
      </c>
      <c r="F15" s="78" t="s">
        <v>111</v>
      </c>
      <c r="G15" s="86">
        <v>200</v>
      </c>
      <c r="H15" s="86">
        <v>200</v>
      </c>
      <c r="I15" s="127"/>
      <c r="J15" s="77">
        <f>H15+I15</f>
        <v>200</v>
      </c>
    </row>
    <row r="16" spans="1:10" ht="12.75" customHeight="1">
      <c r="A16" s="155"/>
      <c r="B16" s="75"/>
      <c r="C16" s="76"/>
      <c r="D16" s="4"/>
      <c r="E16" s="7">
        <v>5169</v>
      </c>
      <c r="F16" s="78" t="s">
        <v>65</v>
      </c>
      <c r="G16" s="86">
        <v>694.74</v>
      </c>
      <c r="H16" s="2">
        <f>694.74+768.812-502</f>
        <v>961.5520000000001</v>
      </c>
      <c r="I16" s="127"/>
      <c r="J16" s="77">
        <f>H16+I16</f>
        <v>961.5520000000001</v>
      </c>
    </row>
    <row r="17" spans="1:10" ht="12.75" customHeight="1">
      <c r="A17" s="155"/>
      <c r="B17" s="79" t="s">
        <v>73</v>
      </c>
      <c r="C17" s="80" t="s">
        <v>92</v>
      </c>
      <c r="D17" s="81">
        <v>2229</v>
      </c>
      <c r="E17" s="81" t="s">
        <v>3</v>
      </c>
      <c r="F17" s="82" t="s">
        <v>77</v>
      </c>
      <c r="G17" s="83">
        <f>SUM(G18:G19)</f>
        <v>50</v>
      </c>
      <c r="H17" s="83">
        <f>SUM(H18:H19)</f>
        <v>50</v>
      </c>
      <c r="I17" s="89">
        <f>SUM(I18:I19)</f>
        <v>0</v>
      </c>
      <c r="J17" s="83">
        <f>SUM(J18:J19)</f>
        <v>50</v>
      </c>
    </row>
    <row r="18" spans="1:10" ht="12.75" customHeight="1">
      <c r="A18" s="155"/>
      <c r="B18" s="110"/>
      <c r="C18" s="111"/>
      <c r="D18" s="84"/>
      <c r="E18" s="6">
        <v>5167</v>
      </c>
      <c r="F18" s="120" t="s">
        <v>94</v>
      </c>
      <c r="G18" s="86">
        <v>5</v>
      </c>
      <c r="H18" s="86">
        <v>5</v>
      </c>
      <c r="I18" s="92"/>
      <c r="J18" s="77">
        <f>H18+I18</f>
        <v>5</v>
      </c>
    </row>
    <row r="19" spans="1:10" ht="12.75" customHeight="1">
      <c r="A19" s="155"/>
      <c r="B19" s="79"/>
      <c r="C19" s="80"/>
      <c r="D19" s="81"/>
      <c r="E19" s="84">
        <v>5169</v>
      </c>
      <c r="F19" s="87" t="s">
        <v>65</v>
      </c>
      <c r="G19" s="86">
        <v>45</v>
      </c>
      <c r="H19" s="86">
        <v>45</v>
      </c>
      <c r="I19" s="92"/>
      <c r="J19" s="77">
        <f>H19+I19</f>
        <v>45</v>
      </c>
    </row>
    <row r="20" spans="1:10" ht="12.75" customHeight="1">
      <c r="A20" s="155"/>
      <c r="B20" s="88" t="s">
        <v>73</v>
      </c>
      <c r="C20" s="80" t="s">
        <v>93</v>
      </c>
      <c r="D20" s="81">
        <v>2219</v>
      </c>
      <c r="E20" s="81" t="s">
        <v>3</v>
      </c>
      <c r="F20" s="82" t="s">
        <v>78</v>
      </c>
      <c r="G20" s="83">
        <f>SUM(G21:G21)</f>
        <v>250</v>
      </c>
      <c r="H20" s="83">
        <f>SUM(H21:H21)</f>
        <v>250</v>
      </c>
      <c r="I20" s="83">
        <f>SUM(I21:I21)</f>
        <v>0</v>
      </c>
      <c r="J20" s="83">
        <f>SUM(J21:J21)</f>
        <v>250</v>
      </c>
    </row>
    <row r="21" spans="1:10" ht="12.75" customHeight="1">
      <c r="A21" s="155"/>
      <c r="B21" s="90"/>
      <c r="C21" s="91"/>
      <c r="D21" s="81"/>
      <c r="E21" s="106">
        <v>5169</v>
      </c>
      <c r="F21" s="107" t="s">
        <v>65</v>
      </c>
      <c r="G21" s="86">
        <v>250</v>
      </c>
      <c r="H21" s="86">
        <v>250</v>
      </c>
      <c r="I21" s="92"/>
      <c r="J21" s="77">
        <f>H21+I21</f>
        <v>250</v>
      </c>
    </row>
    <row r="22" spans="1:10" ht="12.75" customHeight="1">
      <c r="A22" s="155"/>
      <c r="B22" s="88" t="s">
        <v>73</v>
      </c>
      <c r="C22" s="80" t="s">
        <v>95</v>
      </c>
      <c r="D22" s="81">
        <v>2229</v>
      </c>
      <c r="E22" s="81" t="s">
        <v>3</v>
      </c>
      <c r="F22" s="82" t="s">
        <v>97</v>
      </c>
      <c r="G22" s="83">
        <f>SUM(G23:G23)</f>
        <v>500</v>
      </c>
      <c r="H22" s="83">
        <f>SUM(H23:H23)</f>
        <v>1483.73</v>
      </c>
      <c r="I22" s="89">
        <f>SUM(I23:I23)</f>
        <v>0</v>
      </c>
      <c r="J22" s="83">
        <f>SUM(J23:J23)</f>
        <v>1483.73</v>
      </c>
    </row>
    <row r="23" spans="1:10" ht="12.75" customHeight="1">
      <c r="A23" s="155"/>
      <c r="B23" s="90"/>
      <c r="C23" s="91"/>
      <c r="D23" s="81"/>
      <c r="E23" s="115">
        <v>5909</v>
      </c>
      <c r="F23" s="116" t="s">
        <v>96</v>
      </c>
      <c r="G23" s="86">
        <v>500</v>
      </c>
      <c r="H23" s="86">
        <f>500+983.73</f>
        <v>1483.73</v>
      </c>
      <c r="I23" s="92"/>
      <c r="J23" s="77">
        <f>H23+I23</f>
        <v>1483.73</v>
      </c>
    </row>
    <row r="24" spans="1:10" ht="12.75" customHeight="1">
      <c r="A24" s="155"/>
      <c r="B24" s="88" t="s">
        <v>73</v>
      </c>
      <c r="C24" s="80" t="s">
        <v>98</v>
      </c>
      <c r="D24" s="81">
        <v>2291</v>
      </c>
      <c r="E24" s="81" t="s">
        <v>3</v>
      </c>
      <c r="F24" s="82" t="s">
        <v>76</v>
      </c>
      <c r="G24" s="83">
        <f>SUM(G25:G26)</f>
        <v>50</v>
      </c>
      <c r="H24" s="83">
        <f>SUM(H25:H26)</f>
        <v>50</v>
      </c>
      <c r="I24" s="89">
        <f>SUM(I25:I26)</f>
        <v>0</v>
      </c>
      <c r="J24" s="83">
        <f>SUM(J25:J26)</f>
        <v>50</v>
      </c>
    </row>
    <row r="25" spans="1:10" ht="12.75" customHeight="1">
      <c r="A25" s="155"/>
      <c r="B25" s="90"/>
      <c r="C25" s="91"/>
      <c r="D25" s="94"/>
      <c r="E25" s="84">
        <v>5169</v>
      </c>
      <c r="F25" s="85" t="s">
        <v>79</v>
      </c>
      <c r="G25" s="95">
        <v>30</v>
      </c>
      <c r="H25" s="95">
        <v>30</v>
      </c>
      <c r="I25" s="96"/>
      <c r="J25" s="77">
        <f>H25+I25</f>
        <v>30</v>
      </c>
    </row>
    <row r="26" spans="1:10" ht="12.75" customHeight="1" thickBot="1">
      <c r="A26" s="155"/>
      <c r="B26" s="97"/>
      <c r="C26" s="98"/>
      <c r="D26" s="99"/>
      <c r="E26" s="99">
        <v>5175</v>
      </c>
      <c r="F26" s="100" t="s">
        <v>67</v>
      </c>
      <c r="G26" s="101">
        <v>20</v>
      </c>
      <c r="H26" s="101">
        <v>20</v>
      </c>
      <c r="I26" s="102"/>
      <c r="J26" s="103">
        <f>H26+I26</f>
        <v>20</v>
      </c>
    </row>
    <row r="27" spans="1:10" ht="12.75" customHeight="1" thickBot="1">
      <c r="A27" s="155"/>
      <c r="B27" s="104" t="s">
        <v>27</v>
      </c>
      <c r="C27" s="64" t="s">
        <v>3</v>
      </c>
      <c r="D27" s="65" t="s">
        <v>3</v>
      </c>
      <c r="E27" s="65" t="s">
        <v>3</v>
      </c>
      <c r="F27" s="66" t="s">
        <v>80</v>
      </c>
      <c r="G27" s="67">
        <f>G28</f>
        <v>1872</v>
      </c>
      <c r="H27" s="67">
        <f>H28</f>
        <v>2143.154</v>
      </c>
      <c r="I27" s="67">
        <f>I28</f>
        <v>0</v>
      </c>
      <c r="J27" s="68">
        <f>J28</f>
        <v>2143.154</v>
      </c>
    </row>
    <row r="28" spans="1:10" ht="12.75" customHeight="1">
      <c r="A28" s="155"/>
      <c r="B28" s="105" t="s">
        <v>73</v>
      </c>
      <c r="C28" s="70" t="s">
        <v>99</v>
      </c>
      <c r="D28" s="71">
        <v>2223</v>
      </c>
      <c r="E28" s="71" t="s">
        <v>3</v>
      </c>
      <c r="F28" s="72" t="s">
        <v>81</v>
      </c>
      <c r="G28" s="73">
        <f>SUM(G29:G31)</f>
        <v>1872</v>
      </c>
      <c r="H28" s="73">
        <f>SUM(H29:H31)</f>
        <v>2143.154</v>
      </c>
      <c r="I28" s="74">
        <f>SUM(I29:I31)</f>
        <v>0</v>
      </c>
      <c r="J28" s="73">
        <f>SUM(J29:J31)</f>
        <v>2143.154</v>
      </c>
    </row>
    <row r="29" spans="1:10" s="109" customFormat="1" ht="12.75" customHeight="1">
      <c r="A29" s="155"/>
      <c r="B29" s="112"/>
      <c r="C29" s="111"/>
      <c r="D29" s="84"/>
      <c r="E29" s="84">
        <v>5139</v>
      </c>
      <c r="F29" s="85" t="s">
        <v>66</v>
      </c>
      <c r="G29" s="118">
        <v>100</v>
      </c>
      <c r="H29" s="118">
        <v>100</v>
      </c>
      <c r="I29" s="124"/>
      <c r="J29" s="77">
        <f>H29+I29</f>
        <v>100</v>
      </c>
    </row>
    <row r="30" spans="1:10" s="109" customFormat="1" ht="12.75" customHeight="1">
      <c r="A30" s="155"/>
      <c r="B30" s="112"/>
      <c r="C30" s="111"/>
      <c r="D30" s="84"/>
      <c r="E30" s="84">
        <v>5169</v>
      </c>
      <c r="F30" s="87" t="s">
        <v>65</v>
      </c>
      <c r="G30" s="118">
        <v>1752</v>
      </c>
      <c r="H30" s="2">
        <f>1752+123.154+148</f>
        <v>2023.154</v>
      </c>
      <c r="I30" s="124"/>
      <c r="J30" s="77">
        <f>H30+I30</f>
        <v>2023.154</v>
      </c>
    </row>
    <row r="31" spans="1:10" s="109" customFormat="1" ht="12.75" customHeight="1" thickBot="1">
      <c r="A31" s="155"/>
      <c r="B31" s="112"/>
      <c r="C31" s="111"/>
      <c r="D31" s="84"/>
      <c r="E31" s="84">
        <v>5175</v>
      </c>
      <c r="F31" s="87" t="s">
        <v>67</v>
      </c>
      <c r="G31" s="119">
        <v>20</v>
      </c>
      <c r="H31" s="119">
        <v>20</v>
      </c>
      <c r="I31" s="124"/>
      <c r="J31" s="77">
        <f>H31+I31</f>
        <v>20</v>
      </c>
    </row>
    <row r="32" spans="1:10" ht="12.75" customHeight="1" thickBot="1">
      <c r="A32" s="155"/>
      <c r="B32" s="63" t="s">
        <v>27</v>
      </c>
      <c r="C32" s="64" t="s">
        <v>3</v>
      </c>
      <c r="D32" s="65" t="s">
        <v>3</v>
      </c>
      <c r="E32" s="65" t="s">
        <v>3</v>
      </c>
      <c r="F32" s="66" t="s">
        <v>82</v>
      </c>
      <c r="G32" s="67">
        <f>G33+G35+G37+G39+G41</f>
        <v>528429.85</v>
      </c>
      <c r="H32" s="67">
        <f>H33+H35+H37+H39+H41</f>
        <v>533141.635</v>
      </c>
      <c r="I32" s="67">
        <f>I33+I35+I37+I39+I41</f>
        <v>-110</v>
      </c>
      <c r="J32" s="68">
        <f>J33+J35+J37+J39+J41</f>
        <v>533031.635</v>
      </c>
    </row>
    <row r="33" spans="1:10" ht="12.75" customHeight="1">
      <c r="A33" s="155"/>
      <c r="B33" s="69" t="s">
        <v>73</v>
      </c>
      <c r="C33" s="70" t="s">
        <v>100</v>
      </c>
      <c r="D33" s="71">
        <v>2221</v>
      </c>
      <c r="E33" s="71" t="s">
        <v>3</v>
      </c>
      <c r="F33" s="72" t="s">
        <v>83</v>
      </c>
      <c r="G33" s="73">
        <f>SUM(G34)</f>
        <v>215000</v>
      </c>
      <c r="H33" s="73">
        <f>SUM(H34)</f>
        <v>215000</v>
      </c>
      <c r="I33" s="74">
        <f>SUM(I34)</f>
        <v>0</v>
      </c>
      <c r="J33" s="73">
        <f>SUM(J34)</f>
        <v>215000</v>
      </c>
    </row>
    <row r="34" spans="1:10" ht="12.75" customHeight="1">
      <c r="A34" s="155"/>
      <c r="B34" s="110"/>
      <c r="C34" s="111"/>
      <c r="D34" s="84"/>
      <c r="E34" s="84">
        <v>5193</v>
      </c>
      <c r="F34" s="85" t="s">
        <v>84</v>
      </c>
      <c r="G34" s="86">
        <v>215000</v>
      </c>
      <c r="H34" s="86">
        <v>215000</v>
      </c>
      <c r="I34" s="92"/>
      <c r="J34" s="77">
        <f>H34+I34</f>
        <v>215000</v>
      </c>
    </row>
    <row r="35" spans="1:10" ht="12.75" customHeight="1">
      <c r="A35" s="155"/>
      <c r="B35" s="79" t="s">
        <v>73</v>
      </c>
      <c r="C35" s="80" t="s">
        <v>101</v>
      </c>
      <c r="D35" s="81">
        <v>2242</v>
      </c>
      <c r="E35" s="81" t="s">
        <v>3</v>
      </c>
      <c r="F35" s="113" t="s">
        <v>85</v>
      </c>
      <c r="G35" s="83">
        <f>SUM(G36:G36)</f>
        <v>296275</v>
      </c>
      <c r="H35" s="83">
        <f>SUM(H36:H36)</f>
        <v>299792</v>
      </c>
      <c r="I35" s="89">
        <f>SUM(I36:I36)</f>
        <v>0</v>
      </c>
      <c r="J35" s="83">
        <f>SUM(J36:J36)</f>
        <v>299792</v>
      </c>
    </row>
    <row r="36" spans="1:10" ht="12.75" customHeight="1">
      <c r="A36" s="155"/>
      <c r="B36" s="110"/>
      <c r="C36" s="111"/>
      <c r="D36" s="84"/>
      <c r="E36" s="84">
        <v>5193</v>
      </c>
      <c r="F36" s="85" t="s">
        <v>86</v>
      </c>
      <c r="G36" s="86">
        <v>296275</v>
      </c>
      <c r="H36" s="2">
        <f>296275+3517</f>
        <v>299792</v>
      </c>
      <c r="I36" s="92"/>
      <c r="J36" s="77">
        <f>H36+I36</f>
        <v>299792</v>
      </c>
    </row>
    <row r="37" spans="1:10" s="109" customFormat="1" ht="12.75" customHeight="1">
      <c r="A37" s="155"/>
      <c r="B37" s="79" t="s">
        <v>73</v>
      </c>
      <c r="C37" s="80" t="s">
        <v>102</v>
      </c>
      <c r="D37" s="81">
        <v>2221</v>
      </c>
      <c r="E37" s="81" t="s">
        <v>3</v>
      </c>
      <c r="F37" s="114" t="s">
        <v>87</v>
      </c>
      <c r="G37" s="83">
        <f>SUM(G38)</f>
        <v>9490</v>
      </c>
      <c r="H37" s="83">
        <f>SUM(H38)</f>
        <v>9490</v>
      </c>
      <c r="I37" s="89">
        <f>SUM(I38)</f>
        <v>0</v>
      </c>
      <c r="J37" s="83">
        <f>SUM(J38:J38)</f>
        <v>9490</v>
      </c>
    </row>
    <row r="38" spans="1:10" s="109" customFormat="1" ht="12.75" customHeight="1">
      <c r="A38" s="155"/>
      <c r="B38" s="110"/>
      <c r="C38" s="111"/>
      <c r="D38" s="84"/>
      <c r="E38" s="84">
        <v>5193</v>
      </c>
      <c r="F38" s="85" t="s">
        <v>88</v>
      </c>
      <c r="G38" s="86">
        <v>9490</v>
      </c>
      <c r="H38" s="86">
        <v>9490</v>
      </c>
      <c r="I38" s="92"/>
      <c r="J38" s="77">
        <f>H38+I38</f>
        <v>9490</v>
      </c>
    </row>
    <row r="39" spans="1:10" ht="12.75" customHeight="1">
      <c r="A39" s="155"/>
      <c r="B39" s="79" t="s">
        <v>73</v>
      </c>
      <c r="C39" s="80" t="s">
        <v>103</v>
      </c>
      <c r="D39" s="81">
        <v>2299</v>
      </c>
      <c r="E39" s="81" t="s">
        <v>3</v>
      </c>
      <c r="F39" s="82" t="s">
        <v>89</v>
      </c>
      <c r="G39" s="83">
        <f>SUM(G40:G40)</f>
        <v>10</v>
      </c>
      <c r="H39" s="83">
        <f>SUM(H40:H40)</f>
        <v>10</v>
      </c>
      <c r="I39" s="89">
        <f>SUM(I40:I40)</f>
        <v>0</v>
      </c>
      <c r="J39" s="83">
        <f>SUM(J40:J40)</f>
        <v>10</v>
      </c>
    </row>
    <row r="40" spans="1:10" ht="12.75" customHeight="1">
      <c r="A40" s="155"/>
      <c r="B40" s="108"/>
      <c r="C40" s="93"/>
      <c r="D40" s="94"/>
      <c r="E40" s="94">
        <v>5175</v>
      </c>
      <c r="F40" s="85" t="s">
        <v>67</v>
      </c>
      <c r="G40" s="86">
        <v>10</v>
      </c>
      <c r="H40" s="86">
        <v>10</v>
      </c>
      <c r="I40" s="92"/>
      <c r="J40" s="77">
        <f>H40+I40</f>
        <v>10</v>
      </c>
    </row>
    <row r="41" spans="1:10" ht="12.75" customHeight="1">
      <c r="A41" s="155"/>
      <c r="B41" s="79" t="s">
        <v>73</v>
      </c>
      <c r="C41" s="80" t="s">
        <v>104</v>
      </c>
      <c r="D41" s="81">
        <v>2299</v>
      </c>
      <c r="E41" s="81" t="s">
        <v>3</v>
      </c>
      <c r="F41" s="82" t="s">
        <v>90</v>
      </c>
      <c r="G41" s="83">
        <f>SUM(G42:G46)</f>
        <v>7654.85</v>
      </c>
      <c r="H41" s="83">
        <f>SUM(H42:H46)</f>
        <v>8849.635</v>
      </c>
      <c r="I41" s="89">
        <f>SUM(I42:I46)</f>
        <v>-110</v>
      </c>
      <c r="J41" s="83">
        <f>SUM(J42:J46)</f>
        <v>8739.635</v>
      </c>
    </row>
    <row r="42" spans="1:10" s="109" customFormat="1" ht="12.75" customHeight="1">
      <c r="A42" s="155"/>
      <c r="B42" s="108"/>
      <c r="C42" s="93"/>
      <c r="D42" s="94"/>
      <c r="E42" s="106">
        <v>5139</v>
      </c>
      <c r="F42" s="107" t="s">
        <v>66</v>
      </c>
      <c r="G42" s="2">
        <v>100</v>
      </c>
      <c r="H42" s="2">
        <f>100+36.209</f>
        <v>136.209</v>
      </c>
      <c r="I42" s="125"/>
      <c r="J42" s="77">
        <f>H42+I42</f>
        <v>136.209</v>
      </c>
    </row>
    <row r="43" spans="1:10" s="109" customFormat="1" ht="12.75" customHeight="1">
      <c r="A43" s="155"/>
      <c r="B43" s="108"/>
      <c r="C43" s="93"/>
      <c r="D43" s="94"/>
      <c r="E43" s="94">
        <v>5166</v>
      </c>
      <c r="F43" s="85" t="s">
        <v>75</v>
      </c>
      <c r="G43" s="2">
        <v>500</v>
      </c>
      <c r="H43" s="122">
        <v>500</v>
      </c>
      <c r="I43" s="125"/>
      <c r="J43" s="77">
        <f>H43+I43</f>
        <v>500</v>
      </c>
    </row>
    <row r="44" spans="1:10" s="109" customFormat="1" ht="12.75" customHeight="1">
      <c r="A44" s="155"/>
      <c r="B44" s="108"/>
      <c r="C44" s="93"/>
      <c r="D44" s="94"/>
      <c r="E44" s="94">
        <v>5168</v>
      </c>
      <c r="F44" s="85" t="s">
        <v>111</v>
      </c>
      <c r="G44" s="2">
        <v>1000</v>
      </c>
      <c r="H44" s="2">
        <f>1000+83.445</f>
        <v>1083.445</v>
      </c>
      <c r="I44" s="125"/>
      <c r="J44" s="77">
        <f>H44+I44</f>
        <v>1083.445</v>
      </c>
    </row>
    <row r="45" spans="1:10" s="109" customFormat="1" ht="12.75" customHeight="1">
      <c r="A45" s="155"/>
      <c r="B45" s="108"/>
      <c r="C45" s="93"/>
      <c r="D45" s="94"/>
      <c r="E45" s="94">
        <v>5169</v>
      </c>
      <c r="F45" s="85" t="s">
        <v>65</v>
      </c>
      <c r="G45" s="2">
        <v>6044.85</v>
      </c>
      <c r="H45" s="2">
        <f>6044.85+1075.131</f>
        <v>7119.981000000001</v>
      </c>
      <c r="I45" s="125">
        <v>-110</v>
      </c>
      <c r="J45" s="77">
        <f>H45+I45</f>
        <v>7009.981000000001</v>
      </c>
    </row>
    <row r="46" spans="1:10" s="109" customFormat="1" ht="12.75" customHeight="1" thickBot="1">
      <c r="A46" s="156"/>
      <c r="B46" s="117"/>
      <c r="C46" s="98"/>
      <c r="D46" s="99"/>
      <c r="E46" s="99">
        <v>5175</v>
      </c>
      <c r="F46" s="100" t="s">
        <v>67</v>
      </c>
      <c r="G46" s="1">
        <v>10</v>
      </c>
      <c r="H46" s="123">
        <v>10</v>
      </c>
      <c r="I46" s="126"/>
      <c r="J46" s="103">
        <f>H46+I46</f>
        <v>10</v>
      </c>
    </row>
  </sheetData>
  <sheetProtection/>
  <mergeCells count="13">
    <mergeCell ref="F7:F8"/>
    <mergeCell ref="A1:J1"/>
    <mergeCell ref="A3:J3"/>
    <mergeCell ref="A5:J5"/>
    <mergeCell ref="G7:G8"/>
    <mergeCell ref="H7:H8"/>
    <mergeCell ref="I7:J7"/>
    <mergeCell ref="A9:A46"/>
    <mergeCell ref="A7:A8"/>
    <mergeCell ref="B7:B8"/>
    <mergeCell ref="C7:C8"/>
    <mergeCell ref="D7:D8"/>
    <mergeCell ref="E7:E8"/>
  </mergeCells>
  <printOptions horizontalCentered="1"/>
  <pageMargins left="0.31496062992125984" right="0.31496062992125984" top="0.7874015748031497" bottom="0.5118110236220472" header="0.31496062992125984" footer="0.2362204724409449"/>
  <pageSetup fitToHeight="1" fitToWidth="1" horizontalDpi="600" verticalDpi="600" orientation="portrait" paperSize="9" scale="92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2" width="3.8515625" style="3" customWidth="1"/>
    <col min="3" max="3" width="9.57421875" style="3" bestFit="1" customWidth="1"/>
    <col min="4" max="4" width="5.57421875" style="3" customWidth="1"/>
    <col min="5" max="5" width="6.421875" style="3" customWidth="1"/>
    <col min="6" max="6" width="37.7109375" style="3" customWidth="1"/>
    <col min="7" max="10" width="8.7109375" style="3" customWidth="1"/>
    <col min="11" max="16384" width="9.140625" style="3" customWidth="1"/>
  </cols>
  <sheetData>
    <row r="1" spans="1:10" ht="17.25">
      <c r="A1" s="165" t="s">
        <v>119</v>
      </c>
      <c r="B1" s="165"/>
      <c r="C1" s="165"/>
      <c r="D1" s="165"/>
      <c r="E1" s="165"/>
      <c r="F1" s="165"/>
      <c r="G1" s="165"/>
      <c r="H1" s="165"/>
      <c r="I1" s="165"/>
      <c r="J1" s="165"/>
    </row>
    <row r="3" spans="1:10" ht="17.25" customHeight="1">
      <c r="A3" s="166" t="s">
        <v>127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" customHeight="1">
      <c r="A4" s="52"/>
      <c r="B4" s="52"/>
      <c r="C4" s="52"/>
      <c r="D4" s="52"/>
      <c r="E4" s="52"/>
      <c r="F4" s="52"/>
      <c r="G4" s="52"/>
      <c r="H4" s="52"/>
      <c r="I4" s="52"/>
      <c r="J4" s="53"/>
    </row>
    <row r="5" spans="1:10" ht="16.5" customHeight="1">
      <c r="A5" s="167" t="s">
        <v>128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2" customHeight="1" thickBot="1">
      <c r="A6" s="54"/>
      <c r="B6" s="54"/>
      <c r="C6" s="54"/>
      <c r="D6" s="54"/>
      <c r="E6" s="54"/>
      <c r="F6" s="54"/>
      <c r="G6" s="54"/>
      <c r="H6" s="54"/>
      <c r="I6" s="54"/>
      <c r="J6" s="55" t="s">
        <v>69</v>
      </c>
    </row>
    <row r="7" spans="1:10" ht="12.75" customHeight="1" thickBot="1">
      <c r="A7" s="185" t="s">
        <v>64</v>
      </c>
      <c r="B7" s="187" t="s">
        <v>4</v>
      </c>
      <c r="C7" s="189" t="s">
        <v>6</v>
      </c>
      <c r="D7" s="189" t="s">
        <v>7</v>
      </c>
      <c r="E7" s="189" t="s">
        <v>8</v>
      </c>
      <c r="F7" s="174" t="s">
        <v>70</v>
      </c>
      <c r="G7" s="176" t="s">
        <v>107</v>
      </c>
      <c r="H7" s="178" t="s">
        <v>108</v>
      </c>
      <c r="I7" s="180" t="s">
        <v>129</v>
      </c>
      <c r="J7" s="181"/>
    </row>
    <row r="8" spans="1:10" ht="12.75" customHeight="1" thickBot="1">
      <c r="A8" s="186"/>
      <c r="B8" s="188"/>
      <c r="C8" s="190"/>
      <c r="D8" s="190"/>
      <c r="E8" s="190"/>
      <c r="F8" s="175"/>
      <c r="G8" s="177"/>
      <c r="H8" s="179"/>
      <c r="I8" s="132" t="s">
        <v>26</v>
      </c>
      <c r="J8" s="133" t="s">
        <v>109</v>
      </c>
    </row>
    <row r="9" spans="1:10" ht="14.25" customHeight="1" thickBot="1">
      <c r="A9" s="182" t="s">
        <v>120</v>
      </c>
      <c r="B9" s="134" t="s">
        <v>5</v>
      </c>
      <c r="C9" s="130" t="s">
        <v>6</v>
      </c>
      <c r="D9" s="130" t="s">
        <v>7</v>
      </c>
      <c r="E9" s="130" t="s">
        <v>8</v>
      </c>
      <c r="F9" s="131" t="s">
        <v>71</v>
      </c>
      <c r="G9" s="135">
        <f>G10</f>
        <v>1500</v>
      </c>
      <c r="H9" s="135">
        <f>H10</f>
        <v>3000</v>
      </c>
      <c r="I9" s="135">
        <f>I10</f>
        <v>110</v>
      </c>
      <c r="J9" s="136">
        <f>J10</f>
        <v>3110</v>
      </c>
    </row>
    <row r="10" spans="1:10" ht="14.25" customHeight="1">
      <c r="A10" s="183"/>
      <c r="B10" s="137" t="s">
        <v>27</v>
      </c>
      <c r="C10" s="138" t="s">
        <v>121</v>
      </c>
      <c r="D10" s="139">
        <v>6172</v>
      </c>
      <c r="E10" s="139" t="s">
        <v>3</v>
      </c>
      <c r="F10" s="140" t="s">
        <v>122</v>
      </c>
      <c r="G10" s="141">
        <f>SUM(G11:G16)</f>
        <v>1500</v>
      </c>
      <c r="H10" s="141">
        <f>SUM(H11:H16)</f>
        <v>3000</v>
      </c>
      <c r="I10" s="142">
        <f>SUM(I11:I16)</f>
        <v>110</v>
      </c>
      <c r="J10" s="141">
        <f>SUM(J11:J16)</f>
        <v>3110</v>
      </c>
    </row>
    <row r="11" spans="1:10" ht="14.25" customHeight="1">
      <c r="A11" s="183"/>
      <c r="B11" s="143"/>
      <c r="C11" s="144"/>
      <c r="D11" s="4"/>
      <c r="E11" s="6">
        <v>5166</v>
      </c>
      <c r="F11" s="120" t="s">
        <v>75</v>
      </c>
      <c r="G11" s="2">
        <v>300</v>
      </c>
      <c r="H11" s="2">
        <f>300+300</f>
        <v>600</v>
      </c>
      <c r="I11" s="145"/>
      <c r="J11" s="146">
        <f aca="true" t="shared" si="0" ref="J11:J16">H11+I11</f>
        <v>600</v>
      </c>
    </row>
    <row r="12" spans="1:10" ht="14.25" customHeight="1">
      <c r="A12" s="183"/>
      <c r="B12" s="143"/>
      <c r="C12" s="144"/>
      <c r="D12" s="4"/>
      <c r="E12" s="6">
        <v>5169</v>
      </c>
      <c r="F12" s="120" t="s">
        <v>65</v>
      </c>
      <c r="G12" s="2">
        <v>1</v>
      </c>
      <c r="H12" s="2">
        <v>1</v>
      </c>
      <c r="I12" s="145"/>
      <c r="J12" s="146">
        <f t="shared" si="0"/>
        <v>1</v>
      </c>
    </row>
    <row r="13" spans="1:10" ht="14.25" customHeight="1">
      <c r="A13" s="183"/>
      <c r="B13" s="143"/>
      <c r="C13" s="144"/>
      <c r="D13" s="4"/>
      <c r="E13" s="6">
        <v>5192</v>
      </c>
      <c r="F13" s="120" t="s">
        <v>123</v>
      </c>
      <c r="G13" s="2">
        <v>968</v>
      </c>
      <c r="H13" s="2">
        <f>968-300-400</f>
        <v>268</v>
      </c>
      <c r="I13" s="145"/>
      <c r="J13" s="146">
        <f t="shared" si="0"/>
        <v>268</v>
      </c>
    </row>
    <row r="14" spans="1:10" ht="14.25" customHeight="1">
      <c r="A14" s="183"/>
      <c r="B14" s="143"/>
      <c r="C14" s="144"/>
      <c r="D14" s="4"/>
      <c r="E14" s="6">
        <v>5361</v>
      </c>
      <c r="F14" s="120" t="s">
        <v>124</v>
      </c>
      <c r="G14" s="2">
        <v>30</v>
      </c>
      <c r="H14" s="2">
        <v>30</v>
      </c>
      <c r="I14" s="145"/>
      <c r="J14" s="146">
        <f t="shared" si="0"/>
        <v>30</v>
      </c>
    </row>
    <row r="15" spans="1:10" ht="14.25" customHeight="1">
      <c r="A15" s="183"/>
      <c r="B15" s="143"/>
      <c r="C15" s="144"/>
      <c r="D15" s="4"/>
      <c r="E15" s="6">
        <v>5362</v>
      </c>
      <c r="F15" s="120" t="s">
        <v>125</v>
      </c>
      <c r="G15" s="2">
        <v>200</v>
      </c>
      <c r="H15" s="2">
        <f>200+1500+400</f>
        <v>2100</v>
      </c>
      <c r="I15" s="145">
        <v>110</v>
      </c>
      <c r="J15" s="146">
        <f t="shared" si="0"/>
        <v>2210</v>
      </c>
    </row>
    <row r="16" spans="1:10" ht="14.25" customHeight="1" thickBot="1">
      <c r="A16" s="184"/>
      <c r="B16" s="147"/>
      <c r="C16" s="148"/>
      <c r="D16" s="128"/>
      <c r="E16" s="149">
        <v>5363</v>
      </c>
      <c r="F16" s="129" t="s">
        <v>126</v>
      </c>
      <c r="G16" s="1">
        <v>1</v>
      </c>
      <c r="H16" s="1">
        <v>1</v>
      </c>
      <c r="I16" s="150"/>
      <c r="J16" s="151">
        <f t="shared" si="0"/>
        <v>1</v>
      </c>
    </row>
  </sheetData>
  <sheetProtection/>
  <mergeCells count="13">
    <mergeCell ref="A1:J1"/>
    <mergeCell ref="A5:J5"/>
    <mergeCell ref="A7:A8"/>
    <mergeCell ref="B7:B8"/>
    <mergeCell ref="C7:C8"/>
    <mergeCell ref="D7:D8"/>
    <mergeCell ref="E7:E8"/>
    <mergeCell ref="F7:F8"/>
    <mergeCell ref="G7:G8"/>
    <mergeCell ref="A3:J3"/>
    <mergeCell ref="H7:H8"/>
    <mergeCell ref="I7:J7"/>
    <mergeCell ref="A9:A16"/>
  </mergeCells>
  <printOptions horizontalCentered="1"/>
  <pageMargins left="0.1968503937007874" right="0.1968503937007874" top="0.7874015748031497" bottom="0.3937007874015748" header="0" footer="0"/>
  <pageSetup fitToHeight="2" horizontalDpi="600" verticalDpi="600" orientation="portrait" paperSize="9" scale="95" r:id="rId1"/>
  <headerFooter>
    <oddHeader>&amp;R&amp;F</oddHeader>
    <oddFooter>&amp;C&amp;A</oddFooter>
  </headerFooter>
  <rowBreaks count="3" manualBreakCount="3">
    <brk id="67" max="255" man="1"/>
    <brk id="194" max="255" man="1"/>
    <brk id="2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2015-06-03T11:44:03Z</cp:lastPrinted>
  <dcterms:created xsi:type="dcterms:W3CDTF">2006-09-25T08:49:57Z</dcterms:created>
  <dcterms:modified xsi:type="dcterms:W3CDTF">2015-06-08T11:53:00Z</dcterms:modified>
  <cp:category/>
  <cp:version/>
  <cp:contentType/>
  <cp:contentStatus/>
</cp:coreProperties>
</file>