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příjmy OD" sheetId="2" r:id="rId2"/>
    <sheet name="92306" sheetId="3" r:id="rId3"/>
  </sheets>
  <definedNames>
    <definedName name="_xlnm.Print_Titles" localSheetId="2">'92306'!$7:$8</definedName>
    <definedName name="_xlnm.Print_Titles" localSheetId="1">'příjmy OD'!$5:$6</definedName>
  </definedNames>
  <calcPr fullCalcOnLoad="1"/>
</workbook>
</file>

<file path=xl/sharedStrings.xml><?xml version="1.0" encoding="utf-8"?>
<sst xmlns="http://schemas.openxmlformats.org/spreadsheetml/2006/main" count="790" uniqueCount="236">
  <si>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</si>
  <si>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</si>
  <si>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</si>
  <si>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</si>
  <si>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</si>
  <si>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</si>
  <si>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</si>
  <si>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</si>
  <si>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</si>
  <si>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</si>
  <si>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</si>
  <si>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</si>
  <si>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</si>
  <si>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</si>
  <si>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</si>
  <si>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</si>
  <si>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</si>
  <si>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</si>
  <si>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</si>
  <si>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</si>
  <si>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</si>
  <si>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</si>
  <si>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</si>
  <si>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</si>
  <si>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</si>
  <si>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</si>
  <si>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</si>
  <si>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</si>
  <si>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</si>
  <si>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</si>
  <si>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</si>
  <si>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</si>
  <si>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</si>
  <si>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</si>
  <si>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</si>
  <si>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</si>
  <si>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</si>
  <si>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</si>
  <si>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</si>
  <si>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</si>
  <si>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</si>
  <si>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</si>
  <si>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</si>
  <si>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</si>
  <si>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</si>
  <si>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</si>
  <si>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</si>
  <si>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</si>
  <si>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</si>
  <si>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</si>
  <si>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</si>
  <si>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</si>
  <si>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</si>
  <si>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</si>
  <si>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</si>
  <si>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</si>
  <si>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</si>
  <si>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</si>
  <si>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</si>
  <si>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</si>
  <si>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</si>
  <si>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</si>
  <si>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</si>
  <si>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</si>
  <si>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nákup ostatních služeb</t>
  </si>
  <si>
    <t>Kap.926-dotační fond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</si>
  <si>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</si>
  <si>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</si>
  <si>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</si>
  <si>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</si>
  <si>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</si>
  <si>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</si>
  <si>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2. Zapojení  zákl. běžného účtu z r. 2014</t>
  </si>
  <si>
    <t>3. úvěr</t>
  </si>
  <si>
    <t>4. uhrazené splátky krátkod.půjč.</t>
  </si>
  <si>
    <t>Příjmy a finanční zdroje odboru dopravy 2015</t>
  </si>
  <si>
    <t>Přijaté transfery (dotace a příspěvky) a zdroje (financování)</t>
  </si>
  <si>
    <t>tis.Kč</t>
  </si>
  <si>
    <t>ORJ</t>
  </si>
  <si>
    <t>ÚZ</t>
  </si>
  <si>
    <t>P Ř Í J M Y   A  T R A N S F E R Y   2 0 1 5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</si>
  <si>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</si>
  <si>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</si>
  <si>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</si>
  <si>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</si>
  <si>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</si>
  <si>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</si>
  <si>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</si>
  <si>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</si>
  <si>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1306</t>
  </si>
  <si>
    <t>0689951601</t>
  </si>
  <si>
    <t>Krajská správa silnic LK p.o. - realizace příkazní smlouvy Silnice LK a.s. na ZIMNÍ ÚDRŽBU 2014</t>
  </si>
  <si>
    <t>ostatní přijaté vratky transferů</t>
  </si>
  <si>
    <t>2006</t>
  </si>
  <si>
    <t>0690741601</t>
  </si>
  <si>
    <t>KSS LK - projektová dokumentace - povodňové škody 2013</t>
  </si>
  <si>
    <t>přijaté nekapitálové příspěvky a náhrady</t>
  </si>
  <si>
    <t>náklady řízení</t>
  </si>
  <si>
    <t>2306</t>
  </si>
  <si>
    <t>ROP 5 - Rekonstrukce silnice III/29024 Jablonec n.N. - ul.Želivského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</si>
  <si>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</si>
  <si>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</si>
  <si>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</si>
  <si>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</si>
  <si>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</si>
  <si>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</si>
  <si>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</si>
  <si>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</si>
  <si>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Financování silnic II. a III. třídy ve vlastnictví kraje</t>
  </si>
  <si>
    <t>0682320000</t>
  </si>
  <si>
    <t>III/03513 – Dětřichov, havárie silničního tělesa</t>
  </si>
  <si>
    <t>49595029</t>
  </si>
  <si>
    <t>neinvestiční převody z Národního fondu</t>
  </si>
  <si>
    <t>0682510000</t>
  </si>
  <si>
    <t>III/0357 Předlánce, havárie propustku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</si>
  <si>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</si>
  <si>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</si>
  <si>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</si>
  <si>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</si>
  <si>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</si>
  <si>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</si>
  <si>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</si>
  <si>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</si>
  <si>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</si>
  <si>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</si>
  <si>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</si>
  <si>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</si>
  <si>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</si>
  <si>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</si>
  <si>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</si>
  <si>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</si>
  <si>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</si>
  <si>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</si>
  <si>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0682880000</t>
  </si>
  <si>
    <t>II/286 Dolní Štěpanice, havárie opěrné zdi</t>
  </si>
  <si>
    <t>0682910000</t>
  </si>
  <si>
    <t>III/2905 Mníšek, havárie propustku</t>
  </si>
  <si>
    <t>neinvestiční transfery přijaté od obcí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</si>
  <si>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</si>
  <si>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</si>
  <si>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</si>
  <si>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</si>
  <si>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</si>
  <si>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0650640000</t>
  </si>
  <si>
    <t>ROP 5 - Mosty na silnicích II. a III. tříd v okrese Jablonec nad Nisou</t>
  </si>
  <si>
    <t>38585505</t>
  </si>
  <si>
    <t>investiční přijaté transfery od regionálních rad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</si>
  <si>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</si>
  <si>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</si>
  <si>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</si>
  <si>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</si>
  <si>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</si>
  <si>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0650680000</t>
  </si>
  <si>
    <t>ROP 5 - Rekonstrukce silnice II/290 Desná - Černá Říčka</t>
  </si>
  <si>
    <t>0650690000</t>
  </si>
  <si>
    <t>ROP 5 - Rekonstrukce silnice III/29019 Horní Polubný - Kořenov</t>
  </si>
  <si>
    <t>0651130000</t>
  </si>
  <si>
    <t>ROP 6 - Rekonstrukce silnic III. třídy v Zásadě</t>
  </si>
  <si>
    <t>0651140000</t>
  </si>
  <si>
    <t>ROP 6 - Rekonstrukce silnice III/0381 Staré Splavy</t>
  </si>
  <si>
    <t>0651150000</t>
  </si>
  <si>
    <t>ROP 6 - Rekonstrukce silnice II/292 Háje nad Jizerou</t>
  </si>
  <si>
    <t>0651160000</t>
  </si>
  <si>
    <t>ROP 6 - Rekonstrukce silnice III/2907 ve Fojtce</t>
  </si>
  <si>
    <t>0651170000</t>
  </si>
  <si>
    <t>ROP 6 - Rekonstrukce silnic III. třídy v Rváčově a Syřenově</t>
  </si>
  <si>
    <t>0651190000</t>
  </si>
  <si>
    <t>ROP 6 - Rekonstrukce silnice II/286 Horní Mísečky</t>
  </si>
  <si>
    <t>0651210000</t>
  </si>
  <si>
    <t>ROP 6 - Rekonstrukce silnice III/27243 ve Zdislavě</t>
  </si>
  <si>
    <t>0651230000</t>
  </si>
  <si>
    <t>ROP 6 - Rekonstrukce silnice II/282 Loktuše - Loučky</t>
  </si>
  <si>
    <t>0690751601</t>
  </si>
  <si>
    <t>KSS LK - projektová dokumentace – opravy mostů v havarijním stavu</t>
  </si>
  <si>
    <t>Odbor dopravy</t>
  </si>
  <si>
    <t>investiční transfery zřízeným příspěvkovým organizacím</t>
  </si>
  <si>
    <t>budovy, haly a stavby</t>
  </si>
  <si>
    <t>stavba nebo rekonstrukce silnice</t>
  </si>
  <si>
    <t>0682460000</t>
  </si>
  <si>
    <t>III/2914 Bulovka, havárie opěrné zdi</t>
  </si>
  <si>
    <t>II/268 Mimoň - oprava silnice nám. 1. máje</t>
  </si>
  <si>
    <t>sankční platby přijaté od jiných subjektů</t>
  </si>
  <si>
    <t>91628</t>
  </si>
  <si>
    <t>investiční přijaté transfery ze státních fondů</t>
  </si>
  <si>
    <t xml:space="preserve">investiční přijaté transfery od obcí </t>
  </si>
  <si>
    <t xml:space="preserve">neinvestiční přijaté transfery od obcí </t>
  </si>
  <si>
    <t>II/278 Osečná</t>
  </si>
  <si>
    <t>Kapitola 923 06 - Spolufinancování EU</t>
  </si>
  <si>
    <t>06</t>
  </si>
  <si>
    <t>S P O L U F I N A N C O V Á N Í   E U</t>
  </si>
  <si>
    <t>běžné a kapitálové výdaje resortu celkem</t>
  </si>
  <si>
    <t>ROP</t>
  </si>
  <si>
    <t>0650020000</t>
  </si>
  <si>
    <t>ROP - III/2784 Liberec-OK České mládeže</t>
  </si>
  <si>
    <t>00000000</t>
  </si>
  <si>
    <t>nákup dlouhodobého hmotného majetku jinde nezařazený</t>
  </si>
  <si>
    <t>0650420000</t>
  </si>
  <si>
    <t>ROP - III/28724 Malá Skála - Frýdštejn</t>
  </si>
  <si>
    <t>vypořádání minulých let mezi RRRS a krajem</t>
  </si>
  <si>
    <t>0650340000</t>
  </si>
  <si>
    <t>ROP - III/29023 Tanvald - ul. Nemocniční a Pod Špičákem</t>
  </si>
  <si>
    <t>0650341601</t>
  </si>
  <si>
    <t>0650540000</t>
  </si>
  <si>
    <t>ROP - II/270 Mimoň-humanizace průtahu a OK Tyršovo náměstí</t>
  </si>
  <si>
    <t>0650541601</t>
  </si>
  <si>
    <t>38585005</t>
  </si>
  <si>
    <t>nákup materiálu</t>
  </si>
  <si>
    <t>0650760000</t>
  </si>
  <si>
    <t>IROP II/273 úsek hranice kraje - Okna - PD</t>
  </si>
  <si>
    <t>0650880000</t>
  </si>
  <si>
    <t>IROP II/270 Jablonné v Podještědí - PD</t>
  </si>
  <si>
    <t>0651090000</t>
  </si>
  <si>
    <t>OP EU - zpracování projektových žádostí ROP 6</t>
  </si>
  <si>
    <t>0651100000</t>
  </si>
  <si>
    <t>ROP 7 - Rekonstrukce silnice III/29015 Ludvíkov - Hajniště</t>
  </si>
  <si>
    <t>0651180000</t>
  </si>
  <si>
    <t>ROP 7 - Rekonstrukce silnice III/27015 v Jablonném v Podještědí</t>
  </si>
  <si>
    <t>0651220000</t>
  </si>
  <si>
    <t>ROP 7 - Rekonstrukce silnic III. třídy v Bedřichově</t>
  </si>
  <si>
    <t>0651240000</t>
  </si>
  <si>
    <t>PD IROP - II/268 Mimoň - hranice Libereckého kraje</t>
  </si>
  <si>
    <t>0651250000</t>
  </si>
  <si>
    <t>PD IROP - II/290 Roprachtice - Kořenov</t>
  </si>
  <si>
    <t>0651260000</t>
  </si>
  <si>
    <t>PD IROP - II/610 Turnov - hranice Libereckého kraje</t>
  </si>
  <si>
    <t>0651270000</t>
  </si>
  <si>
    <t>IROP Okružní křižovatky II/292 a II/289 Semily, ulice Brodská, Bořkovská (vč. humanizace)</t>
  </si>
  <si>
    <t>0659000000</t>
  </si>
  <si>
    <t>Vratky úroků RRRS z předfinancování 3. výzvy ROP</t>
  </si>
  <si>
    <t>ostatní neinvestiční výdaje jinde nezařazené</t>
  </si>
  <si>
    <t>10.změna-RO č. 211/15</t>
  </si>
  <si>
    <t>Změna rozpočtu - rozpočtové opatření č. 211/15</t>
  </si>
  <si>
    <t>0683834007</t>
  </si>
  <si>
    <t>0683902038</t>
  </si>
  <si>
    <t>0650662007</t>
  </si>
  <si>
    <t>17.změna-RO č. 211/15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</si>
</sst>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07">
    <xf numFmtId="0" fontId="0" fillId="0" borderId="0" xfId="0" applyAlignment="1">
      <alignment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4" fontId="9" fillId="0" borderId="2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right" vertical="center" wrapText="1"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31" xfId="0" applyFont="1" applyFill="1" applyBorder="1" applyAlignment="1">
      <alignment horizontal="center" vertical="center"/>
    </xf>
    <xf numFmtId="0" fontId="4" fillId="0" borderId="13" xfId="51" applyFont="1" applyFill="1" applyBorder="1" applyAlignment="1">
      <alignment horizontal="center" vertical="center"/>
      <protection/>
    </xf>
    <xf numFmtId="49" fontId="4" fillId="0" borderId="27" xfId="51" applyNumberFormat="1" applyFont="1" applyFill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49" fontId="4" fillId="0" borderId="26" xfId="51" applyNumberFormat="1" applyFont="1" applyFill="1" applyBorder="1" applyAlignment="1">
      <alignment horizontal="center" vertical="center"/>
      <protection/>
    </xf>
    <xf numFmtId="0" fontId="4" fillId="0" borderId="26" xfId="51" applyFont="1" applyFill="1" applyBorder="1" applyAlignment="1">
      <alignment horizontal="center" vertical="center"/>
      <protection/>
    </xf>
    <xf numFmtId="49" fontId="4" fillId="0" borderId="14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4" fontId="4" fillId="0" borderId="33" xfId="51" applyNumberFormat="1" applyFont="1" applyFill="1" applyBorder="1" applyAlignment="1">
      <alignment vertical="center"/>
      <protection/>
    </xf>
    <xf numFmtId="4" fontId="4" fillId="0" borderId="13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7" xfId="51" applyNumberFormat="1" applyFont="1" applyFill="1" applyBorder="1" applyAlignment="1">
      <alignment horizontal="center" vertical="center"/>
      <protection/>
    </xf>
    <xf numFmtId="0" fontId="4" fillId="24" borderId="32" xfId="51" applyFont="1" applyFill="1" applyBorder="1" applyAlignment="1">
      <alignment horizontal="center" vertical="center"/>
      <protection/>
    </xf>
    <xf numFmtId="49" fontId="4" fillId="24" borderId="26" xfId="51" applyNumberFormat="1" applyFont="1" applyFill="1" applyBorder="1" applyAlignment="1">
      <alignment horizontal="center" vertical="center"/>
      <protection/>
    </xf>
    <xf numFmtId="0" fontId="4" fillId="24" borderId="26" xfId="51" applyFont="1" applyFill="1" applyBorder="1" applyAlignment="1">
      <alignment horizontal="center" vertical="center"/>
      <protection/>
    </xf>
    <xf numFmtId="49" fontId="4" fillId="24" borderId="14" xfId="51" applyNumberFormat="1" applyFont="1" applyFill="1" applyBorder="1" applyAlignment="1">
      <alignment horizontal="center" vertical="center"/>
      <protection/>
    </xf>
    <xf numFmtId="0" fontId="4" fillId="24" borderId="15" xfId="51" applyFont="1" applyFill="1" applyBorder="1" applyAlignment="1">
      <alignment horizontal="left" vertical="center"/>
      <protection/>
    </xf>
    <xf numFmtId="4" fontId="4" fillId="24" borderId="33" xfId="51" applyNumberFormat="1" applyFont="1" applyFill="1" applyBorder="1" applyAlignment="1">
      <alignment vertical="center"/>
      <protection/>
    </xf>
    <xf numFmtId="4" fontId="4" fillId="24" borderId="12" xfId="51" applyNumberFormat="1" applyFont="1" applyFill="1" applyBorder="1" applyAlignment="1">
      <alignment vertical="center"/>
      <protection/>
    </xf>
    <xf numFmtId="4" fontId="4" fillId="24" borderId="13" xfId="51" applyNumberFormat="1" applyFont="1" applyFill="1" applyBorder="1" applyAlignment="1">
      <alignment vertical="center"/>
      <protection/>
    </xf>
    <xf numFmtId="4" fontId="4" fillId="24" borderId="34" xfId="51" applyNumberFormat="1" applyFont="1" applyFill="1" applyBorder="1" applyAlignment="1">
      <alignment vertical="center"/>
      <protection/>
    </xf>
    <xf numFmtId="49" fontId="1" fillId="0" borderId="16" xfId="52" applyNumberFormat="1" applyFont="1" applyFill="1" applyBorder="1" applyAlignment="1">
      <alignment horizontal="center" vertical="center"/>
      <protection/>
    </xf>
    <xf numFmtId="0" fontId="1" fillId="0" borderId="29" xfId="50" applyFont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0" fontId="1" fillId="0" borderId="35" xfId="50" applyFont="1" applyBorder="1" applyAlignment="1">
      <alignment horizontal="center" vertical="center"/>
      <protection/>
    </xf>
    <xf numFmtId="0" fontId="0" fillId="0" borderId="29" xfId="52" applyFont="1" applyFill="1" applyBorder="1" applyAlignment="1">
      <alignment vertical="center"/>
      <protection/>
    </xf>
    <xf numFmtId="0" fontId="1" fillId="0" borderId="30" xfId="50" applyFont="1" applyBorder="1" applyAlignment="1">
      <alignment horizontal="left" vertical="center"/>
      <protection/>
    </xf>
    <xf numFmtId="4" fontId="1" fillId="0" borderId="35" xfId="50" applyNumberFormat="1" applyFont="1" applyBorder="1" applyAlignment="1">
      <alignment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49" fontId="1" fillId="0" borderId="36" xfId="51" applyNumberFormat="1" applyFont="1" applyFill="1" applyBorder="1" applyAlignment="1">
      <alignment horizontal="center" vertical="center"/>
      <protection/>
    </xf>
    <xf numFmtId="0" fontId="1" fillId="0" borderId="37" xfId="50" applyFont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0" fontId="0" fillId="0" borderId="37" xfId="51" applyFont="1" applyFill="1" applyBorder="1" applyAlignment="1">
      <alignment vertical="center"/>
      <protection/>
    </xf>
    <xf numFmtId="0" fontId="1" fillId="0" borderId="38" xfId="50" applyFont="1" applyBorder="1" applyAlignment="1">
      <alignment horizontal="left" vertical="center"/>
      <protection/>
    </xf>
    <xf numFmtId="4" fontId="1" fillId="0" borderId="0" xfId="50" applyNumberFormat="1" applyFont="1" applyBorder="1" applyAlignment="1">
      <alignment vertical="center"/>
      <protection/>
    </xf>
    <xf numFmtId="4" fontId="1" fillId="0" borderId="36" xfId="50" applyNumberFormat="1" applyFont="1" applyBorder="1" applyAlignment="1">
      <alignment vertical="center"/>
      <protection/>
    </xf>
    <xf numFmtId="4" fontId="1" fillId="0" borderId="39" xfId="51" applyNumberFormat="1" applyFont="1" applyFill="1" applyBorder="1" applyAlignment="1">
      <alignment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0" fontId="1" fillId="0" borderId="22" xfId="50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0" fontId="1" fillId="0" borderId="41" xfId="51" applyFont="1" applyBorder="1" applyAlignment="1">
      <alignment vertical="center"/>
      <protection/>
    </xf>
    <xf numFmtId="0" fontId="1" fillId="0" borderId="41" xfId="50" applyFont="1" applyBorder="1" applyAlignment="1">
      <alignment horizontal="center" vertical="center"/>
      <protection/>
    </xf>
    <xf numFmtId="0" fontId="0" fillId="0" borderId="41" xfId="51" applyFont="1" applyFill="1" applyBorder="1" applyAlignment="1">
      <alignment vertical="center"/>
      <protection/>
    </xf>
    <xf numFmtId="0" fontId="1" fillId="0" borderId="41" xfId="50" applyFont="1" applyBorder="1" applyAlignment="1">
      <alignment vertical="center"/>
      <protection/>
    </xf>
    <xf numFmtId="4" fontId="1" fillId="0" borderId="42" xfId="50" applyNumberFormat="1" applyFont="1" applyBorder="1" applyAlignment="1">
      <alignment vertical="center"/>
      <protection/>
    </xf>
    <xf numFmtId="4" fontId="4" fillId="0" borderId="43" xfId="51" applyNumberFormat="1" applyFont="1" applyFill="1" applyBorder="1" applyAlignment="1">
      <alignment vertical="center"/>
      <protection/>
    </xf>
    <xf numFmtId="4" fontId="1" fillId="0" borderId="42" xfId="51" applyNumberFormat="1" applyFont="1" applyFill="1" applyBorder="1" applyAlignment="1">
      <alignment vertical="center"/>
      <protection/>
    </xf>
    <xf numFmtId="0" fontId="1" fillId="0" borderId="37" xfId="50" applyFont="1" applyFill="1" applyBorder="1" applyAlignment="1">
      <alignment horizontal="center" vertical="center"/>
      <protection/>
    </xf>
    <xf numFmtId="0" fontId="1" fillId="0" borderId="44" xfId="51" applyFont="1" applyFill="1" applyBorder="1" applyAlignment="1">
      <alignment horizontal="center" vertical="center"/>
      <protection/>
    </xf>
    <xf numFmtId="0" fontId="1" fillId="0" borderId="37" xfId="51" applyFont="1" applyBorder="1" applyAlignment="1">
      <alignment vertical="center"/>
      <protection/>
    </xf>
    <xf numFmtId="0" fontId="1" fillId="0" borderId="44" xfId="50" applyFont="1" applyBorder="1" applyAlignment="1">
      <alignment horizontal="center" vertical="center"/>
      <protection/>
    </xf>
    <xf numFmtId="0" fontId="0" fillId="0" borderId="44" xfId="51" applyFont="1" applyFill="1" applyBorder="1" applyAlignment="1">
      <alignment vertical="center"/>
      <protection/>
    </xf>
    <xf numFmtId="0" fontId="1" fillId="0" borderId="44" xfId="50" applyFont="1" applyBorder="1" applyAlignment="1">
      <alignment vertical="center"/>
      <protection/>
    </xf>
    <xf numFmtId="4" fontId="1" fillId="0" borderId="45" xfId="50" applyNumberFormat="1" applyFont="1" applyBorder="1" applyAlignment="1">
      <alignment vertical="center"/>
      <protection/>
    </xf>
    <xf numFmtId="4" fontId="4" fillId="0" borderId="0" xfId="51" applyNumberFormat="1" applyFont="1" applyFill="1" applyBorder="1" applyAlignment="1">
      <alignment vertical="center"/>
      <protection/>
    </xf>
    <xf numFmtId="49" fontId="39" fillId="0" borderId="46" xfId="52" applyNumberFormat="1" applyFont="1" applyFill="1" applyBorder="1" applyAlignment="1">
      <alignment horizontal="center" vertical="center"/>
      <protection/>
    </xf>
    <xf numFmtId="0" fontId="6" fillId="0" borderId="47" xfId="52" applyFont="1" applyFill="1" applyBorder="1" applyAlignment="1">
      <alignment horizontal="center" vertical="center" wrapText="1"/>
      <protection/>
    </xf>
    <xf numFmtId="49" fontId="39" fillId="0" borderId="41" xfId="52" applyNumberFormat="1" applyFont="1" applyBorder="1" applyAlignment="1">
      <alignment horizontal="center" vertical="center" wrapText="1"/>
      <protection/>
    </xf>
    <xf numFmtId="49" fontId="39" fillId="0" borderId="47" xfId="50" applyNumberFormat="1" applyFont="1" applyFill="1" applyBorder="1" applyAlignment="1">
      <alignment horizontal="center" vertical="center" wrapText="1"/>
      <protection/>
    </xf>
    <xf numFmtId="0" fontId="39" fillId="0" borderId="47" xfId="52" applyFont="1" applyFill="1" applyBorder="1" applyAlignment="1">
      <alignment horizontal="center" vertical="center" wrapText="1"/>
      <protection/>
    </xf>
    <xf numFmtId="2" fontId="40" fillId="0" borderId="19" xfId="55" applyNumberFormat="1" applyFont="1" applyFill="1" applyBorder="1" applyAlignment="1">
      <alignment horizontal="left" vertical="center" wrapText="1"/>
      <protection/>
    </xf>
    <xf numFmtId="4" fontId="39" fillId="0" borderId="42" xfId="50" applyNumberFormat="1" applyFont="1" applyFill="1" applyBorder="1" applyAlignment="1">
      <alignment vertical="center" wrapText="1"/>
      <protection/>
    </xf>
    <xf numFmtId="4" fontId="39" fillId="0" borderId="48" xfId="50" applyNumberFormat="1" applyFont="1" applyFill="1" applyBorder="1" applyAlignment="1">
      <alignment vertical="center" wrapText="1"/>
      <protection/>
    </xf>
    <xf numFmtId="0" fontId="6" fillId="0" borderId="49" xfId="50" applyFont="1" applyFill="1" applyBorder="1" applyAlignment="1">
      <alignment horizontal="center" vertical="center" wrapText="1"/>
      <protection/>
    </xf>
    <xf numFmtId="49" fontId="6" fillId="0" borderId="50" xfId="50" applyNumberFormat="1" applyFont="1" applyFill="1" applyBorder="1" applyAlignment="1">
      <alignment horizontal="center" vertical="center" wrapText="1"/>
      <protection/>
    </xf>
    <xf numFmtId="49" fontId="6" fillId="0" borderId="51" xfId="50" applyNumberFormat="1" applyFont="1" applyFill="1" applyBorder="1" applyAlignment="1">
      <alignment horizontal="center" vertical="center" wrapText="1"/>
      <protection/>
    </xf>
    <xf numFmtId="0" fontId="1" fillId="0" borderId="37" xfId="52" applyFont="1" applyBorder="1" applyAlignment="1">
      <alignment vertical="center"/>
      <protection/>
    </xf>
    <xf numFmtId="0" fontId="0" fillId="0" borderId="44" xfId="52" applyFont="1" applyFill="1" applyBorder="1" applyAlignment="1">
      <alignment vertical="center"/>
      <protection/>
    </xf>
    <xf numFmtId="4" fontId="1" fillId="0" borderId="45" xfId="52" applyNumberFormat="1" applyFont="1" applyFill="1" applyBorder="1" applyAlignment="1">
      <alignment vertical="center"/>
      <protection/>
    </xf>
    <xf numFmtId="4" fontId="1" fillId="0" borderId="52" xfId="52" applyNumberFormat="1" applyFont="1" applyFill="1" applyBorder="1" applyAlignment="1">
      <alignment vertical="center"/>
      <protection/>
    </xf>
    <xf numFmtId="49" fontId="4" fillId="0" borderId="46" xfId="52" applyNumberFormat="1" applyFont="1" applyFill="1" applyBorder="1" applyAlignment="1">
      <alignment horizontal="center" vertical="center"/>
      <protection/>
    </xf>
    <xf numFmtId="0" fontId="4" fillId="0" borderId="47" xfId="52" applyFont="1" applyFill="1" applyBorder="1" applyAlignment="1">
      <alignment horizontal="center" vertical="center" wrapText="1"/>
      <protection/>
    </xf>
    <xf numFmtId="49" fontId="4" fillId="0" borderId="47" xfId="52" applyNumberFormat="1" applyFont="1" applyFill="1" applyBorder="1" applyAlignment="1">
      <alignment horizontal="center" vertical="center" wrapText="1"/>
      <protection/>
    </xf>
    <xf numFmtId="0" fontId="4" fillId="0" borderId="47" xfId="52" applyFont="1" applyFill="1" applyBorder="1" applyAlignment="1">
      <alignment horizontal="center" vertical="center"/>
      <protection/>
    </xf>
    <xf numFmtId="0" fontId="4" fillId="0" borderId="41" xfId="52" applyFont="1" applyBorder="1" applyAlignment="1">
      <alignment vertical="center" wrapText="1"/>
      <protection/>
    </xf>
    <xf numFmtId="4" fontId="4" fillId="0" borderId="42" xfId="52" applyNumberFormat="1" applyFont="1" applyFill="1" applyBorder="1" applyAlignment="1">
      <alignment vertical="center"/>
      <protection/>
    </xf>
    <xf numFmtId="4" fontId="4" fillId="0" borderId="46" xfId="52" applyNumberFormat="1" applyFont="1" applyFill="1" applyBorder="1" applyAlignment="1">
      <alignment vertical="center" wrapText="1"/>
      <protection/>
    </xf>
    <xf numFmtId="0" fontId="1" fillId="0" borderId="37" xfId="52" applyFont="1" applyBorder="1" applyAlignment="1">
      <alignment horizontal="center" vertical="center"/>
      <protection/>
    </xf>
    <xf numFmtId="4" fontId="1" fillId="0" borderId="53" xfId="52" applyNumberFormat="1" applyFont="1" applyFill="1" applyBorder="1" applyAlignment="1">
      <alignment vertical="center"/>
      <protection/>
    </xf>
    <xf numFmtId="49" fontId="6" fillId="0" borderId="40" xfId="52" applyNumberFormat="1" applyFont="1" applyFill="1" applyBorder="1" applyAlignment="1">
      <alignment horizontal="center" vertical="center"/>
      <protection/>
    </xf>
    <xf numFmtId="0" fontId="6" fillId="0" borderId="47" xfId="50" applyFont="1" applyFill="1" applyBorder="1" applyAlignment="1">
      <alignment horizontal="center" vertical="center"/>
      <protection/>
    </xf>
    <xf numFmtId="0" fontId="6" fillId="0" borderId="47" xfId="52" applyFont="1" applyFill="1" applyBorder="1" applyAlignment="1">
      <alignment horizontal="center" vertical="center"/>
      <protection/>
    </xf>
    <xf numFmtId="49" fontId="6" fillId="0" borderId="47" xfId="50" applyNumberFormat="1" applyFont="1" applyFill="1" applyBorder="1" applyAlignment="1">
      <alignment horizontal="center" vertical="center" wrapText="1"/>
      <protection/>
    </xf>
    <xf numFmtId="0" fontId="6" fillId="0" borderId="47" xfId="50" applyFont="1" applyBorder="1" applyAlignment="1">
      <alignment horizontal="center" vertical="center"/>
      <protection/>
    </xf>
    <xf numFmtId="0" fontId="6" fillId="0" borderId="19" xfId="50" applyFont="1" applyBorder="1" applyAlignment="1">
      <alignment vertical="center"/>
      <protection/>
    </xf>
    <xf numFmtId="4" fontId="6" fillId="0" borderId="46" xfId="50" applyNumberFormat="1" applyFont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1" fillId="0" borderId="29" xfId="50" applyFont="1" applyFill="1" applyBorder="1" applyAlignment="1">
      <alignment horizontal="center" vertical="center"/>
      <protection/>
    </xf>
    <xf numFmtId="0" fontId="1" fillId="0" borderId="29" xfId="52" applyFont="1" applyFill="1" applyBorder="1" applyAlignment="1">
      <alignment horizontal="center" vertical="center"/>
      <protection/>
    </xf>
    <xf numFmtId="0" fontId="1" fillId="0" borderId="50" xfId="52" applyFont="1" applyBorder="1" applyAlignment="1">
      <alignment horizontal="center" vertical="center"/>
      <protection/>
    </xf>
    <xf numFmtId="0" fontId="1" fillId="0" borderId="50" xfId="50" applyFont="1" applyBorder="1" applyAlignment="1">
      <alignment horizontal="center" vertical="center"/>
      <protection/>
    </xf>
    <xf numFmtId="0" fontId="0" fillId="0" borderId="50" xfId="52" applyFont="1" applyFill="1" applyBorder="1" applyAlignment="1">
      <alignment vertical="center"/>
      <protection/>
    </xf>
    <xf numFmtId="0" fontId="1" fillId="0" borderId="54" xfId="50" applyFont="1" applyBorder="1" applyAlignment="1">
      <alignment vertical="center"/>
      <protection/>
    </xf>
    <xf numFmtId="4" fontId="1" fillId="0" borderId="16" xfId="50" applyNumberFormat="1" applyFont="1" applyBorder="1" applyAlignment="1">
      <alignment vertical="center"/>
      <protection/>
    </xf>
    <xf numFmtId="174" fontId="39" fillId="0" borderId="47" xfId="52" applyNumberFormat="1" applyFont="1" applyFill="1" applyBorder="1" applyAlignment="1">
      <alignment horizontal="center" vertical="center"/>
      <protection/>
    </xf>
    <xf numFmtId="0" fontId="32" fillId="0" borderId="19" xfId="48" applyFont="1" applyFill="1" applyBorder="1" applyAlignment="1">
      <alignment vertical="center"/>
      <protection/>
    </xf>
    <xf numFmtId="0" fontId="1" fillId="0" borderId="47" xfId="50" applyFont="1" applyFill="1" applyBorder="1" applyAlignment="1">
      <alignment horizontal="center" vertical="center"/>
      <protection/>
    </xf>
    <xf numFmtId="0" fontId="1" fillId="0" borderId="47" xfId="51" applyFont="1" applyFill="1" applyBorder="1" applyAlignment="1">
      <alignment horizontal="center"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vertical="center"/>
      <protection/>
    </xf>
    <xf numFmtId="4" fontId="1" fillId="0" borderId="43" xfId="51" applyNumberFormat="1" applyFont="1" applyFill="1" applyBorder="1" applyAlignment="1">
      <alignment vertical="center"/>
      <protection/>
    </xf>
    <xf numFmtId="4" fontId="1" fillId="0" borderId="46" xfId="51" applyNumberFormat="1" applyFont="1" applyFill="1" applyBorder="1" applyAlignment="1">
      <alignment vertical="center"/>
      <protection/>
    </xf>
    <xf numFmtId="171" fontId="1" fillId="0" borderId="46" xfId="51" applyNumberFormat="1" applyFont="1" applyFill="1" applyBorder="1" applyAlignment="1">
      <alignment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49" fontId="1" fillId="0" borderId="56" xfId="51" applyNumberFormat="1" applyFont="1" applyFill="1" applyBorder="1" applyAlignment="1">
      <alignment horizontal="center" vertical="center"/>
      <protection/>
    </xf>
    <xf numFmtId="0" fontId="1" fillId="0" borderId="57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1" fillId="0" borderId="36" xfId="51" applyNumberFormat="1" applyFont="1" applyFill="1" applyBorder="1" applyAlignment="1">
      <alignment vertical="center"/>
      <protection/>
    </xf>
    <xf numFmtId="171" fontId="1" fillId="0" borderId="36" xfId="51" applyNumberFormat="1" applyFont="1" applyFill="1" applyBorder="1" applyAlignment="1">
      <alignment vertical="center"/>
      <protection/>
    </xf>
    <xf numFmtId="49" fontId="6" fillId="0" borderId="40" xfId="52" applyNumberFormat="1" applyFont="1" applyFill="1" applyBorder="1" applyAlignment="1">
      <alignment horizontal="center" vertical="center" wrapText="1"/>
      <protection/>
    </xf>
    <xf numFmtId="0" fontId="6" fillId="0" borderId="58" xfId="52" applyFont="1" applyFill="1" applyBorder="1" applyAlignment="1">
      <alignment horizontal="center" vertical="center" wrapText="1"/>
      <protection/>
    </xf>
    <xf numFmtId="49" fontId="6" fillId="0" borderId="47" xfId="52" applyNumberFormat="1" applyFont="1" applyFill="1" applyBorder="1" applyAlignment="1">
      <alignment horizontal="center" vertical="center" wrapText="1"/>
      <protection/>
    </xf>
    <xf numFmtId="0" fontId="6" fillId="0" borderId="19" xfId="48" applyFont="1" applyFill="1" applyBorder="1" applyAlignment="1">
      <alignment vertical="center" wrapText="1"/>
      <protection/>
    </xf>
    <xf numFmtId="4" fontId="6" fillId="0" borderId="43" xfId="52" applyNumberFormat="1" applyFont="1" applyFill="1" applyBorder="1" applyAlignment="1">
      <alignment vertical="center" wrapText="1"/>
      <protection/>
    </xf>
    <xf numFmtId="4" fontId="6" fillId="0" borderId="46" xfId="52" applyNumberFormat="1" applyFont="1" applyFill="1" applyBorder="1" applyAlignment="1">
      <alignment vertical="center" wrapText="1"/>
      <protection/>
    </xf>
    <xf numFmtId="4" fontId="6" fillId="0" borderId="42" xfId="52" applyNumberFormat="1" applyFont="1" applyFill="1" applyBorder="1" applyAlignment="1">
      <alignment vertical="center" wrapText="1"/>
      <protection/>
    </xf>
    <xf numFmtId="49" fontId="1" fillId="0" borderId="59" xfId="52" applyNumberFormat="1" applyFont="1" applyFill="1" applyBorder="1" applyAlignment="1">
      <alignment horizontal="center" vertical="center" wrapText="1"/>
      <protection/>
    </xf>
    <xf numFmtId="0" fontId="1" fillId="0" borderId="60" xfId="52" applyFont="1" applyFill="1" applyBorder="1" applyAlignment="1">
      <alignment horizontal="center" vertical="center" wrapText="1"/>
      <protection/>
    </xf>
    <xf numFmtId="49" fontId="1" fillId="0" borderId="37" xfId="52" applyNumberFormat="1" applyFont="1" applyFill="1" applyBorder="1" applyAlignment="1">
      <alignment horizontal="center" vertical="center" wrapText="1"/>
      <protection/>
    </xf>
    <xf numFmtId="0" fontId="1" fillId="0" borderId="37" xfId="52" applyFont="1" applyFill="1" applyBorder="1" applyAlignment="1">
      <alignment horizontal="center" vertical="center" wrapText="1"/>
      <protection/>
    </xf>
    <xf numFmtId="49" fontId="1" fillId="0" borderId="44" xfId="52" applyNumberFormat="1" applyFont="1" applyFill="1" applyBorder="1" applyAlignment="1">
      <alignment horizontal="center" vertical="center" wrapText="1"/>
      <protection/>
    </xf>
    <xf numFmtId="0" fontId="1" fillId="0" borderId="38" xfId="48" applyFont="1" applyFill="1" applyBorder="1" applyAlignment="1">
      <alignment vertical="center" wrapText="1"/>
      <protection/>
    </xf>
    <xf numFmtId="4" fontId="1" fillId="0" borderId="61" xfId="52" applyNumberFormat="1" applyFont="1" applyFill="1" applyBorder="1" applyAlignment="1">
      <alignment vertical="center" wrapText="1"/>
      <protection/>
    </xf>
    <xf numFmtId="4" fontId="1" fillId="0" borderId="31" xfId="52" applyNumberFormat="1" applyFont="1" applyFill="1" applyBorder="1" applyAlignment="1">
      <alignment vertical="center" wrapText="1"/>
      <protection/>
    </xf>
    <xf numFmtId="0" fontId="4" fillId="0" borderId="47" xfId="50" applyFont="1" applyFill="1" applyBorder="1" applyAlignment="1">
      <alignment horizontal="center" vertical="center"/>
      <protection/>
    </xf>
    <xf numFmtId="49" fontId="4" fillId="0" borderId="47" xfId="52" applyNumberFormat="1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vertical="center"/>
      <protection/>
    </xf>
    <xf numFmtId="4" fontId="4" fillId="0" borderId="43" xfId="52" applyNumberFormat="1" applyFont="1" applyFill="1" applyBorder="1" applyAlignment="1">
      <alignment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0" fontId="1" fillId="0" borderId="55" xfId="52" applyFont="1" applyFill="1" applyBorder="1" applyAlignment="1">
      <alignment horizontal="center" vertical="center"/>
      <protection/>
    </xf>
    <xf numFmtId="49" fontId="1" fillId="0" borderId="22" xfId="52" applyNumberFormat="1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49" fontId="1" fillId="0" borderId="62" xfId="52" applyNumberFormat="1" applyFont="1" applyFill="1" applyBorder="1" applyAlignment="1">
      <alignment horizontal="center" vertical="center"/>
      <protection/>
    </xf>
    <xf numFmtId="0" fontId="1" fillId="0" borderId="54" xfId="48" applyFont="1" applyFill="1" applyBorder="1" applyAlignment="1">
      <alignment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20" xfId="52" applyNumberFormat="1" applyFont="1" applyFill="1" applyBorder="1" applyAlignment="1">
      <alignment vertical="center"/>
      <protection/>
    </xf>
    <xf numFmtId="0" fontId="1" fillId="0" borderId="37" xfId="52" applyFont="1" applyFill="1" applyBorder="1" applyAlignment="1">
      <alignment horizontal="center" vertical="center"/>
      <protection/>
    </xf>
    <xf numFmtId="49" fontId="1" fillId="0" borderId="50" xfId="52" applyNumberFormat="1" applyFont="1" applyFill="1" applyBorder="1" applyAlignment="1">
      <alignment horizontal="center" vertical="center"/>
      <protection/>
    </xf>
    <xf numFmtId="0" fontId="1" fillId="0" borderId="50" xfId="52" applyFont="1" applyFill="1" applyBorder="1" applyAlignment="1">
      <alignment horizontal="center" vertical="center"/>
      <protection/>
    </xf>
    <xf numFmtId="4" fontId="1" fillId="0" borderId="61" xfId="52" applyNumberFormat="1" applyFont="1" applyFill="1" applyBorder="1" applyAlignment="1">
      <alignment vertical="center"/>
      <protection/>
    </xf>
    <xf numFmtId="49" fontId="1" fillId="0" borderId="63" xfId="52" applyNumberFormat="1" applyFont="1" applyFill="1" applyBorder="1" applyAlignment="1">
      <alignment horizontal="center" vertical="center"/>
      <protection/>
    </xf>
    <xf numFmtId="0" fontId="1" fillId="0" borderId="63" xfId="52" applyFont="1" applyFill="1" applyBorder="1" applyAlignment="1">
      <alignment horizontal="center" vertical="center"/>
      <protection/>
    </xf>
    <xf numFmtId="49" fontId="1" fillId="0" borderId="64" xfId="52" applyNumberFormat="1" applyFont="1" applyFill="1" applyBorder="1" applyAlignment="1">
      <alignment horizontal="center" vertical="center"/>
      <protection/>
    </xf>
    <xf numFmtId="0" fontId="1" fillId="0" borderId="65" xfId="48" applyFont="1" applyFill="1" applyBorder="1" applyAlignment="1">
      <alignment vertical="center"/>
      <protection/>
    </xf>
    <xf numFmtId="4" fontId="1" fillId="0" borderId="66" xfId="52" applyNumberFormat="1" applyFont="1" applyFill="1" applyBorder="1" applyAlignment="1">
      <alignment vertical="center"/>
      <protection/>
    </xf>
    <xf numFmtId="49" fontId="1" fillId="0" borderId="12" xfId="51" applyNumberFormat="1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0" fontId="1" fillId="0" borderId="14" xfId="51" applyFont="1" applyFill="1" applyBorder="1" applyAlignment="1">
      <alignment horizontal="center" vertical="center"/>
      <protection/>
    </xf>
    <xf numFmtId="0" fontId="1" fillId="0" borderId="26" xfId="50" applyFont="1" applyBorder="1" applyAlignment="1">
      <alignment horizontal="center"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0" fillId="0" borderId="26" xfId="51" applyFont="1" applyFill="1" applyBorder="1" applyAlignment="1">
      <alignment vertical="center"/>
      <protection/>
    </xf>
    <xf numFmtId="0" fontId="1" fillId="0" borderId="15" xfId="50" applyFont="1" applyBorder="1" applyAlignment="1">
      <alignment vertical="center"/>
      <protection/>
    </xf>
    <xf numFmtId="4" fontId="1" fillId="0" borderId="33" xfId="50" applyNumberFormat="1" applyFont="1" applyBorder="1" applyAlignment="1">
      <alignment vertical="center"/>
      <protection/>
    </xf>
    <xf numFmtId="4" fontId="1" fillId="0" borderId="13" xfId="50" applyNumberFormat="1" applyFont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53" xfId="54" applyNumberFormat="1" applyFont="1" applyFill="1" applyBorder="1" applyAlignment="1">
      <alignment vertical="center"/>
      <protection/>
    </xf>
    <xf numFmtId="49" fontId="6" fillId="0" borderId="46" xfId="52" applyNumberFormat="1" applyFont="1" applyFill="1" applyBorder="1" applyAlignment="1">
      <alignment horizontal="center" vertical="center"/>
      <protection/>
    </xf>
    <xf numFmtId="49" fontId="6" fillId="0" borderId="47" xfId="52" applyNumberFormat="1" applyFont="1" applyFill="1" applyBorder="1" applyAlignment="1">
      <alignment horizontal="center" vertical="center"/>
      <protection/>
    </xf>
    <xf numFmtId="4" fontId="6" fillId="0" borderId="42" xfId="52" applyNumberFormat="1" applyFont="1" applyFill="1" applyBorder="1" applyAlignment="1">
      <alignment vertical="center"/>
      <protection/>
    </xf>
    <xf numFmtId="49" fontId="1" fillId="0" borderId="31" xfId="52" applyNumberFormat="1" applyFont="1" applyFill="1" applyBorder="1" applyAlignment="1">
      <alignment horizontal="center" vertical="center"/>
      <protection/>
    </xf>
    <xf numFmtId="0" fontId="33" fillId="0" borderId="62" xfId="48" applyFont="1" applyFill="1" applyBorder="1" applyAlignment="1">
      <alignment vertical="center" wrapText="1"/>
      <protection/>
    </xf>
    <xf numFmtId="0" fontId="32" fillId="0" borderId="19" xfId="49" applyFont="1" applyFill="1" applyBorder="1" applyAlignment="1">
      <alignment vertical="center"/>
      <protection/>
    </xf>
    <xf numFmtId="0" fontId="4" fillId="0" borderId="19" xfId="52" applyFont="1" applyFill="1" applyBorder="1" applyAlignment="1">
      <alignment vertical="center" wrapText="1"/>
      <protection/>
    </xf>
    <xf numFmtId="4" fontId="8" fillId="0" borderId="29" xfId="0" applyNumberFormat="1" applyFont="1" applyBorder="1" applyAlignment="1">
      <alignment horizontal="right" vertical="center" wrapText="1"/>
    </xf>
    <xf numFmtId="4" fontId="9" fillId="0" borderId="63" xfId="0" applyNumberFormat="1" applyFont="1" applyBorder="1" applyAlignment="1">
      <alignment horizontal="right" vertical="center" wrapText="1"/>
    </xf>
    <xf numFmtId="171" fontId="5" fillId="0" borderId="0" xfId="52" applyNumberFormat="1" applyFont="1" applyFill="1" applyAlignment="1">
      <alignment vertical="center"/>
      <protection/>
    </xf>
    <xf numFmtId="4" fontId="1" fillId="0" borderId="52" xfId="51" applyNumberFormat="1" applyFont="1" applyFill="1" applyBorder="1" applyAlignment="1">
      <alignment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13" xfId="53" applyFont="1" applyBorder="1" applyAlignment="1">
      <alignment horizontal="center" vertical="center"/>
      <protection/>
    </xf>
    <xf numFmtId="4" fontId="1" fillId="0" borderId="45" xfId="51" applyNumberFormat="1" applyFont="1" applyFill="1" applyBorder="1" applyAlignment="1">
      <alignment vertical="center"/>
      <protection/>
    </xf>
    <xf numFmtId="0" fontId="33" fillId="0" borderId="23" xfId="48" applyFont="1" applyFill="1" applyBorder="1" applyAlignment="1">
      <alignment vertical="center" wrapText="1"/>
      <protection/>
    </xf>
    <xf numFmtId="0" fontId="1" fillId="0" borderId="29" xfId="51" applyFont="1" applyFill="1" applyBorder="1" applyAlignment="1">
      <alignment horizontal="left" vertical="center" wrapText="1"/>
      <protection/>
    </xf>
    <xf numFmtId="4" fontId="1" fillId="0" borderId="17" xfId="51" applyNumberFormat="1" applyFont="1" applyFill="1" applyBorder="1" applyAlignment="1">
      <alignment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0" fontId="33" fillId="0" borderId="38" xfId="48" applyFont="1" applyFill="1" applyBorder="1" applyAlignment="1">
      <alignment vertical="center" wrapText="1"/>
      <protection/>
    </xf>
    <xf numFmtId="0" fontId="32" fillId="0" borderId="41" xfId="48" applyFont="1" applyFill="1" applyBorder="1" applyAlignment="1">
      <alignment vertical="center"/>
      <protection/>
    </xf>
    <xf numFmtId="0" fontId="1" fillId="0" borderId="44" xfId="48" applyFont="1" applyFill="1" applyBorder="1" applyAlignment="1">
      <alignment vertical="center" wrapText="1"/>
      <protection/>
    </xf>
    <xf numFmtId="4" fontId="1" fillId="0" borderId="45" xfId="52" applyNumberFormat="1" applyFont="1" applyFill="1" applyBorder="1" applyAlignment="1">
      <alignment vertical="center" wrapText="1"/>
      <protection/>
    </xf>
    <xf numFmtId="4" fontId="1" fillId="0" borderId="16" xfId="52" applyNumberFormat="1" applyFont="1" applyFill="1" applyBorder="1" applyAlignment="1">
      <alignment vertical="center"/>
      <protection/>
    </xf>
    <xf numFmtId="4" fontId="4" fillId="0" borderId="36" xfId="51" applyNumberFormat="1" applyFont="1" applyFill="1" applyBorder="1" applyAlignment="1">
      <alignment vertical="center"/>
      <protection/>
    </xf>
    <xf numFmtId="4" fontId="8" fillId="0" borderId="47" xfId="0" applyNumberFormat="1" applyFont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6" fillId="0" borderId="19" xfId="48" applyFont="1" applyFill="1" applyBorder="1" applyAlignment="1">
      <alignment vertical="center"/>
      <protection/>
    </xf>
    <xf numFmtId="4" fontId="6" fillId="0" borderId="43" xfId="52" applyNumberFormat="1" applyFont="1" applyFill="1" applyBorder="1" applyAlignment="1">
      <alignment vertical="center"/>
      <protection/>
    </xf>
    <xf numFmtId="49" fontId="1" fillId="0" borderId="62" xfId="52" applyNumberFormat="1" applyFont="1" applyFill="1" applyBorder="1" applyAlignment="1">
      <alignment horizontal="center" vertical="center"/>
      <protection/>
    </xf>
    <xf numFmtId="0" fontId="30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49" fontId="36" fillId="0" borderId="0" xfId="50" applyNumberFormat="1" applyFont="1" applyBorder="1" applyAlignment="1">
      <alignment vertical="center" textRotation="90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175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32" xfId="51" applyFont="1" applyBorder="1" applyAlignment="1">
      <alignment horizontal="center" vertical="center"/>
      <protection/>
    </xf>
    <xf numFmtId="0" fontId="4" fillId="0" borderId="26" xfId="51" applyFont="1" applyBorder="1" applyAlignment="1">
      <alignment horizontal="center" vertical="center"/>
      <protection/>
    </xf>
    <xf numFmtId="49" fontId="4" fillId="0" borderId="14" xfId="51" applyNumberFormat="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171" fontId="4" fillId="0" borderId="12" xfId="51" applyNumberFormat="1" applyFont="1" applyFill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34" fillId="0" borderId="32" xfId="51" applyFont="1" applyBorder="1" applyAlignment="1">
      <alignment horizontal="center" vertical="center"/>
      <protection/>
    </xf>
    <xf numFmtId="49" fontId="34" fillId="0" borderId="26" xfId="51" applyNumberFormat="1" applyFont="1" applyBorder="1" applyAlignment="1">
      <alignment horizontal="center" vertical="center"/>
      <protection/>
    </xf>
    <xf numFmtId="0" fontId="34" fillId="0" borderId="26" xfId="51" applyFont="1" applyBorder="1" applyAlignment="1">
      <alignment horizontal="center" vertical="center"/>
      <protection/>
    </xf>
    <xf numFmtId="0" fontId="34" fillId="0" borderId="26" xfId="51" applyFont="1" applyBorder="1" applyAlignment="1">
      <alignment horizontal="center" vertical="center"/>
      <protection/>
    </xf>
    <xf numFmtId="49" fontId="34" fillId="0" borderId="14" xfId="51" applyNumberFormat="1" applyFont="1" applyBorder="1" applyAlignment="1">
      <alignment horizontal="center" vertical="center"/>
      <protection/>
    </xf>
    <xf numFmtId="0" fontId="37" fillId="0" borderId="15" xfId="48" applyFont="1" applyBorder="1" applyAlignment="1">
      <alignment vertical="center"/>
      <protection/>
    </xf>
    <xf numFmtId="4" fontId="34" fillId="0" borderId="12" xfId="51" applyNumberFormat="1" applyFont="1" applyFill="1" applyBorder="1" applyAlignment="1">
      <alignment vertical="center"/>
      <protection/>
    </xf>
    <xf numFmtId="171" fontId="34" fillId="0" borderId="12" xfId="51" applyNumberFormat="1" applyFont="1" applyFill="1" applyBorder="1" applyAlignment="1">
      <alignment vertical="center"/>
      <protection/>
    </xf>
    <xf numFmtId="4" fontId="34" fillId="0" borderId="13" xfId="51" applyNumberFormat="1" applyFont="1" applyFill="1" applyBorder="1" applyAlignment="1">
      <alignment vertical="center"/>
      <protection/>
    </xf>
    <xf numFmtId="0" fontId="6" fillId="0" borderId="58" xfId="51" applyFont="1" applyFill="1" applyBorder="1" applyAlignment="1">
      <alignment horizontal="center" vertical="center"/>
      <protection/>
    </xf>
    <xf numFmtId="49" fontId="6" fillId="0" borderId="47" xfId="51" applyNumberFormat="1" applyFont="1" applyFill="1" applyBorder="1" applyAlignment="1">
      <alignment horizontal="center" vertical="center"/>
      <protection/>
    </xf>
    <xf numFmtId="0" fontId="6" fillId="0" borderId="47" xfId="51" applyFont="1" applyFill="1" applyBorder="1" applyAlignment="1">
      <alignment horizontal="center" vertical="center"/>
      <protection/>
    </xf>
    <xf numFmtId="0" fontId="6" fillId="0" borderId="47" xfId="51" applyFont="1" applyFill="1" applyBorder="1" applyAlignment="1">
      <alignment horizontal="center" vertical="center"/>
      <protection/>
    </xf>
    <xf numFmtId="49" fontId="6" fillId="0" borderId="41" xfId="51" applyNumberFormat="1" applyFont="1" applyFill="1" applyBorder="1" applyAlignment="1">
      <alignment horizontal="center" vertical="center"/>
      <protection/>
    </xf>
    <xf numFmtId="4" fontId="6" fillId="0" borderId="42" xfId="51" applyNumberFormat="1" applyFont="1" applyFill="1" applyBorder="1" applyAlignment="1">
      <alignment vertical="center"/>
      <protection/>
    </xf>
    <xf numFmtId="0" fontId="1" fillId="0" borderId="67" xfId="51" applyFont="1" applyFill="1" applyBorder="1" applyAlignment="1">
      <alignment horizontal="center" vertical="center"/>
      <protection/>
    </xf>
    <xf numFmtId="49" fontId="5" fillId="0" borderId="29" xfId="51" applyNumberFormat="1" applyFont="1" applyFill="1" applyBorder="1" applyAlignment="1">
      <alignment horizontal="center"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49" fontId="1" fillId="0" borderId="44" xfId="52" applyNumberFormat="1" applyFont="1" applyFill="1" applyBorder="1" applyAlignment="1">
      <alignment horizontal="center" vertical="center"/>
      <protection/>
    </xf>
    <xf numFmtId="49" fontId="1" fillId="0" borderId="18" xfId="51" applyNumberFormat="1" applyFont="1" applyFill="1" applyBorder="1" applyAlignment="1">
      <alignment horizontal="center" vertical="center"/>
      <protection/>
    </xf>
    <xf numFmtId="0" fontId="33" fillId="0" borderId="30" xfId="48" applyFont="1" applyFill="1" applyBorder="1" applyAlignment="1">
      <alignment vertical="center" wrapText="1"/>
      <protection/>
    </xf>
    <xf numFmtId="4" fontId="38" fillId="0" borderId="17" xfId="52" applyNumberFormat="1" applyFont="1" applyFill="1" applyBorder="1" applyAlignment="1">
      <alignment vertical="center"/>
      <protection/>
    </xf>
    <xf numFmtId="4" fontId="6" fillId="0" borderId="46" xfId="51" applyNumberFormat="1" applyFont="1" applyFill="1" applyBorder="1" applyAlignment="1">
      <alignment vertical="center"/>
      <protection/>
    </xf>
    <xf numFmtId="0" fontId="34" fillId="0" borderId="67" xfId="51" applyFont="1" applyFill="1" applyBorder="1" applyAlignment="1">
      <alignment horizontal="center"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49" fontId="1" fillId="0" borderId="22" xfId="53" applyNumberFormat="1" applyFont="1" applyFill="1" applyBorder="1" applyAlignment="1">
      <alignment horizontal="center" vertical="center"/>
      <protection/>
    </xf>
    <xf numFmtId="4" fontId="1" fillId="0" borderId="20" xfId="51" applyNumberFormat="1" applyFont="1" applyFill="1" applyBorder="1" applyAlignment="1">
      <alignment vertical="center"/>
      <protection/>
    </xf>
    <xf numFmtId="4" fontId="38" fillId="0" borderId="11" xfId="51" applyNumberFormat="1" applyFont="1" applyFill="1" applyBorder="1" applyAlignment="1">
      <alignment vertical="center"/>
      <protection/>
    </xf>
    <xf numFmtId="0" fontId="1" fillId="0" borderId="24" xfId="52" applyFont="1" applyFill="1" applyBorder="1" applyAlignment="1">
      <alignment horizontal="center" vertical="center"/>
      <protection/>
    </xf>
    <xf numFmtId="49" fontId="6" fillId="0" borderId="22" xfId="52" applyNumberFormat="1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0" fontId="33" fillId="0" borderId="23" xfId="48" applyFont="1" applyFill="1" applyBorder="1" applyAlignment="1">
      <alignment vertical="center"/>
      <protection/>
    </xf>
    <xf numFmtId="0" fontId="1" fillId="0" borderId="68" xfId="51" applyFont="1" applyFill="1" applyBorder="1" applyAlignment="1">
      <alignment horizontal="center" vertical="center"/>
      <protection/>
    </xf>
    <xf numFmtId="49" fontId="1" fillId="0" borderId="22" xfId="51" applyNumberFormat="1" applyFont="1" applyFill="1" applyBorder="1" applyAlignment="1">
      <alignment horizontal="center"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49" fontId="6" fillId="0" borderId="37" xfId="52" applyNumberFormat="1" applyFont="1" applyFill="1" applyBorder="1" applyAlignment="1">
      <alignment horizontal="center" vertical="center"/>
      <protection/>
    </xf>
    <xf numFmtId="0" fontId="1" fillId="0" borderId="37" xfId="52" applyFont="1" applyFill="1" applyBorder="1" applyAlignment="1">
      <alignment horizontal="center" vertical="center"/>
      <protection/>
    </xf>
    <xf numFmtId="0" fontId="33" fillId="0" borderId="38" xfId="48" applyFont="1" applyFill="1" applyBorder="1" applyAlignment="1">
      <alignment vertical="center"/>
      <protection/>
    </xf>
    <xf numFmtId="4" fontId="1" fillId="0" borderId="31" xfId="52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horizontal="center" vertical="center"/>
      <protection/>
    </xf>
    <xf numFmtId="0" fontId="6" fillId="0" borderId="47" xfId="52" applyFont="1" applyFill="1" applyBorder="1" applyAlignment="1">
      <alignment horizontal="center" vertical="center"/>
      <protection/>
    </xf>
    <xf numFmtId="49" fontId="6" fillId="0" borderId="41" xfId="52" applyNumberFormat="1" applyFont="1" applyFill="1" applyBorder="1" applyAlignment="1">
      <alignment horizontal="center" vertical="center"/>
      <protection/>
    </xf>
    <xf numFmtId="4" fontId="6" fillId="0" borderId="17" xfId="52" applyNumberFormat="1" applyFont="1" applyFill="1" applyBorder="1" applyAlignment="1">
      <alignment vertical="center"/>
      <protection/>
    </xf>
    <xf numFmtId="0" fontId="6" fillId="0" borderId="68" xfId="52" applyFont="1" applyFill="1" applyBorder="1" applyAlignment="1">
      <alignment horizontal="center" vertical="center"/>
      <protection/>
    </xf>
    <xf numFmtId="49" fontId="6" fillId="0" borderId="29" xfId="52" applyNumberFormat="1" applyFont="1" applyFill="1" applyBorder="1" applyAlignment="1">
      <alignment horizontal="center"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0" fontId="1" fillId="0" borderId="18" xfId="51" applyFont="1" applyBorder="1" applyAlignment="1">
      <alignment vertical="center"/>
      <protection/>
    </xf>
    <xf numFmtId="4" fontId="1" fillId="0" borderId="22" xfId="52" applyNumberFormat="1" applyFont="1" applyFill="1" applyBorder="1" applyAlignment="1">
      <alignment vertical="center"/>
      <protection/>
    </xf>
    <xf numFmtId="4" fontId="1" fillId="0" borderId="23" xfId="52" applyNumberFormat="1" applyFont="1" applyFill="1" applyBorder="1" applyAlignment="1">
      <alignment vertical="center"/>
      <protection/>
    </xf>
    <xf numFmtId="0" fontId="1" fillId="0" borderId="67" xfId="52" applyFont="1" applyFill="1" applyBorder="1" applyAlignment="1">
      <alignment horizontal="center" vertical="center"/>
      <protection/>
    </xf>
    <xf numFmtId="0" fontId="1" fillId="0" borderId="23" xfId="52" applyFont="1" applyBorder="1" applyAlignment="1">
      <alignment vertical="center"/>
      <protection/>
    </xf>
    <xf numFmtId="0" fontId="1" fillId="0" borderId="22" xfId="51" applyFont="1" applyFill="1" applyBorder="1" applyAlignment="1">
      <alignment horizontal="left" vertical="center" wrapText="1"/>
      <protection/>
    </xf>
    <xf numFmtId="0" fontId="1" fillId="0" borderId="50" xfId="52" applyFont="1" applyFill="1" applyBorder="1" applyAlignment="1">
      <alignment horizontal="center" vertical="center"/>
      <protection/>
    </xf>
    <xf numFmtId="4" fontId="1" fillId="0" borderId="50" xfId="52" applyNumberFormat="1" applyFont="1" applyFill="1" applyBorder="1" applyAlignment="1">
      <alignment vertical="center"/>
      <protection/>
    </xf>
    <xf numFmtId="4" fontId="1" fillId="0" borderId="54" xfId="52" applyNumberFormat="1" applyFont="1" applyFill="1" applyBorder="1" applyAlignment="1">
      <alignment vertical="center"/>
      <protection/>
    </xf>
    <xf numFmtId="0" fontId="1" fillId="0" borderId="68" xfId="52" applyFont="1" applyFill="1" applyBorder="1" applyAlignment="1">
      <alignment horizontal="center" vertical="center"/>
      <protection/>
    </xf>
    <xf numFmtId="0" fontId="1" fillId="0" borderId="23" xfId="52" applyFont="1" applyFill="1" applyBorder="1" applyAlignment="1">
      <alignment vertical="center"/>
      <protection/>
    </xf>
    <xf numFmtId="0" fontId="1" fillId="0" borderId="18" xfId="5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horizontal="center" vertical="center"/>
      <protection/>
    </xf>
    <xf numFmtId="0" fontId="6" fillId="0" borderId="28" xfId="52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horizontal="center" vertical="center"/>
      <protection/>
    </xf>
    <xf numFmtId="49" fontId="5" fillId="0" borderId="37" xfId="51" applyNumberFormat="1" applyFont="1" applyFill="1" applyBorder="1" applyAlignment="1">
      <alignment horizontal="center" vertical="center"/>
      <protection/>
    </xf>
    <xf numFmtId="0" fontId="1" fillId="0" borderId="50" xfId="51" applyFont="1" applyFill="1" applyBorder="1" applyAlignment="1">
      <alignment horizontal="left" vertical="center" wrapText="1"/>
      <protection/>
    </xf>
    <xf numFmtId="0" fontId="6" fillId="0" borderId="68" xfId="52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horizontal="center" vertical="center"/>
      <protection/>
    </xf>
    <xf numFmtId="0" fontId="6" fillId="0" borderId="29" xfId="52" applyFont="1" applyFill="1" applyBorder="1" applyAlignment="1">
      <alignment horizontal="center" vertical="center"/>
      <protection/>
    </xf>
    <xf numFmtId="49" fontId="6" fillId="0" borderId="18" xfId="52" applyNumberFormat="1" applyFont="1" applyFill="1" applyBorder="1" applyAlignment="1">
      <alignment horizontal="center" vertical="center"/>
      <protection/>
    </xf>
    <xf numFmtId="0" fontId="32" fillId="0" borderId="30" xfId="49" applyFont="1" applyFill="1" applyBorder="1" applyAlignment="1">
      <alignment vertical="center"/>
      <protection/>
    </xf>
    <xf numFmtId="4" fontId="6" fillId="0" borderId="16" xfId="51" applyNumberFormat="1" applyFont="1" applyFill="1" applyBorder="1" applyAlignment="1">
      <alignment vertical="center"/>
      <protection/>
    </xf>
    <xf numFmtId="4" fontId="6" fillId="0" borderId="17" xfId="51" applyNumberFormat="1" applyFont="1" applyFill="1" applyBorder="1" applyAlignment="1">
      <alignment vertical="center"/>
      <protection/>
    </xf>
    <xf numFmtId="0" fontId="1" fillId="0" borderId="60" xfId="52" applyFont="1" applyFill="1" applyBorder="1" applyAlignment="1">
      <alignment vertical="center"/>
      <protection/>
    </xf>
    <xf numFmtId="49" fontId="5" fillId="0" borderId="37" xfId="52" applyNumberFormat="1" applyFont="1" applyFill="1" applyBorder="1" applyAlignment="1">
      <alignment horizontal="center" vertical="center"/>
      <protection/>
    </xf>
    <xf numFmtId="49" fontId="1" fillId="0" borderId="50" xfId="53" applyNumberFormat="1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1" fillId="0" borderId="51" xfId="52" applyFont="1" applyFill="1" applyBorder="1" applyAlignment="1">
      <alignment vertical="center"/>
      <protection/>
    </xf>
    <xf numFmtId="49" fontId="5" fillId="0" borderId="50" xfId="52" applyNumberFormat="1" applyFont="1" applyFill="1" applyBorder="1" applyAlignment="1">
      <alignment horizontal="center" vertical="center"/>
      <protection/>
    </xf>
    <xf numFmtId="4" fontId="1" fillId="0" borderId="53" xfId="51" applyNumberFormat="1" applyFont="1" applyFill="1" applyBorder="1" applyAlignment="1">
      <alignment vertical="center"/>
      <protection/>
    </xf>
    <xf numFmtId="0" fontId="33" fillId="0" borderId="54" xfId="49" applyFont="1" applyFill="1" applyBorder="1" applyAlignment="1">
      <alignment vertical="center" wrapText="1"/>
      <protection/>
    </xf>
    <xf numFmtId="4" fontId="6" fillId="0" borderId="46" xfId="52" applyNumberFormat="1" applyFont="1" applyFill="1" applyBorder="1" applyAlignment="1">
      <alignment vertical="center"/>
      <protection/>
    </xf>
    <xf numFmtId="0" fontId="1" fillId="0" borderId="24" xfId="52" applyFont="1" applyFill="1" applyBorder="1" applyAlignment="1">
      <alignment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0" fontId="33" fillId="0" borderId="23" xfId="49" applyFont="1" applyFill="1" applyBorder="1" applyAlignment="1">
      <alignment vertical="center" wrapText="1"/>
      <protection/>
    </xf>
    <xf numFmtId="0" fontId="1" fillId="0" borderId="69" xfId="52" applyFont="1" applyFill="1" applyBorder="1" applyAlignment="1">
      <alignment vertical="center"/>
      <protection/>
    </xf>
    <xf numFmtId="49" fontId="5" fillId="0" borderId="55" xfId="52" applyNumberFormat="1" applyFont="1" applyFill="1" applyBorder="1" applyAlignment="1">
      <alignment horizontal="center" vertical="center"/>
      <protection/>
    </xf>
    <xf numFmtId="0" fontId="33" fillId="0" borderId="38" xfId="49" applyFont="1" applyFill="1" applyBorder="1" applyAlignment="1">
      <alignment vertical="center" wrapText="1"/>
      <protection/>
    </xf>
    <xf numFmtId="4" fontId="1" fillId="0" borderId="31" xfId="51" applyNumberFormat="1" applyFont="1" applyFill="1" applyBorder="1" applyAlignment="1">
      <alignment vertical="center"/>
      <protection/>
    </xf>
    <xf numFmtId="49" fontId="1" fillId="0" borderId="44" xfId="52" applyNumberFormat="1" applyFont="1" applyFill="1" applyBorder="1" applyAlignment="1">
      <alignment horizontal="center" vertical="center"/>
      <protection/>
    </xf>
    <xf numFmtId="0" fontId="1" fillId="0" borderId="49" xfId="52" applyFont="1" applyFill="1" applyBorder="1" applyAlignment="1">
      <alignment vertical="center"/>
      <protection/>
    </xf>
    <xf numFmtId="0" fontId="1" fillId="0" borderId="59" xfId="52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68" xfId="51" applyFont="1" applyBorder="1" applyAlignment="1">
      <alignment horizontal="center" vertical="center"/>
      <protection/>
    </xf>
    <xf numFmtId="49" fontId="6" fillId="0" borderId="29" xfId="51" applyNumberFormat="1" applyFont="1" applyFill="1" applyBorder="1" applyAlignment="1">
      <alignment horizontal="center" vertical="center"/>
      <protection/>
    </xf>
    <xf numFmtId="0" fontId="6" fillId="0" borderId="29" xfId="51" applyFont="1" applyBorder="1" applyAlignment="1">
      <alignment horizontal="center" vertical="center"/>
      <protection/>
    </xf>
    <xf numFmtId="0" fontId="6" fillId="0" borderId="29" xfId="51" applyFont="1" applyBorder="1" applyAlignment="1">
      <alignment horizontal="center" vertical="center"/>
      <protection/>
    </xf>
    <xf numFmtId="0" fontId="32" fillId="0" borderId="30" xfId="48" applyFont="1" applyFill="1" applyBorder="1" applyAlignment="1">
      <alignment vertical="center"/>
      <protection/>
    </xf>
    <xf numFmtId="0" fontId="1" fillId="0" borderId="51" xfId="51" applyFont="1" applyBorder="1" applyAlignment="1">
      <alignment horizontal="center" vertical="center"/>
      <protection/>
    </xf>
    <xf numFmtId="49" fontId="1" fillId="0" borderId="50" xfId="51" applyNumberFormat="1" applyFont="1" applyFill="1" applyBorder="1" applyAlignment="1">
      <alignment horizontal="center" vertical="center"/>
      <protection/>
    </xf>
    <xf numFmtId="0" fontId="1" fillId="0" borderId="50" xfId="53" applyFont="1" applyFill="1" applyBorder="1" applyAlignment="1">
      <alignment horizontal="center" vertical="center"/>
      <protection/>
    </xf>
    <xf numFmtId="0" fontId="1" fillId="0" borderId="62" xfId="53" applyFont="1" applyFill="1" applyBorder="1" applyAlignment="1">
      <alignment horizontal="center" vertical="center"/>
      <protection/>
    </xf>
    <xf numFmtId="0" fontId="32" fillId="0" borderId="19" xfId="48" applyFont="1" applyFill="1" applyBorder="1" applyAlignment="1">
      <alignment vertical="center" wrapText="1"/>
      <protection/>
    </xf>
    <xf numFmtId="49" fontId="6" fillId="0" borderId="18" xfId="51" applyNumberFormat="1" applyFont="1" applyBorder="1" applyAlignment="1">
      <alignment horizontal="center" vertical="center"/>
      <protection/>
    </xf>
    <xf numFmtId="49" fontId="1" fillId="0" borderId="62" xfId="51" applyNumberFormat="1" applyFont="1" applyFill="1" applyBorder="1" applyAlignment="1">
      <alignment horizontal="center" vertical="center"/>
      <protection/>
    </xf>
    <xf numFmtId="0" fontId="1" fillId="0" borderId="54" xfId="53" applyFont="1" applyFill="1" applyBorder="1" applyAlignment="1">
      <alignment horizontal="left" vertical="center"/>
      <protection/>
    </xf>
    <xf numFmtId="4" fontId="0" fillId="0" borderId="0" xfId="53" applyNumberFormat="1" applyAlignment="1">
      <alignment vertical="center"/>
      <protection/>
    </xf>
    <xf numFmtId="167" fontId="1" fillId="0" borderId="31" xfId="52" applyNumberFormat="1" applyFont="1" applyFill="1" applyBorder="1" applyAlignment="1">
      <alignment vertical="center"/>
      <protection/>
    </xf>
    <xf numFmtId="167" fontId="6" fillId="0" borderId="46" xfId="52" applyNumberFormat="1" applyFont="1" applyFill="1" applyBorder="1" applyAlignment="1">
      <alignment vertical="center"/>
      <protection/>
    </xf>
    <xf numFmtId="167" fontId="1" fillId="0" borderId="11" xfId="52" applyNumberFormat="1" applyFont="1" applyFill="1" applyBorder="1" applyAlignment="1">
      <alignment vertical="center"/>
      <protection/>
    </xf>
    <xf numFmtId="167" fontId="1" fillId="0" borderId="31" xfId="51" applyNumberFormat="1" applyFont="1" applyFill="1" applyBorder="1" applyAlignment="1">
      <alignment vertical="center"/>
      <protection/>
    </xf>
    <xf numFmtId="167" fontId="1" fillId="0" borderId="20" xfId="51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70" xfId="51" applyFont="1" applyFill="1" applyBorder="1" applyAlignment="1">
      <alignment horizontal="center" vertical="center"/>
      <protection/>
    </xf>
    <xf numFmtId="0" fontId="4" fillId="0" borderId="71" xfId="51" applyFont="1" applyFill="1" applyBorder="1" applyAlignment="1">
      <alignment horizontal="center" vertical="center"/>
      <protection/>
    </xf>
    <xf numFmtId="0" fontId="4" fillId="0" borderId="72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73" xfId="51" applyFont="1" applyFill="1" applyBorder="1" applyAlignment="1">
      <alignment horizontal="center" vertical="center"/>
      <protection/>
    </xf>
    <xf numFmtId="0" fontId="4" fillId="0" borderId="45" xfId="5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49" fontId="4" fillId="0" borderId="74" xfId="51" applyNumberFormat="1" applyFont="1" applyFill="1" applyBorder="1" applyAlignment="1">
      <alignment horizontal="center" vertical="center"/>
      <protection/>
    </xf>
    <xf numFmtId="49" fontId="4" fillId="0" borderId="31" xfId="51" applyNumberFormat="1" applyFont="1" applyFill="1" applyBorder="1" applyAlignment="1">
      <alignment horizontal="center" vertical="center"/>
      <protection/>
    </xf>
    <xf numFmtId="0" fontId="4" fillId="0" borderId="75" xfId="51" applyFont="1" applyFill="1" applyBorder="1" applyAlignment="1">
      <alignment horizontal="center" vertical="center"/>
      <protection/>
    </xf>
    <xf numFmtId="0" fontId="4" fillId="0" borderId="37" xfId="51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4" fillId="0" borderId="75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72" xfId="53" applyFont="1" applyBorder="1" applyAlignment="1">
      <alignment horizontal="center" vertical="center"/>
      <protection/>
    </xf>
    <xf numFmtId="0" fontId="4" fillId="0" borderId="61" xfId="53" applyFont="1" applyBorder="1" applyAlignment="1">
      <alignment horizontal="center" vertical="center"/>
      <protection/>
    </xf>
    <xf numFmtId="0" fontId="1" fillId="0" borderId="73" xfId="53" applyFont="1" applyBorder="1" applyAlignment="1">
      <alignment horizontal="center" vertical="center" textRotation="90" wrapText="1"/>
      <protection/>
    </xf>
    <xf numFmtId="0" fontId="1" fillId="0" borderId="39" xfId="53" applyFont="1" applyBorder="1" applyAlignment="1">
      <alignment horizontal="center" vertical="center" textRotation="90" wrapText="1"/>
      <protection/>
    </xf>
    <xf numFmtId="0" fontId="1" fillId="0" borderId="45" xfId="53" applyFont="1" applyBorder="1" applyAlignment="1">
      <alignment horizontal="center" vertical="center" textRotation="90" wrapText="1"/>
      <protection/>
    </xf>
    <xf numFmtId="0" fontId="4" fillId="0" borderId="75" xfId="53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4" fillId="0" borderId="73" xfId="53" applyFont="1" applyBorder="1" applyAlignment="1">
      <alignment horizontal="center" vertical="center"/>
      <protection/>
    </xf>
    <xf numFmtId="0" fontId="4" fillId="0" borderId="45" xfId="53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5" fillId="0" borderId="0" xfId="50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49" fontId="4" fillId="0" borderId="73" xfId="53" applyNumberFormat="1" applyFont="1" applyBorder="1" applyAlignment="1">
      <alignment horizontal="center" vertical="center"/>
      <protection/>
    </xf>
    <xf numFmtId="49" fontId="4" fillId="0" borderId="45" xfId="53" applyNumberFormat="1" applyFont="1" applyBorder="1" applyAlignment="1">
      <alignment horizontal="center" vertical="center"/>
      <protection/>
    </xf>
    <xf numFmtId="0" fontId="4" fillId="0" borderId="76" xfId="53" applyFont="1" applyBorder="1" applyAlignment="1">
      <alignment horizontal="center" vertical="center"/>
      <protection/>
    </xf>
    <xf numFmtId="0" fontId="4" fillId="0" borderId="59" xfId="53" applyFont="1" applyBorder="1" applyAlignment="1">
      <alignment horizontal="center" vertic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 3" xfId="53"/>
    <cellStyle name="normální_Rozpis výdajů 03 bez PO_06 - OD" xfId="54"/>
    <cellStyle name="normální_Rozpočet 2005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7.8515625" style="4" customWidth="1"/>
    <col min="2" max="2" width="7.421875" style="4" customWidth="1"/>
    <col min="3" max="4" width="12.8515625" style="4" customWidth="1"/>
    <col min="5" max="6" width="13.140625" style="4" bestFit="1" customWidth="1"/>
    <col min="7" max="16384" width="9.140625" style="4" customWidth="1"/>
  </cols>
  <sheetData>
    <row r="1" spans="1:6" ht="20.25">
      <c r="A1" s="372" t="s">
        <v>67</v>
      </c>
      <c r="B1" s="372"/>
      <c r="C1" s="372"/>
      <c r="D1" s="372"/>
      <c r="E1" s="372"/>
      <c r="F1" s="372"/>
    </row>
    <row r="2" ht="18" customHeight="1"/>
    <row r="3" spans="1:6" ht="16.5" customHeight="1">
      <c r="A3" s="373" t="s">
        <v>51</v>
      </c>
      <c r="B3" s="373"/>
      <c r="C3" s="373"/>
      <c r="D3" s="373"/>
      <c r="E3" s="373"/>
      <c r="F3" s="373"/>
    </row>
    <row r="4" ht="12.75" customHeight="1" thickBot="1"/>
    <row r="5" spans="1:6" ht="15" customHeight="1" thickBot="1">
      <c r="A5" s="5" t="s">
        <v>1</v>
      </c>
      <c r="B5" s="6" t="s">
        <v>2</v>
      </c>
      <c r="C5" s="7" t="s">
        <v>68</v>
      </c>
      <c r="D5" s="32" t="s">
        <v>69</v>
      </c>
      <c r="E5" s="7" t="s">
        <v>0</v>
      </c>
      <c r="F5" s="8" t="s">
        <v>70</v>
      </c>
    </row>
    <row r="6" spans="1:6" ht="15" customHeight="1">
      <c r="A6" s="9" t="s">
        <v>9</v>
      </c>
      <c r="B6" s="10" t="s">
        <v>28</v>
      </c>
      <c r="C6" s="11">
        <f>C7+C8+C9</f>
        <v>2280088</v>
      </c>
      <c r="D6" s="213">
        <f>D7+D8+D9</f>
        <v>2363083.33</v>
      </c>
      <c r="E6" s="230">
        <f>SUM(E7:E9)</f>
        <v>0</v>
      </c>
      <c r="F6" s="12">
        <f>SUM(F7:F9)</f>
        <v>2363083.33</v>
      </c>
    </row>
    <row r="7" spans="1:6" ht="15" customHeight="1">
      <c r="A7" s="13" t="s">
        <v>10</v>
      </c>
      <c r="B7" s="14" t="s">
        <v>11</v>
      </c>
      <c r="C7" s="15">
        <v>2211000</v>
      </c>
      <c r="D7" s="16">
        <v>2220140.21</v>
      </c>
      <c r="E7" s="231"/>
      <c r="F7" s="17">
        <f>D7+E7</f>
        <v>2220140.21</v>
      </c>
    </row>
    <row r="8" spans="1:6" ht="15" customHeight="1">
      <c r="A8" s="13" t="s">
        <v>12</v>
      </c>
      <c r="B8" s="14" t="s">
        <v>13</v>
      </c>
      <c r="C8" s="15">
        <v>69088</v>
      </c>
      <c r="D8" s="16">
        <v>141417.56</v>
      </c>
      <c r="E8" s="231"/>
      <c r="F8" s="17">
        <f>D8+E8</f>
        <v>141417.56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1525.56</v>
      </c>
      <c r="E9" s="231"/>
      <c r="F9" s="17">
        <f>D9+E9</f>
        <v>1525.56</v>
      </c>
    </row>
    <row r="10" spans="1:6" ht="15" customHeight="1">
      <c r="A10" s="18" t="s">
        <v>16</v>
      </c>
      <c r="B10" s="14" t="s">
        <v>17</v>
      </c>
      <c r="C10" s="19">
        <f>C11+C16</f>
        <v>85842</v>
      </c>
      <c r="D10" s="20">
        <f>D11+D16</f>
        <v>4840158.11</v>
      </c>
      <c r="E10" s="232">
        <f>E11+E16</f>
        <v>2557.48</v>
      </c>
      <c r="F10" s="21">
        <f>F11+F16</f>
        <v>4842715.59</v>
      </c>
    </row>
    <row r="11" spans="1:6" ht="15" customHeight="1">
      <c r="A11" s="22" t="s">
        <v>53</v>
      </c>
      <c r="B11" s="14" t="s">
        <v>18</v>
      </c>
      <c r="C11" s="15">
        <f>SUM(C12:C15)</f>
        <v>85842</v>
      </c>
      <c r="D11" s="16">
        <f>D12+D13+D14+D15</f>
        <v>4128726.04</v>
      </c>
      <c r="E11" s="16">
        <f>SUM(E12:E15)</f>
        <v>0</v>
      </c>
      <c r="F11" s="17">
        <f>SUM(F12:F15)</f>
        <v>4128726.04</v>
      </c>
    </row>
    <row r="12" spans="1:6" ht="15" customHeight="1">
      <c r="A12" s="22" t="s">
        <v>54</v>
      </c>
      <c r="B12" s="14" t="s">
        <v>19</v>
      </c>
      <c r="C12" s="23">
        <v>61072</v>
      </c>
      <c r="D12" s="16">
        <v>61072</v>
      </c>
      <c r="E12" s="231"/>
      <c r="F12" s="17">
        <f>D12+E12</f>
        <v>61072</v>
      </c>
    </row>
    <row r="13" spans="1:6" ht="15" customHeight="1">
      <c r="A13" s="22" t="s">
        <v>55</v>
      </c>
      <c r="B13" s="14" t="s">
        <v>18</v>
      </c>
      <c r="C13" s="23">
        <v>0</v>
      </c>
      <c r="D13" s="16">
        <v>4032423.87</v>
      </c>
      <c r="E13" s="231">
        <f>'příjmy OD'!J29</f>
        <v>0</v>
      </c>
      <c r="F13" s="17">
        <f>D13+E13</f>
        <v>4032423.87</v>
      </c>
    </row>
    <row r="14" spans="1:6" ht="15" customHeight="1">
      <c r="A14" s="22" t="s">
        <v>61</v>
      </c>
      <c r="B14" s="14" t="s">
        <v>62</v>
      </c>
      <c r="C14" s="23">
        <v>0</v>
      </c>
      <c r="D14" s="16">
        <v>10460.17</v>
      </c>
      <c r="E14" s="231"/>
      <c r="F14" s="17">
        <f>D14+E14</f>
        <v>10460.17</v>
      </c>
    </row>
    <row r="15" spans="1:6" ht="15" customHeight="1">
      <c r="A15" s="22" t="s">
        <v>56</v>
      </c>
      <c r="B15" s="14">
        <v>4121</v>
      </c>
      <c r="C15" s="23">
        <v>24770</v>
      </c>
      <c r="D15" s="16">
        <v>24770</v>
      </c>
      <c r="E15" s="231"/>
      <c r="F15" s="17">
        <f>D15+E15</f>
        <v>24770</v>
      </c>
    </row>
    <row r="16" spans="1:6" ht="15" customHeight="1">
      <c r="A16" s="13" t="s">
        <v>29</v>
      </c>
      <c r="B16" s="14" t="s">
        <v>20</v>
      </c>
      <c r="C16" s="23">
        <f>SUM(C17:C19)</f>
        <v>0</v>
      </c>
      <c r="D16" s="16">
        <f>D17+D18+D19</f>
        <v>711432.0700000001</v>
      </c>
      <c r="E16" s="16">
        <f>SUM(E17:E19)</f>
        <v>2557.48</v>
      </c>
      <c r="F16" s="17">
        <f>SUM(F17:F19)</f>
        <v>713989.55</v>
      </c>
    </row>
    <row r="17" spans="1:6" ht="15" customHeight="1">
      <c r="A17" s="13" t="s">
        <v>59</v>
      </c>
      <c r="B17" s="14" t="s">
        <v>20</v>
      </c>
      <c r="C17" s="23">
        <v>0</v>
      </c>
      <c r="D17" s="16">
        <v>709937.4</v>
      </c>
      <c r="E17" s="231">
        <f>'příjmy OD'!J63</f>
        <v>2557.48</v>
      </c>
      <c r="F17" s="17">
        <f>D17+E17</f>
        <v>712494.88</v>
      </c>
    </row>
    <row r="18" spans="1:6" ht="15" customHeight="1">
      <c r="A18" s="22" t="s">
        <v>60</v>
      </c>
      <c r="B18" s="14">
        <v>4221</v>
      </c>
      <c r="C18" s="23">
        <v>0</v>
      </c>
      <c r="D18" s="16">
        <v>0</v>
      </c>
      <c r="E18" s="231"/>
      <c r="F18" s="17">
        <f>D18+E18</f>
        <v>0</v>
      </c>
    </row>
    <row r="19" spans="1:6" ht="15" customHeight="1">
      <c r="A19" s="22" t="s">
        <v>63</v>
      </c>
      <c r="B19" s="14">
        <v>4232</v>
      </c>
      <c r="C19" s="23">
        <v>0</v>
      </c>
      <c r="D19" s="16">
        <v>1494.67</v>
      </c>
      <c r="E19" s="231"/>
      <c r="F19" s="17">
        <f>D19+E19</f>
        <v>1494.67</v>
      </c>
    </row>
    <row r="20" spans="1:6" ht="15" customHeight="1">
      <c r="A20" s="18" t="s">
        <v>21</v>
      </c>
      <c r="B20" s="24" t="s">
        <v>30</v>
      </c>
      <c r="C20" s="19">
        <f>C6+C10</f>
        <v>2365930</v>
      </c>
      <c r="D20" s="20">
        <f>D6+D10</f>
        <v>7203241.44</v>
      </c>
      <c r="E20" s="20">
        <f>E6+E10</f>
        <v>2557.48</v>
      </c>
      <c r="F20" s="21">
        <f>F6+F10</f>
        <v>7205798.92</v>
      </c>
    </row>
    <row r="21" spans="1:6" ht="15" customHeight="1">
      <c r="A21" s="18" t="s">
        <v>22</v>
      </c>
      <c r="B21" s="24" t="s">
        <v>23</v>
      </c>
      <c r="C21" s="19">
        <f>SUM(C22:C25)</f>
        <v>-96875</v>
      </c>
      <c r="D21" s="20">
        <f>SUM(D22:D25)</f>
        <v>940852.76</v>
      </c>
      <c r="E21" s="20">
        <f>SUM(E22:E25)</f>
        <v>1656.61</v>
      </c>
      <c r="F21" s="25">
        <f>SUM(F22:F25)</f>
        <v>942509.37</v>
      </c>
    </row>
    <row r="22" spans="1:6" ht="15" customHeight="1">
      <c r="A22" s="22" t="s">
        <v>71</v>
      </c>
      <c r="B22" s="14" t="s">
        <v>24</v>
      </c>
      <c r="C22" s="23">
        <v>0</v>
      </c>
      <c r="D22" s="16">
        <v>84875.51</v>
      </c>
      <c r="E22" s="233"/>
      <c r="F22" s="17">
        <f>D22+E22</f>
        <v>84875.51</v>
      </c>
    </row>
    <row r="23" spans="1:6" ht="15" customHeight="1">
      <c r="A23" s="22" t="s">
        <v>72</v>
      </c>
      <c r="B23" s="14" t="s">
        <v>24</v>
      </c>
      <c r="C23" s="23">
        <v>0</v>
      </c>
      <c r="D23" s="16">
        <v>952852.25</v>
      </c>
      <c r="E23" s="231">
        <v>1656.61</v>
      </c>
      <c r="F23" s="17">
        <f>D23+E23</f>
        <v>954508.86</v>
      </c>
    </row>
    <row r="24" spans="1:6" ht="15" customHeight="1">
      <c r="A24" s="22" t="s">
        <v>73</v>
      </c>
      <c r="B24" s="14" t="s">
        <v>57</v>
      </c>
      <c r="C24" s="23">
        <v>0</v>
      </c>
      <c r="D24" s="16">
        <v>0</v>
      </c>
      <c r="E24" s="231"/>
      <c r="F24" s="17">
        <f>D24+E24</f>
        <v>0</v>
      </c>
    </row>
    <row r="25" spans="1:6" ht="15" customHeight="1" thickBot="1">
      <c r="A25" s="22" t="s">
        <v>74</v>
      </c>
      <c r="B25" s="14">
        <v>8124</v>
      </c>
      <c r="C25" s="23">
        <v>-96875</v>
      </c>
      <c r="D25" s="214">
        <v>-96875</v>
      </c>
      <c r="E25" s="234"/>
      <c r="F25" s="17">
        <f>D25+E25</f>
        <v>-96875</v>
      </c>
    </row>
    <row r="26" spans="1:6" ht="15" customHeight="1" thickBot="1">
      <c r="A26" s="26" t="s">
        <v>25</v>
      </c>
      <c r="B26" s="27"/>
      <c r="C26" s="28">
        <f>C21+C10+C6</f>
        <v>2269055</v>
      </c>
      <c r="D26" s="29">
        <f>D21+D10+D6</f>
        <v>8144094.2</v>
      </c>
      <c r="E26" s="235">
        <f>E6+E10+E21</f>
        <v>4214.09</v>
      </c>
      <c r="F26" s="30">
        <f>D26+E26</f>
        <v>8148308.29</v>
      </c>
    </row>
    <row r="28" ht="9.75">
      <c r="E28" s="40"/>
    </row>
    <row r="29" spans="1:6" ht="17.25">
      <c r="A29" s="373" t="s">
        <v>52</v>
      </c>
      <c r="B29" s="373"/>
      <c r="C29" s="373"/>
      <c r="D29" s="373"/>
      <c r="E29" s="373"/>
      <c r="F29" s="373"/>
    </row>
    <row r="30" spans="1:6" ht="12" customHeight="1" thickBot="1">
      <c r="A30" s="3"/>
      <c r="B30" s="3"/>
      <c r="C30" s="3"/>
      <c r="D30" s="3"/>
      <c r="E30" s="3"/>
      <c r="F30" s="3"/>
    </row>
    <row r="31" spans="1:6" ht="15" customHeight="1" thickBot="1">
      <c r="A31" s="31" t="s">
        <v>31</v>
      </c>
      <c r="B31" s="32" t="s">
        <v>2</v>
      </c>
      <c r="C31" s="7" t="s">
        <v>68</v>
      </c>
      <c r="D31" s="32" t="s">
        <v>69</v>
      </c>
      <c r="E31" s="7" t="s">
        <v>0</v>
      </c>
      <c r="F31" s="8" t="s">
        <v>70</v>
      </c>
    </row>
    <row r="32" spans="1:6" ht="15" customHeight="1">
      <c r="A32" s="33" t="s">
        <v>32</v>
      </c>
      <c r="B32" s="34" t="s">
        <v>33</v>
      </c>
      <c r="C32" s="35">
        <v>26192.5</v>
      </c>
      <c r="D32" s="35">
        <v>26192.5</v>
      </c>
      <c r="E32" s="35"/>
      <c r="F32" s="37">
        <f>D32+E32</f>
        <v>26192.5</v>
      </c>
    </row>
    <row r="33" spans="1:6" ht="15" customHeight="1">
      <c r="A33" s="38" t="s">
        <v>34</v>
      </c>
      <c r="B33" s="39" t="s">
        <v>33</v>
      </c>
      <c r="C33" s="16">
        <v>238156.72</v>
      </c>
      <c r="D33" s="16">
        <v>242489.92</v>
      </c>
      <c r="E33" s="35"/>
      <c r="F33" s="37">
        <f>D33+E33</f>
        <v>242489.92</v>
      </c>
    </row>
    <row r="34" spans="1:6" ht="15" customHeight="1">
      <c r="A34" s="38" t="s">
        <v>35</v>
      </c>
      <c r="B34" s="39" t="s">
        <v>33</v>
      </c>
      <c r="C34" s="16">
        <v>857900</v>
      </c>
      <c r="D34" s="16">
        <v>882990.86</v>
      </c>
      <c r="E34" s="35"/>
      <c r="F34" s="37">
        <f aca="true" t="shared" si="0" ref="F34:F48">D34+E34</f>
        <v>882990.86</v>
      </c>
    </row>
    <row r="35" spans="1:6" ht="15" customHeight="1">
      <c r="A35" s="38" t="s">
        <v>36</v>
      </c>
      <c r="B35" s="39" t="s">
        <v>33</v>
      </c>
      <c r="C35" s="16">
        <v>607118.3</v>
      </c>
      <c r="D35" s="16">
        <v>649814.3500000001</v>
      </c>
      <c r="E35" s="36"/>
      <c r="F35" s="37">
        <f>D35+E35</f>
        <v>649814.3500000001</v>
      </c>
    </row>
    <row r="36" spans="1:6" ht="15" customHeight="1">
      <c r="A36" s="38" t="s">
        <v>37</v>
      </c>
      <c r="B36" s="39" t="s">
        <v>33</v>
      </c>
      <c r="C36" s="16">
        <v>0</v>
      </c>
      <c r="D36" s="16">
        <v>3621391.4999999995</v>
      </c>
      <c r="E36" s="36"/>
      <c r="F36" s="37">
        <f>D36+E36</f>
        <v>3621391.4999999995</v>
      </c>
    </row>
    <row r="37" spans="1:6" ht="15" customHeight="1">
      <c r="A37" s="38" t="s">
        <v>66</v>
      </c>
      <c r="B37" s="39" t="s">
        <v>33</v>
      </c>
      <c r="C37" s="16">
        <v>78089.98</v>
      </c>
      <c r="D37" s="16">
        <v>453659.3599999999</v>
      </c>
      <c r="E37" s="36"/>
      <c r="F37" s="37">
        <f>D37+E37</f>
        <v>453659.3599999999</v>
      </c>
    </row>
    <row r="38" spans="1:6" ht="15" customHeight="1">
      <c r="A38" s="38" t="s">
        <v>38</v>
      </c>
      <c r="B38" s="39" t="s">
        <v>33</v>
      </c>
      <c r="C38" s="16">
        <v>96358</v>
      </c>
      <c r="D38" s="16">
        <v>65586</v>
      </c>
      <c r="E38" s="36"/>
      <c r="F38" s="37">
        <f>D38+E38</f>
        <v>65586</v>
      </c>
    </row>
    <row r="39" spans="1:6" ht="15" customHeight="1">
      <c r="A39" s="38" t="s">
        <v>39</v>
      </c>
      <c r="B39" s="39" t="s">
        <v>40</v>
      </c>
      <c r="C39" s="16">
        <v>125197</v>
      </c>
      <c r="D39" s="16">
        <v>932786.0099999999</v>
      </c>
      <c r="E39" s="36"/>
      <c r="F39" s="37">
        <f>D39+E39</f>
        <v>932786.0099999999</v>
      </c>
    </row>
    <row r="40" spans="1:6" ht="15" customHeight="1">
      <c r="A40" s="38" t="s">
        <v>41</v>
      </c>
      <c r="B40" s="39" t="s">
        <v>40</v>
      </c>
      <c r="C40" s="16">
        <v>0</v>
      </c>
      <c r="D40" s="16">
        <v>0</v>
      </c>
      <c r="E40" s="36"/>
      <c r="F40" s="37">
        <f t="shared" si="0"/>
        <v>0</v>
      </c>
    </row>
    <row r="41" spans="1:6" ht="15" customHeight="1">
      <c r="A41" s="38" t="s">
        <v>42</v>
      </c>
      <c r="B41" s="39" t="s">
        <v>43</v>
      </c>
      <c r="C41" s="16">
        <v>157317</v>
      </c>
      <c r="D41" s="16">
        <v>1074867.06</v>
      </c>
      <c r="E41" s="36">
        <f>'92306'!J9</f>
        <v>4214.09</v>
      </c>
      <c r="F41" s="37">
        <f t="shared" si="0"/>
        <v>1079081.1500000001</v>
      </c>
    </row>
    <row r="42" spans="1:8" ht="15" customHeight="1">
      <c r="A42" s="38" t="s">
        <v>44</v>
      </c>
      <c r="B42" s="39" t="s">
        <v>43</v>
      </c>
      <c r="C42" s="16">
        <v>22000</v>
      </c>
      <c r="D42" s="16">
        <v>22000</v>
      </c>
      <c r="E42" s="35"/>
      <c r="F42" s="37">
        <f t="shared" si="0"/>
        <v>22000</v>
      </c>
      <c r="H42" s="40"/>
    </row>
    <row r="43" spans="1:6" ht="15" customHeight="1">
      <c r="A43" s="38" t="s">
        <v>45</v>
      </c>
      <c r="B43" s="39" t="s">
        <v>33</v>
      </c>
      <c r="C43" s="16">
        <v>3725.5</v>
      </c>
      <c r="D43" s="16">
        <v>5434.02</v>
      </c>
      <c r="E43" s="35"/>
      <c r="F43" s="37">
        <f t="shared" si="0"/>
        <v>5434.02</v>
      </c>
    </row>
    <row r="44" spans="1:6" ht="15" customHeight="1">
      <c r="A44" s="38" t="s">
        <v>65</v>
      </c>
      <c r="B44" s="39" t="s">
        <v>43</v>
      </c>
      <c r="C44" s="16">
        <v>30000</v>
      </c>
      <c r="D44" s="16">
        <v>83923.1</v>
      </c>
      <c r="E44" s="35"/>
      <c r="F44" s="37">
        <f t="shared" si="0"/>
        <v>83923.1</v>
      </c>
    </row>
    <row r="45" spans="1:6" ht="15" customHeight="1">
      <c r="A45" s="38" t="s">
        <v>46</v>
      </c>
      <c r="B45" s="39" t="s">
        <v>43</v>
      </c>
      <c r="C45" s="16">
        <v>5000</v>
      </c>
      <c r="D45" s="16">
        <v>5317.28</v>
      </c>
      <c r="E45" s="35"/>
      <c r="F45" s="37">
        <f t="shared" si="0"/>
        <v>5317.28</v>
      </c>
    </row>
    <row r="46" spans="1:6" ht="15" customHeight="1">
      <c r="A46" s="38" t="s">
        <v>47</v>
      </c>
      <c r="B46" s="39" t="s">
        <v>43</v>
      </c>
      <c r="C46" s="16">
        <v>18000</v>
      </c>
      <c r="D46" s="16">
        <v>73602.25</v>
      </c>
      <c r="E46" s="35"/>
      <c r="F46" s="37">
        <f t="shared" si="0"/>
        <v>73602.25</v>
      </c>
    </row>
    <row r="47" spans="1:6" ht="15" customHeight="1">
      <c r="A47" s="38" t="s">
        <v>48</v>
      </c>
      <c r="B47" s="39" t="s">
        <v>43</v>
      </c>
      <c r="C47" s="16">
        <v>4000</v>
      </c>
      <c r="D47" s="16">
        <v>4039.987</v>
      </c>
      <c r="E47" s="35"/>
      <c r="F47" s="37">
        <f t="shared" si="0"/>
        <v>4039.987</v>
      </c>
    </row>
    <row r="48" spans="1:6" ht="15" customHeight="1" thickBot="1">
      <c r="A48" s="38" t="s">
        <v>49</v>
      </c>
      <c r="B48" s="39" t="s">
        <v>43</v>
      </c>
      <c r="C48" s="16">
        <v>0</v>
      </c>
      <c r="D48" s="16">
        <v>0</v>
      </c>
      <c r="E48" s="35"/>
      <c r="F48" s="37">
        <f t="shared" si="0"/>
        <v>0</v>
      </c>
    </row>
    <row r="49" spans="1:6" ht="15" customHeight="1" thickBot="1">
      <c r="A49" s="41" t="s">
        <v>50</v>
      </c>
      <c r="B49" s="42"/>
      <c r="C49" s="29">
        <f>SUM(C32:C48)</f>
        <v>2269055</v>
      </c>
      <c r="D49" s="29">
        <f>SUM(D32:D48)</f>
        <v>8144094.197</v>
      </c>
      <c r="E49" s="29">
        <f>SUM(E32:E48)</f>
        <v>4214.09</v>
      </c>
      <c r="F49" s="30">
        <f>SUM(F32:F48)</f>
        <v>8148308.287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99"/>
  <sheetViews>
    <sheetView zoomScalePageLayoutView="0" workbookViewId="0" topLeftCell="A1">
      <selection activeCell="J71" sqref="J71"/>
    </sheetView>
  </sheetViews>
  <sheetFormatPr defaultColWidth="9.140625" defaultRowHeight="12.75"/>
  <cols>
    <col min="1" max="1" width="4.7109375" style="46" customWidth="1"/>
    <col min="2" max="2" width="3.00390625" style="46" customWidth="1"/>
    <col min="3" max="3" width="9.421875" style="46" customWidth="1"/>
    <col min="4" max="4" width="4.28125" style="46" customWidth="1"/>
    <col min="5" max="5" width="5.28125" style="46" customWidth="1"/>
    <col min="6" max="6" width="7.8515625" style="46" bestFit="1" customWidth="1"/>
    <col min="7" max="7" width="43.7109375" style="46" customWidth="1"/>
    <col min="8" max="9" width="8.7109375" style="46" customWidth="1"/>
    <col min="10" max="10" width="9.28125" style="46" customWidth="1"/>
    <col min="11" max="11" width="9.00390625" style="46" customWidth="1"/>
    <col min="12" max="16384" width="8.8515625" style="46" customWidth="1"/>
  </cols>
  <sheetData>
    <row r="1" spans="1:11" ht="17.25">
      <c r="A1" s="382" t="s">
        <v>75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7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383" t="s">
        <v>76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13.5" thickBot="1">
      <c r="A4" s="47"/>
      <c r="B4" s="47"/>
      <c r="C4" s="47"/>
      <c r="D4" s="47"/>
      <c r="E4" s="47"/>
      <c r="F4" s="47"/>
      <c r="G4" s="47"/>
      <c r="H4" s="47"/>
      <c r="I4" s="48"/>
      <c r="K4" s="48" t="s">
        <v>77</v>
      </c>
    </row>
    <row r="5" spans="1:11" ht="13.5" thickBot="1">
      <c r="A5" s="384" t="s">
        <v>78</v>
      </c>
      <c r="B5" s="386" t="s">
        <v>4</v>
      </c>
      <c r="C5" s="386" t="s">
        <v>6</v>
      </c>
      <c r="D5" s="386" t="s">
        <v>7</v>
      </c>
      <c r="E5" s="386" t="s">
        <v>8</v>
      </c>
      <c r="F5" s="386" t="s">
        <v>79</v>
      </c>
      <c r="G5" s="374" t="s">
        <v>80</v>
      </c>
      <c r="H5" s="376" t="s">
        <v>68</v>
      </c>
      <c r="I5" s="378" t="s">
        <v>69</v>
      </c>
      <c r="J5" s="380" t="s">
        <v>235</v>
      </c>
      <c r="K5" s="381"/>
    </row>
    <row r="6" spans="1:11" ht="13.5" thickBot="1">
      <c r="A6" s="385"/>
      <c r="B6" s="387"/>
      <c r="C6" s="387"/>
      <c r="D6" s="387"/>
      <c r="E6" s="387"/>
      <c r="F6" s="388"/>
      <c r="G6" s="375"/>
      <c r="H6" s="377"/>
      <c r="I6" s="379"/>
      <c r="J6" s="49" t="s">
        <v>26</v>
      </c>
      <c r="K6" s="50" t="s">
        <v>70</v>
      </c>
    </row>
    <row r="7" spans="1:256" ht="13.5" thickBot="1">
      <c r="A7" s="51" t="s">
        <v>3</v>
      </c>
      <c r="B7" s="52" t="s">
        <v>5</v>
      </c>
      <c r="C7" s="53" t="s">
        <v>3</v>
      </c>
      <c r="D7" s="54" t="s">
        <v>3</v>
      </c>
      <c r="E7" s="54" t="s">
        <v>3</v>
      </c>
      <c r="F7" s="55"/>
      <c r="G7" s="56" t="s">
        <v>81</v>
      </c>
      <c r="H7" s="57">
        <f>H8+H11+H26+H29+H63</f>
        <v>32730</v>
      </c>
      <c r="I7" s="58">
        <f>I8+I11+I26+I29+I63</f>
        <v>773287.49138</v>
      </c>
      <c r="J7" s="58">
        <f>J8+J11+J26+J29+J63</f>
        <v>2557.48</v>
      </c>
      <c r="K7" s="58">
        <f>K8+K11+K26+K29+K63</f>
        <v>775844.97138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256" ht="13.5" thickBot="1">
      <c r="A8" s="60" t="s">
        <v>3</v>
      </c>
      <c r="B8" s="61" t="s">
        <v>5</v>
      </c>
      <c r="C8" s="62" t="s">
        <v>3</v>
      </c>
      <c r="D8" s="63" t="s">
        <v>3</v>
      </c>
      <c r="E8" s="63" t="s">
        <v>11</v>
      </c>
      <c r="F8" s="64"/>
      <c r="G8" s="65" t="s">
        <v>82</v>
      </c>
      <c r="H8" s="66">
        <f>H9+H10</f>
        <v>160</v>
      </c>
      <c r="I8" s="67">
        <f>I9+I10</f>
        <v>165.58306</v>
      </c>
      <c r="J8" s="68">
        <f>J9+J10</f>
        <v>0</v>
      </c>
      <c r="K8" s="69">
        <f>K9+K10</f>
        <v>165.58306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256" ht="12.75">
      <c r="A9" s="70" t="s">
        <v>83</v>
      </c>
      <c r="B9" s="71" t="s">
        <v>27</v>
      </c>
      <c r="C9" s="72" t="s">
        <v>3</v>
      </c>
      <c r="D9" s="71" t="s">
        <v>3</v>
      </c>
      <c r="E9" s="73">
        <v>1354</v>
      </c>
      <c r="F9" s="74"/>
      <c r="G9" s="75" t="s">
        <v>84</v>
      </c>
      <c r="H9" s="76">
        <v>0</v>
      </c>
      <c r="I9" s="96">
        <f>5.22061+0.36245</f>
        <v>5.58306</v>
      </c>
      <c r="J9" s="228"/>
      <c r="K9" s="77">
        <f>I9+J9</f>
        <v>5.58306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13.5" thickBot="1">
      <c r="A10" s="79" t="s">
        <v>83</v>
      </c>
      <c r="B10" s="80" t="s">
        <v>27</v>
      </c>
      <c r="C10" s="81" t="s">
        <v>3</v>
      </c>
      <c r="D10" s="71" t="s">
        <v>3</v>
      </c>
      <c r="E10" s="73">
        <v>1361</v>
      </c>
      <c r="F10" s="82"/>
      <c r="G10" s="83" t="s">
        <v>85</v>
      </c>
      <c r="H10" s="84">
        <v>160</v>
      </c>
      <c r="I10" s="85">
        <v>160</v>
      </c>
      <c r="J10" s="229"/>
      <c r="K10" s="86">
        <f>I10+J10</f>
        <v>160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ht="13.5" thickBot="1">
      <c r="A11" s="60" t="s">
        <v>3</v>
      </c>
      <c r="B11" s="61" t="s">
        <v>5</v>
      </c>
      <c r="C11" s="62" t="s">
        <v>3</v>
      </c>
      <c r="D11" s="63" t="s">
        <v>3</v>
      </c>
      <c r="E11" s="63" t="s">
        <v>13</v>
      </c>
      <c r="F11" s="64"/>
      <c r="G11" s="65" t="s">
        <v>86</v>
      </c>
      <c r="H11" s="66">
        <f>H12+H13+H14+H16+H18+H20+H22+H24</f>
        <v>7800</v>
      </c>
      <c r="I11" s="67">
        <f>I12+I13+I14+I16+I18+I20+I22+I24</f>
        <v>36062.128930000006</v>
      </c>
      <c r="J11" s="68">
        <f>J12+J13+J14+J16+J18+J20+J22+J24</f>
        <v>0</v>
      </c>
      <c r="K11" s="69">
        <f>K12+K13+K14+K16+K18+K20+K22+K24</f>
        <v>36062.128930000006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ht="12.75">
      <c r="A12" s="87" t="s">
        <v>83</v>
      </c>
      <c r="B12" s="88" t="s">
        <v>27</v>
      </c>
      <c r="C12" s="89" t="s">
        <v>3</v>
      </c>
      <c r="D12" s="90">
        <v>2229</v>
      </c>
      <c r="E12" s="91">
        <v>2119</v>
      </c>
      <c r="F12" s="92"/>
      <c r="G12" s="93" t="s">
        <v>87</v>
      </c>
      <c r="H12" s="94">
        <v>3500</v>
      </c>
      <c r="I12" s="94">
        <v>3500</v>
      </c>
      <c r="J12" s="95"/>
      <c r="K12" s="96">
        <f>I12+J12</f>
        <v>3500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ht="13.5" thickBot="1">
      <c r="A13" s="79" t="s">
        <v>83</v>
      </c>
      <c r="B13" s="97" t="s">
        <v>27</v>
      </c>
      <c r="C13" s="98" t="s">
        <v>3</v>
      </c>
      <c r="D13" s="99">
        <v>2299</v>
      </c>
      <c r="E13" s="100">
        <v>2212</v>
      </c>
      <c r="F13" s="101"/>
      <c r="G13" s="102" t="s">
        <v>88</v>
      </c>
      <c r="H13" s="103">
        <v>4300</v>
      </c>
      <c r="I13" s="103">
        <v>4300</v>
      </c>
      <c r="J13" s="104"/>
      <c r="K13" s="86">
        <f>I13+J13</f>
        <v>4300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ht="12.75">
      <c r="A14" s="159" t="s">
        <v>83</v>
      </c>
      <c r="B14" s="160" t="s">
        <v>5</v>
      </c>
      <c r="C14" s="161" t="s">
        <v>178</v>
      </c>
      <c r="D14" s="106" t="s">
        <v>3</v>
      </c>
      <c r="E14" s="106" t="s">
        <v>3</v>
      </c>
      <c r="F14" s="106" t="s">
        <v>3</v>
      </c>
      <c r="G14" s="225" t="s">
        <v>179</v>
      </c>
      <c r="H14" s="165">
        <f>SUM(H15:H15)</f>
        <v>0</v>
      </c>
      <c r="I14" s="165">
        <f>SUM(I15:I15)</f>
        <v>0</v>
      </c>
      <c r="J14" s="164">
        <f>SUM(J15:J15)</f>
        <v>0</v>
      </c>
      <c r="K14" s="165">
        <f>SUM(K15:K15)</f>
        <v>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ht="13.5" thickBot="1">
      <c r="A15" s="166"/>
      <c r="B15" s="167"/>
      <c r="C15" s="168"/>
      <c r="D15" s="169">
        <v>2212</v>
      </c>
      <c r="E15" s="169">
        <v>2212</v>
      </c>
      <c r="F15" s="170"/>
      <c r="G15" s="226" t="s">
        <v>181</v>
      </c>
      <c r="H15" s="227">
        <v>0</v>
      </c>
      <c r="I15" s="227">
        <v>0</v>
      </c>
      <c r="J15" s="173"/>
      <c r="K15" s="44">
        <f>I15+J15</f>
        <v>0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ht="20.25">
      <c r="A16" s="105" t="s">
        <v>89</v>
      </c>
      <c r="B16" s="106" t="s">
        <v>5</v>
      </c>
      <c r="C16" s="107" t="s">
        <v>90</v>
      </c>
      <c r="D16" s="108" t="s">
        <v>3</v>
      </c>
      <c r="E16" s="109" t="s">
        <v>3</v>
      </c>
      <c r="F16" s="108" t="s">
        <v>3</v>
      </c>
      <c r="G16" s="110" t="s">
        <v>91</v>
      </c>
      <c r="H16" s="111">
        <f>SUM(H17:H17)</f>
        <v>0</v>
      </c>
      <c r="I16" s="111">
        <f>SUM(I17:I17)</f>
        <v>24108.953</v>
      </c>
      <c r="J16" s="111">
        <f>SUM(J17:J17)</f>
        <v>0</v>
      </c>
      <c r="K16" s="112">
        <f>SUM(K17:K17)</f>
        <v>24108.953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13.5" thickBot="1">
      <c r="A17" s="113"/>
      <c r="B17" s="114"/>
      <c r="C17" s="115"/>
      <c r="D17" s="116">
        <v>2212</v>
      </c>
      <c r="E17" s="100">
        <v>2229</v>
      </c>
      <c r="F17" s="117"/>
      <c r="G17" s="102" t="s">
        <v>92</v>
      </c>
      <c r="H17" s="103">
        <v>0</v>
      </c>
      <c r="I17" s="1">
        <f>1500+17608.953+5000</f>
        <v>24108.953</v>
      </c>
      <c r="J17" s="118"/>
      <c r="K17" s="119">
        <f>I17+J17</f>
        <v>24108.953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12.75">
      <c r="A18" s="120" t="s">
        <v>93</v>
      </c>
      <c r="B18" s="121" t="s">
        <v>5</v>
      </c>
      <c r="C18" s="122" t="s">
        <v>94</v>
      </c>
      <c r="D18" s="123" t="s">
        <v>3</v>
      </c>
      <c r="E18" s="123" t="s">
        <v>3</v>
      </c>
      <c r="F18" s="121" t="s">
        <v>3</v>
      </c>
      <c r="G18" s="124" t="s">
        <v>95</v>
      </c>
      <c r="H18" s="125">
        <f>SUM(H19:H19)</f>
        <v>0</v>
      </c>
      <c r="I18" s="126">
        <f>SUM(I19:I19)</f>
        <v>277.73</v>
      </c>
      <c r="J18" s="126">
        <f>SUM(J19:J19)</f>
        <v>0</v>
      </c>
      <c r="K18" s="125">
        <f>SUM(K19:K19)</f>
        <v>277.73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13.5" thickBot="1">
      <c r="A19" s="113"/>
      <c r="B19" s="114"/>
      <c r="C19" s="115"/>
      <c r="D19" s="127">
        <v>6402</v>
      </c>
      <c r="E19" s="100">
        <v>2229</v>
      </c>
      <c r="F19" s="117"/>
      <c r="G19" s="102" t="s">
        <v>92</v>
      </c>
      <c r="H19" s="118">
        <v>0</v>
      </c>
      <c r="I19" s="128">
        <v>277.73</v>
      </c>
      <c r="J19" s="128"/>
      <c r="K19" s="44">
        <f>I19+J19</f>
        <v>277.73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ht="20.25">
      <c r="A20" s="120" t="s">
        <v>93</v>
      </c>
      <c r="B20" s="121" t="s">
        <v>5</v>
      </c>
      <c r="C20" s="122" t="s">
        <v>172</v>
      </c>
      <c r="D20" s="123" t="s">
        <v>3</v>
      </c>
      <c r="E20" s="123" t="s">
        <v>3</v>
      </c>
      <c r="F20" s="121" t="s">
        <v>3</v>
      </c>
      <c r="G20" s="212" t="s">
        <v>173</v>
      </c>
      <c r="H20" s="125">
        <f>SUM(H21:H21)</f>
        <v>0</v>
      </c>
      <c r="I20" s="126">
        <f>SUM(I21:I21)</f>
        <v>572.573</v>
      </c>
      <c r="J20" s="126">
        <f>SUM(J21:J21)</f>
        <v>0</v>
      </c>
      <c r="K20" s="125">
        <f>SUM(K21:K21)</f>
        <v>572.573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ht="13.5" thickBot="1">
      <c r="A21" s="113"/>
      <c r="B21" s="114"/>
      <c r="C21" s="115"/>
      <c r="D21" s="127">
        <v>6402</v>
      </c>
      <c r="E21" s="100">
        <v>2229</v>
      </c>
      <c r="F21" s="117"/>
      <c r="G21" s="102" t="s">
        <v>92</v>
      </c>
      <c r="H21" s="118">
        <v>0</v>
      </c>
      <c r="I21" s="1">
        <f>171.094+300+101.479</f>
        <v>572.573</v>
      </c>
      <c r="J21" s="128"/>
      <c r="K21" s="44">
        <f>I21+J21</f>
        <v>572.573</v>
      </c>
      <c r="L21" s="215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12.75">
      <c r="A22" s="129" t="s">
        <v>83</v>
      </c>
      <c r="B22" s="130" t="s">
        <v>27</v>
      </c>
      <c r="C22" s="131" t="s">
        <v>3</v>
      </c>
      <c r="D22" s="132" t="s">
        <v>3</v>
      </c>
      <c r="E22" s="133">
        <v>2324</v>
      </c>
      <c r="F22" s="106" t="s">
        <v>3</v>
      </c>
      <c r="G22" s="134" t="s">
        <v>96</v>
      </c>
      <c r="H22" s="135">
        <f>SUM(H23:H23)</f>
        <v>0</v>
      </c>
      <c r="I22" s="111">
        <f>SUM(I23:I23)</f>
        <v>66.065</v>
      </c>
      <c r="J22" s="111">
        <f>SUM(J23:J23)</f>
        <v>0</v>
      </c>
      <c r="K22" s="112">
        <f>SUM(K23:K23)</f>
        <v>66.065</v>
      </c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136"/>
    </row>
    <row r="23" spans="1:256" ht="13.5" thickBot="1">
      <c r="A23" s="70"/>
      <c r="B23" s="137"/>
      <c r="C23" s="138"/>
      <c r="D23" s="139">
        <v>2299</v>
      </c>
      <c r="E23" s="140"/>
      <c r="F23" s="141"/>
      <c r="G23" s="142" t="s">
        <v>97</v>
      </c>
      <c r="H23" s="143">
        <v>0</v>
      </c>
      <c r="I23" s="1">
        <f>55.865+10.2</f>
        <v>66.065</v>
      </c>
      <c r="J23" s="118"/>
      <c r="K23" s="44">
        <f>I23+J23</f>
        <v>66.065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136"/>
    </row>
    <row r="24" spans="1:256" ht="12.75">
      <c r="A24" s="105" t="s">
        <v>98</v>
      </c>
      <c r="B24" s="106" t="s">
        <v>5</v>
      </c>
      <c r="C24" s="144">
        <v>650670000</v>
      </c>
      <c r="D24" s="108" t="s">
        <v>3</v>
      </c>
      <c r="E24" s="109" t="s">
        <v>3</v>
      </c>
      <c r="F24" s="108" t="s">
        <v>3</v>
      </c>
      <c r="G24" s="145" t="s">
        <v>99</v>
      </c>
      <c r="H24" s="111">
        <f>SUM(H25:H25)</f>
        <v>0</v>
      </c>
      <c r="I24" s="111">
        <f>SUM(I25:I25)</f>
        <v>3236.80793</v>
      </c>
      <c r="J24" s="111">
        <f>SUM(J25:J25)</f>
        <v>0</v>
      </c>
      <c r="K24" s="112">
        <f>SUM(K25:K25)</f>
        <v>3236.80793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13.5" thickBot="1">
      <c r="A25" s="113"/>
      <c r="B25" s="114"/>
      <c r="C25" s="115"/>
      <c r="D25" s="127">
        <v>6409</v>
      </c>
      <c r="E25" s="100">
        <v>2324</v>
      </c>
      <c r="F25" s="117"/>
      <c r="G25" s="102" t="s">
        <v>96</v>
      </c>
      <c r="H25" s="118">
        <v>0</v>
      </c>
      <c r="I25" s="1">
        <v>3236.80793</v>
      </c>
      <c r="J25" s="118"/>
      <c r="K25" s="44">
        <f>I25+J25</f>
        <v>3236.80793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13.5" thickBot="1">
      <c r="A26" s="60" t="s">
        <v>3</v>
      </c>
      <c r="B26" s="61" t="s">
        <v>5</v>
      </c>
      <c r="C26" s="62" t="s">
        <v>3</v>
      </c>
      <c r="D26" s="63" t="s">
        <v>3</v>
      </c>
      <c r="E26" s="63" t="s">
        <v>15</v>
      </c>
      <c r="F26" s="64"/>
      <c r="G26" s="65" t="s">
        <v>100</v>
      </c>
      <c r="H26" s="66">
        <f>H27+H28</f>
        <v>0</v>
      </c>
      <c r="I26" s="67">
        <f>I27+I28</f>
        <v>0</v>
      </c>
      <c r="J26" s="68">
        <f>J27+J28</f>
        <v>0</v>
      </c>
      <c r="K26" s="69">
        <f>K27+K28</f>
        <v>0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ht="12.75">
      <c r="A27" s="87" t="s">
        <v>83</v>
      </c>
      <c r="B27" s="146" t="s">
        <v>27</v>
      </c>
      <c r="C27" s="89" t="s">
        <v>3</v>
      </c>
      <c r="D27" s="147">
        <v>6172</v>
      </c>
      <c r="E27" s="147">
        <v>3111</v>
      </c>
      <c r="F27" s="148"/>
      <c r="G27" s="149" t="s">
        <v>101</v>
      </c>
      <c r="H27" s="150">
        <v>0</v>
      </c>
      <c r="I27" s="151">
        <v>0</v>
      </c>
      <c r="J27" s="152"/>
      <c r="K27" s="2">
        <f>I27+J27</f>
        <v>0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ht="13.5" thickBot="1">
      <c r="A28" s="79" t="s">
        <v>83</v>
      </c>
      <c r="B28" s="97" t="s">
        <v>27</v>
      </c>
      <c r="C28" s="98" t="s">
        <v>3</v>
      </c>
      <c r="D28" s="153">
        <v>6172</v>
      </c>
      <c r="E28" s="153">
        <v>3112</v>
      </c>
      <c r="F28" s="154"/>
      <c r="G28" s="155" t="s">
        <v>102</v>
      </c>
      <c r="H28" s="156">
        <v>0</v>
      </c>
      <c r="I28" s="157">
        <v>0</v>
      </c>
      <c r="J28" s="158"/>
      <c r="K28" s="86">
        <f>I28+J28</f>
        <v>0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ht="13.5" thickBot="1">
      <c r="A29" s="60" t="s">
        <v>3</v>
      </c>
      <c r="B29" s="61" t="s">
        <v>5</v>
      </c>
      <c r="C29" s="62" t="s">
        <v>3</v>
      </c>
      <c r="D29" s="63" t="s">
        <v>3</v>
      </c>
      <c r="E29" s="63" t="s">
        <v>103</v>
      </c>
      <c r="F29" s="64"/>
      <c r="G29" s="65" t="s">
        <v>104</v>
      </c>
      <c r="H29" s="66">
        <f>H30+H32+H34+H36+H38+H40+H42+H44+H46+H48+H50+H52+H54+H56+H58+H60+H61</f>
        <v>24770</v>
      </c>
      <c r="I29" s="67">
        <f>I30+I32+I34+I36+I38+I40+I42+I44+I46+I48+I50+I52+I54+I56+I58+I60+I61</f>
        <v>86619.77939000001</v>
      </c>
      <c r="J29" s="68">
        <f>J30+J32+J34+J36+J38+J40+J42+J44+J46+J48+J50+J52+J54+J56+J58+J60+J61</f>
        <v>0</v>
      </c>
      <c r="K29" s="69">
        <f>K30+K32+K34+K36+K38+K40+K42+K44+K46+K48+K50+K52+K54+K56+K58+K60+K61</f>
        <v>86619.77939000001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ht="12.75">
      <c r="A30" s="159" t="s">
        <v>83</v>
      </c>
      <c r="B30" s="160" t="s">
        <v>5</v>
      </c>
      <c r="C30" s="161" t="s">
        <v>3</v>
      </c>
      <c r="D30" s="106" t="s">
        <v>3</v>
      </c>
      <c r="E30" s="106" t="s">
        <v>3</v>
      </c>
      <c r="F30" s="106" t="s">
        <v>3</v>
      </c>
      <c r="G30" s="162" t="s">
        <v>105</v>
      </c>
      <c r="H30" s="163">
        <f>SUM(H31:H31)</f>
        <v>0</v>
      </c>
      <c r="I30" s="164">
        <f>SUM(I31:I31)</f>
        <v>11468</v>
      </c>
      <c r="J30" s="164">
        <f>SUM(J31:J31)</f>
        <v>0</v>
      </c>
      <c r="K30" s="165">
        <f>SUM(K31:K31)</f>
        <v>11468</v>
      </c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ht="13.5" thickBot="1">
      <c r="A31" s="166"/>
      <c r="B31" s="167"/>
      <c r="C31" s="168"/>
      <c r="D31" s="169"/>
      <c r="E31" s="169">
        <v>4113</v>
      </c>
      <c r="F31" s="170" t="s">
        <v>106</v>
      </c>
      <c r="G31" s="171" t="s">
        <v>107</v>
      </c>
      <c r="H31" s="172">
        <v>0</v>
      </c>
      <c r="I31" s="173">
        <v>11468</v>
      </c>
      <c r="J31" s="173"/>
      <c r="K31" s="44">
        <f>I31+J31</f>
        <v>11468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ht="12.75">
      <c r="A32" s="159" t="s">
        <v>83</v>
      </c>
      <c r="B32" s="160" t="s">
        <v>5</v>
      </c>
      <c r="C32" s="161" t="s">
        <v>3</v>
      </c>
      <c r="D32" s="106" t="s">
        <v>3</v>
      </c>
      <c r="E32" s="106" t="s">
        <v>3</v>
      </c>
      <c r="F32" s="106" t="s">
        <v>3</v>
      </c>
      <c r="G32" s="162" t="s">
        <v>108</v>
      </c>
      <c r="H32" s="163">
        <f>SUM(H33:H33)</f>
        <v>0</v>
      </c>
      <c r="I32" s="164">
        <f>SUM(I33:I33)</f>
        <v>38000</v>
      </c>
      <c r="J32" s="164">
        <f>SUM(J33:J33)</f>
        <v>0</v>
      </c>
      <c r="K32" s="165">
        <f>SUM(K33:K33)</f>
        <v>38000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ht="13.5" thickBot="1">
      <c r="A33" s="166"/>
      <c r="B33" s="167"/>
      <c r="C33" s="168"/>
      <c r="D33" s="169"/>
      <c r="E33" s="169">
        <v>4113</v>
      </c>
      <c r="F33" s="170" t="s">
        <v>106</v>
      </c>
      <c r="G33" s="171" t="s">
        <v>107</v>
      </c>
      <c r="H33" s="172">
        <v>0</v>
      </c>
      <c r="I33" s="173">
        <v>38000</v>
      </c>
      <c r="J33" s="173"/>
      <c r="K33" s="44">
        <f>I33+J33</f>
        <v>38000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ht="12.75">
      <c r="A34" s="120" t="s">
        <v>93</v>
      </c>
      <c r="B34" s="174" t="s">
        <v>27</v>
      </c>
      <c r="C34" s="175" t="s">
        <v>109</v>
      </c>
      <c r="D34" s="123" t="s">
        <v>3</v>
      </c>
      <c r="E34" s="123" t="s">
        <v>3</v>
      </c>
      <c r="F34" s="121" t="s">
        <v>3</v>
      </c>
      <c r="G34" s="176" t="s">
        <v>110</v>
      </c>
      <c r="H34" s="177">
        <f>SUM(H35:H35)</f>
        <v>0</v>
      </c>
      <c r="I34" s="126">
        <f>SUM(I35:I35)</f>
        <v>1588.97168</v>
      </c>
      <c r="J34" s="126">
        <f>SUM(J35:J35)</f>
        <v>0</v>
      </c>
      <c r="K34" s="125">
        <f>SUM(K35:K35)</f>
        <v>1588.97168</v>
      </c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1:256" ht="13.5" thickBot="1">
      <c r="A35" s="178"/>
      <c r="B35" s="179"/>
      <c r="C35" s="180"/>
      <c r="D35" s="181"/>
      <c r="E35" s="181">
        <v>4118</v>
      </c>
      <c r="F35" s="182" t="s">
        <v>111</v>
      </c>
      <c r="G35" s="183" t="s">
        <v>112</v>
      </c>
      <c r="H35" s="184">
        <v>0</v>
      </c>
      <c r="I35" s="1">
        <v>1588.97168</v>
      </c>
      <c r="J35" s="185"/>
      <c r="K35" s="43">
        <f>I35+J35</f>
        <v>1588.97168</v>
      </c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1:256" ht="12.75">
      <c r="A36" s="120" t="s">
        <v>93</v>
      </c>
      <c r="B36" s="174" t="s">
        <v>27</v>
      </c>
      <c r="C36" s="175" t="s">
        <v>113</v>
      </c>
      <c r="D36" s="123" t="s">
        <v>3</v>
      </c>
      <c r="E36" s="123" t="s">
        <v>3</v>
      </c>
      <c r="F36" s="121" t="s">
        <v>3</v>
      </c>
      <c r="G36" s="176" t="s">
        <v>114</v>
      </c>
      <c r="H36" s="177">
        <f>SUM(H37:H37)</f>
        <v>0</v>
      </c>
      <c r="I36" s="126">
        <f>SUM(I37:I37)</f>
        <v>699.2918</v>
      </c>
      <c r="J36" s="126">
        <f>SUM(J37:J37)</f>
        <v>0</v>
      </c>
      <c r="K36" s="125">
        <f>SUM(K37:K37)</f>
        <v>699.2918</v>
      </c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13.5" thickBot="1">
      <c r="A37" s="178"/>
      <c r="B37" s="179"/>
      <c r="C37" s="180"/>
      <c r="D37" s="181"/>
      <c r="E37" s="181">
        <v>4118</v>
      </c>
      <c r="F37" s="182" t="s">
        <v>111</v>
      </c>
      <c r="G37" s="183" t="s">
        <v>112</v>
      </c>
      <c r="H37" s="184">
        <v>0</v>
      </c>
      <c r="I37" s="1">
        <v>699.2918</v>
      </c>
      <c r="J37" s="185"/>
      <c r="K37" s="43">
        <f>I37+J37</f>
        <v>699.2918</v>
      </c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1:256" ht="12.75">
      <c r="A38" s="120" t="s">
        <v>93</v>
      </c>
      <c r="B38" s="174" t="s">
        <v>27</v>
      </c>
      <c r="C38" s="175" t="s">
        <v>115</v>
      </c>
      <c r="D38" s="123" t="s">
        <v>3</v>
      </c>
      <c r="E38" s="123" t="s">
        <v>3</v>
      </c>
      <c r="F38" s="121" t="s">
        <v>3</v>
      </c>
      <c r="G38" s="176" t="s">
        <v>116</v>
      </c>
      <c r="H38" s="177">
        <f>SUM(H39:H39)</f>
        <v>0</v>
      </c>
      <c r="I38" s="126">
        <f>SUM(I39:I39)</f>
        <v>2070.224</v>
      </c>
      <c r="J38" s="126">
        <f>SUM(J39:J39)</f>
        <v>0</v>
      </c>
      <c r="K38" s="125">
        <f>SUM(K39:K39)</f>
        <v>2070.224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</row>
    <row r="39" spans="1:256" ht="13.5" thickBot="1">
      <c r="A39" s="178"/>
      <c r="B39" s="186"/>
      <c r="C39" s="187"/>
      <c r="D39" s="188"/>
      <c r="E39" s="188">
        <v>4118</v>
      </c>
      <c r="F39" s="182" t="s">
        <v>111</v>
      </c>
      <c r="G39" s="183" t="s">
        <v>112</v>
      </c>
      <c r="H39" s="189">
        <v>0</v>
      </c>
      <c r="I39" s="1">
        <v>2070.224</v>
      </c>
      <c r="J39" s="185"/>
      <c r="K39" s="44">
        <f>I39+J39</f>
        <v>2070.224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</row>
    <row r="40" spans="1:256" ht="12.75">
      <c r="A40" s="120" t="s">
        <v>93</v>
      </c>
      <c r="B40" s="174" t="s">
        <v>27</v>
      </c>
      <c r="C40" s="175" t="s">
        <v>117</v>
      </c>
      <c r="D40" s="123" t="s">
        <v>3</v>
      </c>
      <c r="E40" s="123" t="s">
        <v>3</v>
      </c>
      <c r="F40" s="121" t="s">
        <v>3</v>
      </c>
      <c r="G40" s="176" t="s">
        <v>118</v>
      </c>
      <c r="H40" s="177">
        <f>SUM(H41:H41)</f>
        <v>0</v>
      </c>
      <c r="I40" s="126">
        <f>SUM(I41:I41)</f>
        <v>574.533</v>
      </c>
      <c r="J40" s="126">
        <f>SUM(J41:J41)</f>
        <v>0</v>
      </c>
      <c r="K40" s="125">
        <f>SUM(K41:K41)</f>
        <v>574.533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</row>
    <row r="41" spans="1:256" ht="13.5" thickBot="1">
      <c r="A41" s="178"/>
      <c r="B41" s="179"/>
      <c r="C41" s="180"/>
      <c r="D41" s="181"/>
      <c r="E41" s="181">
        <v>4118</v>
      </c>
      <c r="F41" s="182" t="s">
        <v>111</v>
      </c>
      <c r="G41" s="183" t="s">
        <v>112</v>
      </c>
      <c r="H41" s="184">
        <v>0</v>
      </c>
      <c r="I41" s="1">
        <v>574.533</v>
      </c>
      <c r="J41" s="185"/>
      <c r="K41" s="43">
        <f>I41+J41</f>
        <v>574.533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:256" ht="12.75">
      <c r="A42" s="120" t="s">
        <v>93</v>
      </c>
      <c r="B42" s="174" t="s">
        <v>27</v>
      </c>
      <c r="C42" s="175" t="s">
        <v>119</v>
      </c>
      <c r="D42" s="123" t="s">
        <v>3</v>
      </c>
      <c r="E42" s="123" t="s">
        <v>3</v>
      </c>
      <c r="F42" s="121" t="s">
        <v>3</v>
      </c>
      <c r="G42" s="176" t="s">
        <v>120</v>
      </c>
      <c r="H42" s="177">
        <f>SUM(H43:H43)</f>
        <v>0</v>
      </c>
      <c r="I42" s="126">
        <f>SUM(I43:I43)</f>
        <v>708.61052</v>
      </c>
      <c r="J42" s="126">
        <f>SUM(J43:J43)</f>
        <v>0</v>
      </c>
      <c r="K42" s="125">
        <f>SUM(K43:K43)</f>
        <v>708.61052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</row>
    <row r="43" spans="1:256" ht="13.5" thickBot="1">
      <c r="A43" s="178"/>
      <c r="B43" s="179"/>
      <c r="C43" s="180"/>
      <c r="D43" s="181"/>
      <c r="E43" s="181">
        <v>4118</v>
      </c>
      <c r="F43" s="182" t="s">
        <v>111</v>
      </c>
      <c r="G43" s="183" t="s">
        <v>112</v>
      </c>
      <c r="H43" s="184">
        <v>0</v>
      </c>
      <c r="I43" s="1">
        <v>708.61052</v>
      </c>
      <c r="J43" s="185"/>
      <c r="K43" s="43">
        <f>I43+J43</f>
        <v>708.61052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</row>
    <row r="44" spans="1:256" ht="12.75">
      <c r="A44" s="120" t="s">
        <v>93</v>
      </c>
      <c r="B44" s="174" t="s">
        <v>27</v>
      </c>
      <c r="C44" s="175" t="s">
        <v>121</v>
      </c>
      <c r="D44" s="123" t="s">
        <v>3</v>
      </c>
      <c r="E44" s="123" t="s">
        <v>3</v>
      </c>
      <c r="F44" s="121" t="s">
        <v>3</v>
      </c>
      <c r="G44" s="176" t="s">
        <v>122</v>
      </c>
      <c r="H44" s="177">
        <f>SUM(H45:H45)</f>
        <v>0</v>
      </c>
      <c r="I44" s="126">
        <f>SUM(I45:I45)</f>
        <v>1699.48022</v>
      </c>
      <c r="J44" s="126">
        <f>SUM(J45:J45)</f>
        <v>0</v>
      </c>
      <c r="K44" s="125">
        <f>SUM(K45:K45)</f>
        <v>1699.48022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</row>
    <row r="45" spans="1:256" ht="13.5" thickBot="1">
      <c r="A45" s="178"/>
      <c r="B45" s="186"/>
      <c r="C45" s="187"/>
      <c r="D45" s="188"/>
      <c r="E45" s="188">
        <v>4118</v>
      </c>
      <c r="F45" s="182" t="s">
        <v>111</v>
      </c>
      <c r="G45" s="183" t="s">
        <v>112</v>
      </c>
      <c r="H45" s="189">
        <v>0</v>
      </c>
      <c r="I45" s="1">
        <v>1699.48022</v>
      </c>
      <c r="J45" s="185"/>
      <c r="K45" s="44">
        <f>I45+J45</f>
        <v>1699.48022</v>
      </c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</row>
    <row r="46" spans="1:256" ht="12.75">
      <c r="A46" s="120" t="s">
        <v>93</v>
      </c>
      <c r="B46" s="174" t="s">
        <v>27</v>
      </c>
      <c r="C46" s="175" t="s">
        <v>123</v>
      </c>
      <c r="D46" s="123" t="s">
        <v>3</v>
      </c>
      <c r="E46" s="123" t="s">
        <v>3</v>
      </c>
      <c r="F46" s="121" t="s">
        <v>3</v>
      </c>
      <c r="G46" s="176" t="s">
        <v>124</v>
      </c>
      <c r="H46" s="177">
        <f>SUM(H47:H47)</f>
        <v>0</v>
      </c>
      <c r="I46" s="126">
        <f>SUM(I47:I47)</f>
        <v>1335.15844</v>
      </c>
      <c r="J46" s="126">
        <f>SUM(J47:J47)</f>
        <v>0</v>
      </c>
      <c r="K46" s="125">
        <f>SUM(K47:K47)</f>
        <v>1335.15844</v>
      </c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</row>
    <row r="47" spans="1:256" ht="13.5" thickBot="1">
      <c r="A47" s="178"/>
      <c r="B47" s="186"/>
      <c r="C47" s="187"/>
      <c r="D47" s="188"/>
      <c r="E47" s="188">
        <v>4118</v>
      </c>
      <c r="F47" s="182" t="s">
        <v>111</v>
      </c>
      <c r="G47" s="183" t="s">
        <v>112</v>
      </c>
      <c r="H47" s="189">
        <v>0</v>
      </c>
      <c r="I47" s="1">
        <v>1335.15844</v>
      </c>
      <c r="J47" s="185"/>
      <c r="K47" s="44">
        <f>I47+J47</f>
        <v>1335.15844</v>
      </c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</row>
    <row r="48" spans="1:256" ht="12.75">
      <c r="A48" s="120" t="s">
        <v>93</v>
      </c>
      <c r="B48" s="174" t="s">
        <v>27</v>
      </c>
      <c r="C48" s="175" t="s">
        <v>125</v>
      </c>
      <c r="D48" s="123" t="s">
        <v>3</v>
      </c>
      <c r="E48" s="123" t="s">
        <v>3</v>
      </c>
      <c r="F48" s="121" t="s">
        <v>3</v>
      </c>
      <c r="G48" s="176" t="s">
        <v>126</v>
      </c>
      <c r="H48" s="177">
        <f>SUM(H49:H49)</f>
        <v>0</v>
      </c>
      <c r="I48" s="126">
        <f>SUM(I49:I49)</f>
        <v>265.66696</v>
      </c>
      <c r="J48" s="126">
        <f>SUM(J49:J49)</f>
        <v>0</v>
      </c>
      <c r="K48" s="125">
        <f>SUM(K49:K49)</f>
        <v>265.66696</v>
      </c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</row>
    <row r="49" spans="1:256" ht="13.5" thickBot="1">
      <c r="A49" s="178"/>
      <c r="B49" s="179"/>
      <c r="C49" s="180"/>
      <c r="D49" s="181"/>
      <c r="E49" s="181">
        <v>4118</v>
      </c>
      <c r="F49" s="182" t="s">
        <v>111</v>
      </c>
      <c r="G49" s="183" t="s">
        <v>112</v>
      </c>
      <c r="H49" s="184">
        <v>0</v>
      </c>
      <c r="I49" s="1">
        <v>265.66696</v>
      </c>
      <c r="J49" s="185"/>
      <c r="K49" s="43">
        <f>I49+J49</f>
        <v>265.66696</v>
      </c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</row>
    <row r="50" spans="1:256" ht="12.75">
      <c r="A50" s="120" t="s">
        <v>93</v>
      </c>
      <c r="B50" s="174" t="s">
        <v>27</v>
      </c>
      <c r="C50" s="175" t="s">
        <v>127</v>
      </c>
      <c r="D50" s="123" t="s">
        <v>3</v>
      </c>
      <c r="E50" s="123" t="s">
        <v>3</v>
      </c>
      <c r="F50" s="121" t="s">
        <v>3</v>
      </c>
      <c r="G50" s="176" t="s">
        <v>128</v>
      </c>
      <c r="H50" s="177">
        <f>SUM(H51:H51)</f>
        <v>0</v>
      </c>
      <c r="I50" s="126">
        <f>SUM(I51:I51)</f>
        <v>1825.99958</v>
      </c>
      <c r="J50" s="126">
        <f>SUM(J51:J51)</f>
        <v>0</v>
      </c>
      <c r="K50" s="125">
        <f>SUM(K51:K51)</f>
        <v>1825.99958</v>
      </c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1:256" ht="13.5" thickBot="1">
      <c r="A51" s="178"/>
      <c r="B51" s="179"/>
      <c r="C51" s="180"/>
      <c r="D51" s="181"/>
      <c r="E51" s="181">
        <v>4118</v>
      </c>
      <c r="F51" s="182" t="s">
        <v>111</v>
      </c>
      <c r="G51" s="183" t="s">
        <v>112</v>
      </c>
      <c r="H51" s="184">
        <v>0</v>
      </c>
      <c r="I51" s="1">
        <v>1825.99958</v>
      </c>
      <c r="J51" s="185"/>
      <c r="K51" s="43">
        <f>I51+J51</f>
        <v>1825.99958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</row>
    <row r="52" spans="1:256" ht="12.75">
      <c r="A52" s="120" t="s">
        <v>93</v>
      </c>
      <c r="B52" s="174" t="s">
        <v>27</v>
      </c>
      <c r="C52" s="175" t="s">
        <v>129</v>
      </c>
      <c r="D52" s="123" t="s">
        <v>3</v>
      </c>
      <c r="E52" s="123" t="s">
        <v>3</v>
      </c>
      <c r="F52" s="121" t="s">
        <v>3</v>
      </c>
      <c r="G52" s="176" t="s">
        <v>130</v>
      </c>
      <c r="H52" s="177">
        <f>SUM(H53:H53)</f>
        <v>0</v>
      </c>
      <c r="I52" s="126">
        <f>SUM(I53:I53)</f>
        <v>492.69489</v>
      </c>
      <c r="J52" s="126">
        <f>SUM(J53:J53)</f>
        <v>0</v>
      </c>
      <c r="K52" s="125">
        <f>SUM(K53:K53)</f>
        <v>492.69489</v>
      </c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</row>
    <row r="53" spans="1:256" ht="13.5" thickBot="1">
      <c r="A53" s="178"/>
      <c r="B53" s="186"/>
      <c r="C53" s="187"/>
      <c r="D53" s="188"/>
      <c r="E53" s="188">
        <v>4118</v>
      </c>
      <c r="F53" s="182" t="s">
        <v>111</v>
      </c>
      <c r="G53" s="183" t="s">
        <v>112</v>
      </c>
      <c r="H53" s="189">
        <v>0</v>
      </c>
      <c r="I53" s="1">
        <v>492.69489</v>
      </c>
      <c r="J53" s="185"/>
      <c r="K53" s="44">
        <f>I53+J53</f>
        <v>492.69489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</row>
    <row r="54" spans="1:256" ht="12.75">
      <c r="A54" s="120" t="s">
        <v>93</v>
      </c>
      <c r="B54" s="174" t="s">
        <v>27</v>
      </c>
      <c r="C54" s="175" t="s">
        <v>131</v>
      </c>
      <c r="D54" s="123" t="s">
        <v>3</v>
      </c>
      <c r="E54" s="123" t="s">
        <v>3</v>
      </c>
      <c r="F54" s="121" t="s">
        <v>3</v>
      </c>
      <c r="G54" s="176" t="s">
        <v>132</v>
      </c>
      <c r="H54" s="177">
        <f>SUM(H55:H55)</f>
        <v>0</v>
      </c>
      <c r="I54" s="126">
        <f>SUM(I55:I55)</f>
        <v>180.49751</v>
      </c>
      <c r="J54" s="126">
        <f>SUM(J55:J55)</f>
        <v>0</v>
      </c>
      <c r="K54" s="125">
        <f>SUM(K55:K55)</f>
        <v>180.49751</v>
      </c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</row>
    <row r="55" spans="1:256" ht="13.5" thickBot="1">
      <c r="A55" s="178"/>
      <c r="B55" s="179"/>
      <c r="C55" s="180"/>
      <c r="D55" s="181"/>
      <c r="E55" s="181">
        <v>4118</v>
      </c>
      <c r="F55" s="182" t="s">
        <v>111</v>
      </c>
      <c r="G55" s="183" t="s">
        <v>112</v>
      </c>
      <c r="H55" s="184">
        <v>0</v>
      </c>
      <c r="I55" s="1">
        <v>180.49751</v>
      </c>
      <c r="J55" s="185"/>
      <c r="K55" s="43">
        <f>I55+J55</f>
        <v>180.49751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</row>
    <row r="56" spans="1:256" ht="12.75">
      <c r="A56" s="120" t="s">
        <v>93</v>
      </c>
      <c r="B56" s="174" t="s">
        <v>27</v>
      </c>
      <c r="C56" s="175" t="s">
        <v>133</v>
      </c>
      <c r="D56" s="123" t="s">
        <v>3</v>
      </c>
      <c r="E56" s="123" t="s">
        <v>3</v>
      </c>
      <c r="F56" s="121" t="s">
        <v>3</v>
      </c>
      <c r="G56" s="176" t="s">
        <v>134</v>
      </c>
      <c r="H56" s="177">
        <f>SUM(H57:H57)</f>
        <v>0</v>
      </c>
      <c r="I56" s="126">
        <f>SUM(I57:I57)</f>
        <v>543.503</v>
      </c>
      <c r="J56" s="126">
        <f>SUM(J57:J57)</f>
        <v>0</v>
      </c>
      <c r="K56" s="125">
        <f>SUM(K57:K57)</f>
        <v>543.503</v>
      </c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</row>
    <row r="57" spans="1:256" ht="13.5" thickBot="1">
      <c r="A57" s="178"/>
      <c r="B57" s="179"/>
      <c r="C57" s="180"/>
      <c r="D57" s="181"/>
      <c r="E57" s="181">
        <v>4118</v>
      </c>
      <c r="F57" s="182" t="s">
        <v>111</v>
      </c>
      <c r="G57" s="183" t="s">
        <v>112</v>
      </c>
      <c r="H57" s="184">
        <v>0</v>
      </c>
      <c r="I57" s="1">
        <v>543.503</v>
      </c>
      <c r="J57" s="185"/>
      <c r="K57" s="43">
        <f>I57+J57</f>
        <v>543.503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</row>
    <row r="58" spans="1:256" ht="12.75">
      <c r="A58" s="120" t="s">
        <v>93</v>
      </c>
      <c r="B58" s="174" t="s">
        <v>27</v>
      </c>
      <c r="C58" s="175" t="s">
        <v>135</v>
      </c>
      <c r="D58" s="123" t="s">
        <v>3</v>
      </c>
      <c r="E58" s="123" t="s">
        <v>3</v>
      </c>
      <c r="F58" s="121" t="s">
        <v>3</v>
      </c>
      <c r="G58" s="176" t="s">
        <v>136</v>
      </c>
      <c r="H58" s="177">
        <f>SUM(H59:H59)</f>
        <v>0</v>
      </c>
      <c r="I58" s="126">
        <f>SUM(I59:I59)</f>
        <v>397.14779</v>
      </c>
      <c r="J58" s="126">
        <f>SUM(J59:J59)</f>
        <v>0</v>
      </c>
      <c r="K58" s="125">
        <f>SUM(K59:K59)</f>
        <v>397.14779</v>
      </c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</row>
    <row r="59" spans="1:256" ht="13.5" thickBot="1">
      <c r="A59" s="178"/>
      <c r="B59" s="179"/>
      <c r="C59" s="190"/>
      <c r="D59" s="191"/>
      <c r="E59" s="191">
        <v>4118</v>
      </c>
      <c r="F59" s="192" t="s">
        <v>111</v>
      </c>
      <c r="G59" s="193" t="s">
        <v>112</v>
      </c>
      <c r="H59" s="184">
        <v>0</v>
      </c>
      <c r="I59" s="216">
        <v>397.14779</v>
      </c>
      <c r="J59" s="194"/>
      <c r="K59" s="119">
        <f>I59+J59</f>
        <v>397.14779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</row>
    <row r="60" spans="1:256" ht="13.5" thickBot="1">
      <c r="A60" s="195" t="s">
        <v>83</v>
      </c>
      <c r="B60" s="196" t="s">
        <v>27</v>
      </c>
      <c r="C60" s="197" t="s">
        <v>3</v>
      </c>
      <c r="D60" s="198" t="s">
        <v>3</v>
      </c>
      <c r="E60" s="199">
        <v>4121</v>
      </c>
      <c r="F60" s="200"/>
      <c r="G60" s="201" t="s">
        <v>137</v>
      </c>
      <c r="H60" s="202">
        <v>24770</v>
      </c>
      <c r="I60" s="203">
        <v>24770</v>
      </c>
      <c r="J60" s="203"/>
      <c r="K60" s="204">
        <f>I60+J60</f>
        <v>24770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  <c r="IU60" s="59"/>
      <c r="IV60" s="59"/>
    </row>
    <row r="61" spans="1:256" ht="12.75">
      <c r="A61" s="206" t="s">
        <v>93</v>
      </c>
      <c r="B61" s="131" t="s">
        <v>5</v>
      </c>
      <c r="C61" s="207" t="s">
        <v>232</v>
      </c>
      <c r="D61" s="131" t="s">
        <v>3</v>
      </c>
      <c r="E61" s="131" t="s">
        <v>3</v>
      </c>
      <c r="F61" s="106" t="s">
        <v>3</v>
      </c>
      <c r="G61" s="236" t="s">
        <v>180</v>
      </c>
      <c r="H61" s="237">
        <f>SUM(H62:H62)</f>
        <v>0</v>
      </c>
      <c r="I61" s="165">
        <f>SUM(I62:I62)</f>
        <v>0</v>
      </c>
      <c r="J61" s="164">
        <f>SUM(J62:J62)</f>
        <v>0</v>
      </c>
      <c r="K61" s="208">
        <f>SUM(K62:K62)</f>
        <v>0</v>
      </c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</row>
    <row r="62" spans="1:256" ht="13.5" thickBot="1">
      <c r="A62" s="209"/>
      <c r="B62" s="186"/>
      <c r="C62" s="187"/>
      <c r="D62" s="188"/>
      <c r="E62" s="188">
        <v>4121</v>
      </c>
      <c r="F62" s="238"/>
      <c r="G62" s="183" t="s">
        <v>185</v>
      </c>
      <c r="H62" s="189">
        <v>0</v>
      </c>
      <c r="I62" s="128">
        <v>0</v>
      </c>
      <c r="J62" s="128"/>
      <c r="K62" s="44">
        <f>I62+J62</f>
        <v>0</v>
      </c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</row>
    <row r="63" spans="1:256" ht="13.5" thickBot="1">
      <c r="A63" s="60" t="s">
        <v>3</v>
      </c>
      <c r="B63" s="61" t="s">
        <v>5</v>
      </c>
      <c r="C63" s="62" t="s">
        <v>3</v>
      </c>
      <c r="D63" s="63" t="s">
        <v>3</v>
      </c>
      <c r="E63" s="63" t="s">
        <v>138</v>
      </c>
      <c r="F63" s="64"/>
      <c r="G63" s="65" t="s">
        <v>139</v>
      </c>
      <c r="H63" s="66">
        <f>H64+H66+H68+H70+H72+H74+H76+H78+H80+H82+H84+H86+H88+H90+H92+H94+H96+H98</f>
        <v>0</v>
      </c>
      <c r="I63" s="67">
        <f>I64+I66+I68+I70+I72+I74+I76+I78+I80+I82+I84+I86+I88+I90+I92+I94+I96+I98</f>
        <v>650440</v>
      </c>
      <c r="J63" s="68">
        <f>J64+J66+J68+J70+J72+J74+J76+J78+J80+J82+J84+J86+J88+J90+J92+J94+J96+J98</f>
        <v>2557.48</v>
      </c>
      <c r="K63" s="69">
        <f>K64+K66+K68+K70+K72+K74+K76+K78+K80+K82+K84+K86+K88+K90+K92+K94+K96+K98</f>
        <v>652997.48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</row>
    <row r="64" spans="1:256" ht="12.75">
      <c r="A64" s="159" t="s">
        <v>83</v>
      </c>
      <c r="B64" s="160" t="s">
        <v>5</v>
      </c>
      <c r="C64" s="161" t="s">
        <v>3</v>
      </c>
      <c r="D64" s="106" t="s">
        <v>3</v>
      </c>
      <c r="E64" s="106" t="s">
        <v>3</v>
      </c>
      <c r="F64" s="106" t="s">
        <v>3</v>
      </c>
      <c r="G64" s="162" t="s">
        <v>108</v>
      </c>
      <c r="H64" s="163">
        <f>SUM(H65:H65)</f>
        <v>0</v>
      </c>
      <c r="I64" s="164">
        <f>SUM(I65:I65)</f>
        <v>149440</v>
      </c>
      <c r="J64" s="164">
        <f>SUM(J65:J65)</f>
        <v>0</v>
      </c>
      <c r="K64" s="165">
        <f>SUM(K65:K65)</f>
        <v>149440</v>
      </c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</row>
    <row r="65" spans="1:256" ht="13.5" thickBot="1">
      <c r="A65" s="166"/>
      <c r="B65" s="167"/>
      <c r="C65" s="168"/>
      <c r="D65" s="169"/>
      <c r="E65" s="169">
        <v>4213</v>
      </c>
      <c r="F65" s="170" t="s">
        <v>182</v>
      </c>
      <c r="G65" s="171" t="s">
        <v>183</v>
      </c>
      <c r="H65" s="172">
        <v>0</v>
      </c>
      <c r="I65" s="173">
        <v>149440</v>
      </c>
      <c r="J65" s="173"/>
      <c r="K65" s="44">
        <f>I65+J65</f>
        <v>149440</v>
      </c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</row>
    <row r="66" spans="1:256" ht="12.75">
      <c r="A66" s="159" t="s">
        <v>83</v>
      </c>
      <c r="B66" s="160" t="s">
        <v>5</v>
      </c>
      <c r="C66" s="161" t="s">
        <v>3</v>
      </c>
      <c r="D66" s="106" t="s">
        <v>3</v>
      </c>
      <c r="E66" s="106" t="s">
        <v>3</v>
      </c>
      <c r="F66" s="106" t="s">
        <v>3</v>
      </c>
      <c r="G66" s="162" t="s">
        <v>140</v>
      </c>
      <c r="H66" s="163">
        <f>SUM(H67:H67)</f>
        <v>0</v>
      </c>
      <c r="I66" s="165">
        <f>SUM(I67:I67)</f>
        <v>331000</v>
      </c>
      <c r="J66" s="165">
        <f>SUM(J67:J67)</f>
        <v>0</v>
      </c>
      <c r="K66" s="165">
        <f>SUM(K67:K67)</f>
        <v>331000</v>
      </c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  <c r="IT66" s="136"/>
      <c r="IU66" s="136"/>
      <c r="IV66" s="136"/>
    </row>
    <row r="67" spans="1:256" ht="13.5" thickBot="1">
      <c r="A67" s="166"/>
      <c r="B67" s="167"/>
      <c r="C67" s="168"/>
      <c r="D67" s="169"/>
      <c r="E67" s="169">
        <v>4216</v>
      </c>
      <c r="F67" s="170" t="s">
        <v>141</v>
      </c>
      <c r="G67" s="171" t="s">
        <v>142</v>
      </c>
      <c r="H67" s="172">
        <v>0</v>
      </c>
      <c r="I67" s="205">
        <f>314000+17000</f>
        <v>331000</v>
      </c>
      <c r="J67" s="205"/>
      <c r="K67" s="44">
        <f>I67+J67</f>
        <v>331000</v>
      </c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  <c r="IR67" s="136"/>
      <c r="IS67" s="136"/>
      <c r="IT67" s="136"/>
      <c r="IU67" s="136"/>
      <c r="IV67" s="136"/>
    </row>
    <row r="68" spans="1:256" ht="12.75">
      <c r="A68" s="206" t="s">
        <v>93</v>
      </c>
      <c r="B68" s="131" t="s">
        <v>5</v>
      </c>
      <c r="C68" s="207" t="s">
        <v>233</v>
      </c>
      <c r="D68" s="131" t="s">
        <v>3</v>
      </c>
      <c r="E68" s="131" t="s">
        <v>3</v>
      </c>
      <c r="F68" s="106" t="s">
        <v>3</v>
      </c>
      <c r="G68" s="236" t="s">
        <v>186</v>
      </c>
      <c r="H68" s="237">
        <f>SUM(H69:H69)</f>
        <v>0</v>
      </c>
      <c r="I68" s="165">
        <f>SUM(I69:I69)</f>
        <v>0</v>
      </c>
      <c r="J68" s="164">
        <f>SUM(J69:J69)</f>
        <v>0</v>
      </c>
      <c r="K68" s="208">
        <f>SUM(K69:K69)</f>
        <v>0</v>
      </c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  <c r="IB68" s="136"/>
      <c r="IC68" s="136"/>
      <c r="ID68" s="136"/>
      <c r="IE68" s="136"/>
      <c r="IF68" s="136"/>
      <c r="IG68" s="136"/>
      <c r="IH68" s="136"/>
      <c r="II68" s="136"/>
      <c r="IJ68" s="136"/>
      <c r="IK68" s="136"/>
      <c r="IL68" s="136"/>
      <c r="IM68" s="136"/>
      <c r="IN68" s="136"/>
      <c r="IO68" s="136"/>
      <c r="IP68" s="136"/>
      <c r="IQ68" s="136"/>
      <c r="IR68" s="136"/>
      <c r="IS68" s="136"/>
      <c r="IT68" s="136"/>
      <c r="IU68" s="136"/>
      <c r="IV68" s="136"/>
    </row>
    <row r="69" spans="1:256" ht="13.5" thickBot="1">
      <c r="A69" s="209"/>
      <c r="B69" s="186"/>
      <c r="C69" s="187"/>
      <c r="D69" s="188"/>
      <c r="E69" s="188">
        <v>4221</v>
      </c>
      <c r="F69" s="238"/>
      <c r="G69" s="183" t="s">
        <v>184</v>
      </c>
      <c r="H69" s="189">
        <v>0</v>
      </c>
      <c r="I69" s="128">
        <v>0</v>
      </c>
      <c r="J69" s="128"/>
      <c r="K69" s="44">
        <f>I69+J69</f>
        <v>0</v>
      </c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  <c r="HQ69" s="136"/>
      <c r="HR69" s="136"/>
      <c r="HS69" s="136"/>
      <c r="HT69" s="136"/>
      <c r="HU69" s="136"/>
      <c r="HV69" s="136"/>
      <c r="HW69" s="136"/>
      <c r="HX69" s="136"/>
      <c r="HY69" s="136"/>
      <c r="HZ69" s="136"/>
      <c r="IA69" s="136"/>
      <c r="IB69" s="136"/>
      <c r="IC69" s="136"/>
      <c r="ID69" s="136"/>
      <c r="IE69" s="136"/>
      <c r="IF69" s="136"/>
      <c r="IG69" s="136"/>
      <c r="IH69" s="136"/>
      <c r="II69" s="136"/>
      <c r="IJ69" s="136"/>
      <c r="IK69" s="136"/>
      <c r="IL69" s="136"/>
      <c r="IM69" s="136"/>
      <c r="IN69" s="136"/>
      <c r="IO69" s="136"/>
      <c r="IP69" s="136"/>
      <c r="IQ69" s="136"/>
      <c r="IR69" s="136"/>
      <c r="IS69" s="136"/>
      <c r="IT69" s="136"/>
      <c r="IU69" s="136"/>
      <c r="IV69" s="136"/>
    </row>
    <row r="70" spans="1:256" ht="12.75">
      <c r="A70" s="206" t="s">
        <v>98</v>
      </c>
      <c r="B70" s="131" t="s">
        <v>5</v>
      </c>
      <c r="C70" s="207" t="s">
        <v>234</v>
      </c>
      <c r="D70" s="131" t="s">
        <v>3</v>
      </c>
      <c r="E70" s="131" t="s">
        <v>3</v>
      </c>
      <c r="F70" s="106" t="s">
        <v>3</v>
      </c>
      <c r="G70" s="236" t="s">
        <v>150</v>
      </c>
      <c r="H70" s="237">
        <f>SUM(H71:H71)</f>
        <v>0</v>
      </c>
      <c r="I70" s="165">
        <f>SUM(I71:I71)</f>
        <v>0</v>
      </c>
      <c r="J70" s="164">
        <f>SUM(J71:J71)</f>
        <v>2557.48</v>
      </c>
      <c r="K70" s="208">
        <f>SUM(K71:K71)</f>
        <v>2557.48</v>
      </c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  <c r="IB70" s="136"/>
      <c r="IC70" s="136"/>
      <c r="ID70" s="136"/>
      <c r="IE70" s="136"/>
      <c r="IF70" s="136"/>
      <c r="IG70" s="136"/>
      <c r="IH70" s="136"/>
      <c r="II70" s="136"/>
      <c r="IJ70" s="136"/>
      <c r="IK70" s="136"/>
      <c r="IL70" s="136"/>
      <c r="IM70" s="136"/>
      <c r="IN70" s="136"/>
      <c r="IO70" s="136"/>
      <c r="IP70" s="136"/>
      <c r="IQ70" s="136"/>
      <c r="IR70" s="136"/>
      <c r="IS70" s="136"/>
      <c r="IT70" s="136"/>
      <c r="IU70" s="136"/>
      <c r="IV70" s="136"/>
    </row>
    <row r="71" spans="1:256" ht="13.5" thickBot="1">
      <c r="A71" s="209"/>
      <c r="B71" s="186"/>
      <c r="C71" s="187"/>
      <c r="D71" s="188"/>
      <c r="E71" s="188">
        <v>4221</v>
      </c>
      <c r="F71" s="238"/>
      <c r="G71" s="183" t="s">
        <v>184</v>
      </c>
      <c r="H71" s="189">
        <v>0</v>
      </c>
      <c r="I71" s="128">
        <v>0</v>
      </c>
      <c r="J71" s="128">
        <v>2557.48</v>
      </c>
      <c r="K71" s="44">
        <f>I71+J71</f>
        <v>2557.48</v>
      </c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  <c r="IB71" s="136"/>
      <c r="IC71" s="136"/>
      <c r="ID71" s="136"/>
      <c r="IE71" s="136"/>
      <c r="IF71" s="136"/>
      <c r="IG71" s="136"/>
      <c r="IH71" s="136"/>
      <c r="II71" s="136"/>
      <c r="IJ71" s="136"/>
      <c r="IK71" s="136"/>
      <c r="IL71" s="136"/>
      <c r="IM71" s="136"/>
      <c r="IN71" s="136"/>
      <c r="IO71" s="136"/>
      <c r="IP71" s="136"/>
      <c r="IQ71" s="136"/>
      <c r="IR71" s="136"/>
      <c r="IS71" s="136"/>
      <c r="IT71" s="136"/>
      <c r="IU71" s="136"/>
      <c r="IV71" s="136"/>
    </row>
    <row r="72" spans="1:256" ht="12.75">
      <c r="A72" s="206" t="s">
        <v>98</v>
      </c>
      <c r="B72" s="131" t="s">
        <v>5</v>
      </c>
      <c r="C72" s="207" t="s">
        <v>143</v>
      </c>
      <c r="D72" s="131" t="s">
        <v>3</v>
      </c>
      <c r="E72" s="131" t="s">
        <v>3</v>
      </c>
      <c r="F72" s="106" t="s">
        <v>3</v>
      </c>
      <c r="G72" s="145" t="s">
        <v>144</v>
      </c>
      <c r="H72" s="208">
        <f>SUM(H73:H73)</f>
        <v>0</v>
      </c>
      <c r="I72" s="164">
        <f>SUM(I73:I73)</f>
        <v>24000</v>
      </c>
      <c r="J72" s="165">
        <f>SUM(J73:J73)</f>
        <v>0</v>
      </c>
      <c r="K72" s="208">
        <f>SUM(K73:K73)</f>
        <v>24000</v>
      </c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  <c r="GW72" s="136"/>
      <c r="GX72" s="136"/>
      <c r="GY72" s="136"/>
      <c r="GZ72" s="136"/>
      <c r="HA72" s="136"/>
      <c r="HB72" s="136"/>
      <c r="HC72" s="136"/>
      <c r="HD72" s="136"/>
      <c r="HE72" s="136"/>
      <c r="HF72" s="136"/>
      <c r="HG72" s="136"/>
      <c r="HH72" s="136"/>
      <c r="HI72" s="136"/>
      <c r="HJ72" s="136"/>
      <c r="HK72" s="136"/>
      <c r="HL72" s="136"/>
      <c r="HM72" s="136"/>
      <c r="HN72" s="136"/>
      <c r="HO72" s="136"/>
      <c r="HP72" s="136"/>
      <c r="HQ72" s="136"/>
      <c r="HR72" s="136"/>
      <c r="HS72" s="136"/>
      <c r="HT72" s="136"/>
      <c r="HU72" s="136"/>
      <c r="HV72" s="136"/>
      <c r="HW72" s="136"/>
      <c r="HX72" s="136"/>
      <c r="HY72" s="136"/>
      <c r="HZ72" s="136"/>
      <c r="IA72" s="136"/>
      <c r="IB72" s="136"/>
      <c r="IC72" s="136"/>
      <c r="ID72" s="136"/>
      <c r="IE72" s="136"/>
      <c r="IF72" s="136"/>
      <c r="IG72" s="136"/>
      <c r="IH72" s="136"/>
      <c r="II72" s="136"/>
      <c r="IJ72" s="136"/>
      <c r="IK72" s="136"/>
      <c r="IL72" s="136"/>
      <c r="IM72" s="136"/>
      <c r="IN72" s="136"/>
      <c r="IO72" s="136"/>
      <c r="IP72" s="136"/>
      <c r="IQ72" s="136"/>
      <c r="IR72" s="136"/>
      <c r="IS72" s="136"/>
      <c r="IT72" s="136"/>
      <c r="IU72" s="136"/>
      <c r="IV72" s="136"/>
    </row>
    <row r="73" spans="1:256" ht="13.5" thickBot="1">
      <c r="A73" s="209"/>
      <c r="B73" s="186"/>
      <c r="C73" s="187"/>
      <c r="D73" s="188"/>
      <c r="E73" s="188">
        <v>4223</v>
      </c>
      <c r="F73" s="182" t="s">
        <v>145</v>
      </c>
      <c r="G73" s="210" t="s">
        <v>146</v>
      </c>
      <c r="H73" s="118">
        <v>0</v>
      </c>
      <c r="I73" s="128">
        <v>24000</v>
      </c>
      <c r="J73" s="205"/>
      <c r="K73" s="44">
        <f>I73+J73</f>
        <v>24000</v>
      </c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  <c r="HQ73" s="136"/>
      <c r="HR73" s="136"/>
      <c r="HS73" s="136"/>
      <c r="HT73" s="136"/>
      <c r="HU73" s="136"/>
      <c r="HV73" s="136"/>
      <c r="HW73" s="136"/>
      <c r="HX73" s="136"/>
      <c r="HY73" s="136"/>
      <c r="HZ73" s="136"/>
      <c r="IA73" s="136"/>
      <c r="IB73" s="136"/>
      <c r="IC73" s="136"/>
      <c r="ID73" s="136"/>
      <c r="IE73" s="136"/>
      <c r="IF73" s="136"/>
      <c r="IG73" s="136"/>
      <c r="IH73" s="136"/>
      <c r="II73" s="136"/>
      <c r="IJ73" s="136"/>
      <c r="IK73" s="136"/>
      <c r="IL73" s="136"/>
      <c r="IM73" s="136"/>
      <c r="IN73" s="136"/>
      <c r="IO73" s="136"/>
      <c r="IP73" s="136"/>
      <c r="IQ73" s="136"/>
      <c r="IR73" s="136"/>
      <c r="IS73" s="136"/>
      <c r="IT73" s="136"/>
      <c r="IU73" s="136"/>
      <c r="IV73" s="136"/>
    </row>
    <row r="74" spans="1:256" ht="12.75">
      <c r="A74" s="206" t="s">
        <v>98</v>
      </c>
      <c r="B74" s="131" t="s">
        <v>5</v>
      </c>
      <c r="C74" s="207" t="s">
        <v>147</v>
      </c>
      <c r="D74" s="131" t="s">
        <v>3</v>
      </c>
      <c r="E74" s="131" t="s">
        <v>3</v>
      </c>
      <c r="F74" s="106" t="s">
        <v>3</v>
      </c>
      <c r="G74" s="145" t="s">
        <v>148</v>
      </c>
      <c r="H74" s="208">
        <f>SUM(H75:H75)</f>
        <v>0</v>
      </c>
      <c r="I74" s="164">
        <f>SUM(I75:I75)</f>
        <v>11000</v>
      </c>
      <c r="J74" s="165">
        <f>SUM(J75:J75)</f>
        <v>0</v>
      </c>
      <c r="K74" s="208">
        <f>SUM(K75:K75)</f>
        <v>11000</v>
      </c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  <c r="IB74" s="136"/>
      <c r="IC74" s="136"/>
      <c r="ID74" s="136"/>
      <c r="IE74" s="136"/>
      <c r="IF74" s="136"/>
      <c r="IG74" s="136"/>
      <c r="IH74" s="136"/>
      <c r="II74" s="136"/>
      <c r="IJ74" s="136"/>
      <c r="IK74" s="136"/>
      <c r="IL74" s="136"/>
      <c r="IM74" s="136"/>
      <c r="IN74" s="136"/>
      <c r="IO74" s="136"/>
      <c r="IP74" s="136"/>
      <c r="IQ74" s="136"/>
      <c r="IR74" s="136"/>
      <c r="IS74" s="136"/>
      <c r="IT74" s="136"/>
      <c r="IU74" s="136"/>
      <c r="IV74" s="136"/>
    </row>
    <row r="75" spans="1:256" ht="13.5" thickBot="1">
      <c r="A75" s="209"/>
      <c r="B75" s="186"/>
      <c r="C75" s="187"/>
      <c r="D75" s="188"/>
      <c r="E75" s="188">
        <v>4223</v>
      </c>
      <c r="F75" s="182" t="s">
        <v>145</v>
      </c>
      <c r="G75" s="210" t="s">
        <v>146</v>
      </c>
      <c r="H75" s="118">
        <v>0</v>
      </c>
      <c r="I75" s="128">
        <v>11000</v>
      </c>
      <c r="J75" s="205"/>
      <c r="K75" s="44">
        <f>I75+J75</f>
        <v>11000</v>
      </c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  <c r="HQ75" s="136"/>
      <c r="HR75" s="136"/>
      <c r="HS75" s="136"/>
      <c r="HT75" s="136"/>
      <c r="HU75" s="136"/>
      <c r="HV75" s="136"/>
      <c r="HW75" s="136"/>
      <c r="HX75" s="136"/>
      <c r="HY75" s="136"/>
      <c r="HZ75" s="136"/>
      <c r="IA75" s="136"/>
      <c r="IB75" s="136"/>
      <c r="IC75" s="136"/>
      <c r="ID75" s="136"/>
      <c r="IE75" s="136"/>
      <c r="IF75" s="136"/>
      <c r="IG75" s="136"/>
      <c r="IH75" s="136"/>
      <c r="II75" s="136"/>
      <c r="IJ75" s="136"/>
      <c r="IK75" s="136"/>
      <c r="IL75" s="136"/>
      <c r="IM75" s="136"/>
      <c r="IN75" s="136"/>
      <c r="IO75" s="136"/>
      <c r="IP75" s="136"/>
      <c r="IQ75" s="136"/>
      <c r="IR75" s="136"/>
      <c r="IS75" s="136"/>
      <c r="IT75" s="136"/>
      <c r="IU75" s="136"/>
      <c r="IV75" s="136"/>
    </row>
    <row r="76" spans="1:256" ht="12.75">
      <c r="A76" s="206" t="s">
        <v>98</v>
      </c>
      <c r="B76" s="131" t="s">
        <v>5</v>
      </c>
      <c r="C76" s="207" t="s">
        <v>149</v>
      </c>
      <c r="D76" s="131" t="s">
        <v>3</v>
      </c>
      <c r="E76" s="131" t="s">
        <v>3</v>
      </c>
      <c r="F76" s="106" t="s">
        <v>3</v>
      </c>
      <c r="G76" s="145" t="s">
        <v>150</v>
      </c>
      <c r="H76" s="208">
        <f>SUM(H77:H77)</f>
        <v>0</v>
      </c>
      <c r="I76" s="164">
        <f>SUM(I77:I77)</f>
        <v>26000</v>
      </c>
      <c r="J76" s="165">
        <f>SUM(J77:J77)</f>
        <v>0</v>
      </c>
      <c r="K76" s="208">
        <f>SUM(K77:K77)</f>
        <v>26000</v>
      </c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  <c r="IB76" s="136"/>
      <c r="IC76" s="136"/>
      <c r="ID76" s="136"/>
      <c r="IE76" s="136"/>
      <c r="IF76" s="136"/>
      <c r="IG76" s="136"/>
      <c r="IH76" s="136"/>
      <c r="II76" s="136"/>
      <c r="IJ76" s="136"/>
      <c r="IK76" s="136"/>
      <c r="IL76" s="136"/>
      <c r="IM76" s="136"/>
      <c r="IN76" s="136"/>
      <c r="IO76" s="136"/>
      <c r="IP76" s="136"/>
      <c r="IQ76" s="136"/>
      <c r="IR76" s="136"/>
      <c r="IS76" s="136"/>
      <c r="IT76" s="136"/>
      <c r="IU76" s="136"/>
      <c r="IV76" s="136"/>
    </row>
    <row r="77" spans="1:256" ht="13.5" thickBot="1">
      <c r="A77" s="209"/>
      <c r="B77" s="186"/>
      <c r="C77" s="187"/>
      <c r="D77" s="188"/>
      <c r="E77" s="188">
        <v>4223</v>
      </c>
      <c r="F77" s="182" t="s">
        <v>145</v>
      </c>
      <c r="G77" s="210" t="s">
        <v>146</v>
      </c>
      <c r="H77" s="118">
        <v>0</v>
      </c>
      <c r="I77" s="128">
        <v>26000</v>
      </c>
      <c r="J77" s="205"/>
      <c r="K77" s="44">
        <f>I77+J77</f>
        <v>26000</v>
      </c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/>
      <c r="HI77" s="136"/>
      <c r="HJ77" s="136"/>
      <c r="HK77" s="136"/>
      <c r="HL77" s="136"/>
      <c r="HM77" s="136"/>
      <c r="HN77" s="136"/>
      <c r="HO77" s="136"/>
      <c r="HP77" s="136"/>
      <c r="HQ77" s="136"/>
      <c r="HR77" s="136"/>
      <c r="HS77" s="136"/>
      <c r="HT77" s="136"/>
      <c r="HU77" s="136"/>
      <c r="HV77" s="136"/>
      <c r="HW77" s="136"/>
      <c r="HX77" s="136"/>
      <c r="HY77" s="136"/>
      <c r="HZ77" s="136"/>
      <c r="IA77" s="136"/>
      <c r="IB77" s="136"/>
      <c r="IC77" s="136"/>
      <c r="ID77" s="136"/>
      <c r="IE77" s="136"/>
      <c r="IF77" s="136"/>
      <c r="IG77" s="136"/>
      <c r="IH77" s="136"/>
      <c r="II77" s="136"/>
      <c r="IJ77" s="136"/>
      <c r="IK77" s="136"/>
      <c r="IL77" s="136"/>
      <c r="IM77" s="136"/>
      <c r="IN77" s="136"/>
      <c r="IO77" s="136"/>
      <c r="IP77" s="136"/>
      <c r="IQ77" s="136"/>
      <c r="IR77" s="136"/>
      <c r="IS77" s="136"/>
      <c r="IT77" s="136"/>
      <c r="IU77" s="136"/>
      <c r="IV77" s="136"/>
    </row>
    <row r="78" spans="1:256" ht="12.75">
      <c r="A78" s="206" t="s">
        <v>98</v>
      </c>
      <c r="B78" s="131" t="s">
        <v>5</v>
      </c>
      <c r="C78" s="207" t="s">
        <v>151</v>
      </c>
      <c r="D78" s="131" t="s">
        <v>3</v>
      </c>
      <c r="E78" s="131" t="s">
        <v>3</v>
      </c>
      <c r="F78" s="106" t="s">
        <v>3</v>
      </c>
      <c r="G78" s="145" t="s">
        <v>99</v>
      </c>
      <c r="H78" s="208">
        <f>SUM(H79:H79)</f>
        <v>0</v>
      </c>
      <c r="I78" s="164">
        <f>SUM(I79:I79)</f>
        <v>8000</v>
      </c>
      <c r="J78" s="165">
        <f>SUM(J79:J79)</f>
        <v>0</v>
      </c>
      <c r="K78" s="208">
        <f>SUM(K79:K79)</f>
        <v>8000</v>
      </c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/>
      <c r="HN78" s="136"/>
      <c r="HO78" s="136"/>
      <c r="HP78" s="136"/>
      <c r="HQ78" s="136"/>
      <c r="HR78" s="136"/>
      <c r="HS78" s="136"/>
      <c r="HT78" s="136"/>
      <c r="HU78" s="136"/>
      <c r="HV78" s="136"/>
      <c r="HW78" s="136"/>
      <c r="HX78" s="136"/>
      <c r="HY78" s="136"/>
      <c r="HZ78" s="136"/>
      <c r="IA78" s="136"/>
      <c r="IB78" s="136"/>
      <c r="IC78" s="136"/>
      <c r="ID78" s="136"/>
      <c r="IE78" s="136"/>
      <c r="IF78" s="136"/>
      <c r="IG78" s="136"/>
      <c r="IH78" s="136"/>
      <c r="II78" s="136"/>
      <c r="IJ78" s="136"/>
      <c r="IK78" s="136"/>
      <c r="IL78" s="136"/>
      <c r="IM78" s="136"/>
      <c r="IN78" s="136"/>
      <c r="IO78" s="136"/>
      <c r="IP78" s="136"/>
      <c r="IQ78" s="136"/>
      <c r="IR78" s="136"/>
      <c r="IS78" s="136"/>
      <c r="IT78" s="136"/>
      <c r="IU78" s="136"/>
      <c r="IV78" s="136"/>
    </row>
    <row r="79" spans="1:256" ht="13.5" thickBot="1">
      <c r="A79" s="209"/>
      <c r="B79" s="186"/>
      <c r="C79" s="187"/>
      <c r="D79" s="188"/>
      <c r="E79" s="188">
        <v>4223</v>
      </c>
      <c r="F79" s="182" t="s">
        <v>145</v>
      </c>
      <c r="G79" s="210" t="s">
        <v>146</v>
      </c>
      <c r="H79" s="118">
        <v>0</v>
      </c>
      <c r="I79" s="128">
        <v>8000</v>
      </c>
      <c r="J79" s="205"/>
      <c r="K79" s="44">
        <f>I79+J79</f>
        <v>8000</v>
      </c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/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/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136"/>
      <c r="IG79" s="136"/>
      <c r="IH79" s="136"/>
      <c r="II79" s="136"/>
      <c r="IJ79" s="136"/>
      <c r="IK79" s="136"/>
      <c r="IL79" s="136"/>
      <c r="IM79" s="136"/>
      <c r="IN79" s="136"/>
      <c r="IO79" s="136"/>
      <c r="IP79" s="136"/>
      <c r="IQ79" s="136"/>
      <c r="IR79" s="136"/>
      <c r="IS79" s="136"/>
      <c r="IT79" s="136"/>
      <c r="IU79" s="136"/>
      <c r="IV79" s="136"/>
    </row>
    <row r="80" spans="1:256" ht="12.75">
      <c r="A80" s="206" t="s">
        <v>98</v>
      </c>
      <c r="B80" s="131" t="s">
        <v>5</v>
      </c>
      <c r="C80" s="207" t="s">
        <v>152</v>
      </c>
      <c r="D80" s="131" t="s">
        <v>3</v>
      </c>
      <c r="E80" s="131" t="s">
        <v>3</v>
      </c>
      <c r="F80" s="106" t="s">
        <v>3</v>
      </c>
      <c r="G80" s="145" t="s">
        <v>153</v>
      </c>
      <c r="H80" s="208">
        <f>SUM(H81:H81)</f>
        <v>0</v>
      </c>
      <c r="I80" s="164">
        <f>SUM(I81:I81)</f>
        <v>15000</v>
      </c>
      <c r="J80" s="165">
        <f>SUM(J81:J81)</f>
        <v>0</v>
      </c>
      <c r="K80" s="208">
        <f>SUM(K81:K81)</f>
        <v>15000</v>
      </c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136"/>
      <c r="IG80" s="136"/>
      <c r="IH80" s="136"/>
      <c r="II80" s="136"/>
      <c r="IJ80" s="136"/>
      <c r="IK80" s="136"/>
      <c r="IL80" s="136"/>
      <c r="IM80" s="136"/>
      <c r="IN80" s="136"/>
      <c r="IO80" s="136"/>
      <c r="IP80" s="136"/>
      <c r="IQ80" s="136"/>
      <c r="IR80" s="136"/>
      <c r="IS80" s="136"/>
      <c r="IT80" s="136"/>
      <c r="IU80" s="136"/>
      <c r="IV80" s="136"/>
    </row>
    <row r="81" spans="1:256" ht="13.5" thickBot="1">
      <c r="A81" s="209"/>
      <c r="B81" s="186"/>
      <c r="C81" s="187"/>
      <c r="D81" s="188"/>
      <c r="E81" s="188">
        <v>4223</v>
      </c>
      <c r="F81" s="182" t="s">
        <v>145</v>
      </c>
      <c r="G81" s="210" t="s">
        <v>146</v>
      </c>
      <c r="H81" s="118">
        <v>0</v>
      </c>
      <c r="I81" s="128">
        <v>15000</v>
      </c>
      <c r="J81" s="205"/>
      <c r="K81" s="44">
        <f>I81+J81</f>
        <v>15000</v>
      </c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6"/>
      <c r="GF81" s="136"/>
      <c r="GG81" s="136"/>
      <c r="GH81" s="136"/>
      <c r="GI81" s="136"/>
      <c r="GJ81" s="136"/>
      <c r="GK81" s="136"/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/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  <c r="IB81" s="136"/>
      <c r="IC81" s="136"/>
      <c r="ID81" s="136"/>
      <c r="IE81" s="136"/>
      <c r="IF81" s="136"/>
      <c r="IG81" s="136"/>
      <c r="IH81" s="136"/>
      <c r="II81" s="136"/>
      <c r="IJ81" s="136"/>
      <c r="IK81" s="136"/>
      <c r="IL81" s="136"/>
      <c r="IM81" s="136"/>
      <c r="IN81" s="136"/>
      <c r="IO81" s="136"/>
      <c r="IP81" s="136"/>
      <c r="IQ81" s="136"/>
      <c r="IR81" s="136"/>
      <c r="IS81" s="136"/>
      <c r="IT81" s="136"/>
      <c r="IU81" s="136"/>
      <c r="IV81" s="136"/>
    </row>
    <row r="82" spans="1:256" ht="12.75">
      <c r="A82" s="206" t="s">
        <v>98</v>
      </c>
      <c r="B82" s="131" t="s">
        <v>5</v>
      </c>
      <c r="C82" s="207" t="s">
        <v>154</v>
      </c>
      <c r="D82" s="131" t="s">
        <v>3</v>
      </c>
      <c r="E82" s="131" t="s">
        <v>3</v>
      </c>
      <c r="F82" s="106" t="s">
        <v>3</v>
      </c>
      <c r="G82" s="145" t="s">
        <v>155</v>
      </c>
      <c r="H82" s="208">
        <f>SUM(H83:H83)</f>
        <v>0</v>
      </c>
      <c r="I82" s="164">
        <f>SUM(I83:I83)</f>
        <v>14000</v>
      </c>
      <c r="J82" s="165">
        <f>SUM(J83:J83)</f>
        <v>0</v>
      </c>
      <c r="K82" s="208">
        <f>SUM(K83:K83)</f>
        <v>14000</v>
      </c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6"/>
      <c r="GF82" s="136"/>
      <c r="GG82" s="136"/>
      <c r="GH82" s="136"/>
      <c r="GI82" s="136"/>
      <c r="GJ82" s="136"/>
      <c r="GK82" s="136"/>
      <c r="GL82" s="136"/>
      <c r="GM82" s="136"/>
      <c r="GN82" s="136"/>
      <c r="GO82" s="136"/>
      <c r="GP82" s="136"/>
      <c r="GQ82" s="136"/>
      <c r="GR82" s="136"/>
      <c r="GS82" s="136"/>
      <c r="GT82" s="136"/>
      <c r="GU82" s="136"/>
      <c r="GV82" s="136"/>
      <c r="GW82" s="136"/>
      <c r="GX82" s="136"/>
      <c r="GY82" s="136"/>
      <c r="GZ82" s="136"/>
      <c r="HA82" s="136"/>
      <c r="HB82" s="136"/>
      <c r="HC82" s="136"/>
      <c r="HD82" s="136"/>
      <c r="HE82" s="136"/>
      <c r="HF82" s="136"/>
      <c r="HG82" s="136"/>
      <c r="HH82" s="136"/>
      <c r="HI82" s="136"/>
      <c r="HJ82" s="136"/>
      <c r="HK82" s="136"/>
      <c r="HL82" s="136"/>
      <c r="HM82" s="136"/>
      <c r="HN82" s="136"/>
      <c r="HO82" s="136"/>
      <c r="HP82" s="136"/>
      <c r="HQ82" s="136"/>
      <c r="HR82" s="136"/>
      <c r="HS82" s="136"/>
      <c r="HT82" s="136"/>
      <c r="HU82" s="136"/>
      <c r="HV82" s="136"/>
      <c r="HW82" s="136"/>
      <c r="HX82" s="136"/>
      <c r="HY82" s="136"/>
      <c r="HZ82" s="136"/>
      <c r="IA82" s="136"/>
      <c r="IB82" s="136"/>
      <c r="IC82" s="136"/>
      <c r="ID82" s="136"/>
      <c r="IE82" s="136"/>
      <c r="IF82" s="136"/>
      <c r="IG82" s="136"/>
      <c r="IH82" s="136"/>
      <c r="II82" s="136"/>
      <c r="IJ82" s="136"/>
      <c r="IK82" s="136"/>
      <c r="IL82" s="136"/>
      <c r="IM82" s="136"/>
      <c r="IN82" s="136"/>
      <c r="IO82" s="136"/>
      <c r="IP82" s="136"/>
      <c r="IQ82" s="136"/>
      <c r="IR82" s="136"/>
      <c r="IS82" s="136"/>
      <c r="IT82" s="136"/>
      <c r="IU82" s="136"/>
      <c r="IV82" s="136"/>
    </row>
    <row r="83" spans="1:256" ht="13.5" thickBot="1">
      <c r="A83" s="209"/>
      <c r="B83" s="186"/>
      <c r="C83" s="187"/>
      <c r="D83" s="188"/>
      <c r="E83" s="188">
        <v>4223</v>
      </c>
      <c r="F83" s="182" t="s">
        <v>145</v>
      </c>
      <c r="G83" s="210" t="s">
        <v>146</v>
      </c>
      <c r="H83" s="118">
        <v>0</v>
      </c>
      <c r="I83" s="128">
        <v>14000</v>
      </c>
      <c r="J83" s="205"/>
      <c r="K83" s="44">
        <f>I83+J83</f>
        <v>14000</v>
      </c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36"/>
      <c r="GZ83" s="136"/>
      <c r="HA83" s="136"/>
      <c r="HB83" s="136"/>
      <c r="HC83" s="136"/>
      <c r="HD83" s="136"/>
      <c r="HE83" s="136"/>
      <c r="HF83" s="136"/>
      <c r="HG83" s="136"/>
      <c r="HH83" s="136"/>
      <c r="HI83" s="136"/>
      <c r="HJ83" s="136"/>
      <c r="HK83" s="136"/>
      <c r="HL83" s="136"/>
      <c r="HM83" s="136"/>
      <c r="HN83" s="136"/>
      <c r="HO83" s="136"/>
      <c r="HP83" s="136"/>
      <c r="HQ83" s="136"/>
      <c r="HR83" s="136"/>
      <c r="HS83" s="136"/>
      <c r="HT83" s="136"/>
      <c r="HU83" s="136"/>
      <c r="HV83" s="136"/>
      <c r="HW83" s="136"/>
      <c r="HX83" s="136"/>
      <c r="HY83" s="136"/>
      <c r="HZ83" s="136"/>
      <c r="IA83" s="136"/>
      <c r="IB83" s="136"/>
      <c r="IC83" s="136"/>
      <c r="ID83" s="136"/>
      <c r="IE83" s="136"/>
      <c r="IF83" s="136"/>
      <c r="IG83" s="136"/>
      <c r="IH83" s="136"/>
      <c r="II83" s="136"/>
      <c r="IJ83" s="136"/>
      <c r="IK83" s="136"/>
      <c r="IL83" s="136"/>
      <c r="IM83" s="136"/>
      <c r="IN83" s="136"/>
      <c r="IO83" s="136"/>
      <c r="IP83" s="136"/>
      <c r="IQ83" s="136"/>
      <c r="IR83" s="136"/>
      <c r="IS83" s="136"/>
      <c r="IT83" s="136"/>
      <c r="IU83" s="136"/>
      <c r="IV83" s="136"/>
    </row>
    <row r="84" spans="1:256" ht="12.75">
      <c r="A84" s="206" t="s">
        <v>98</v>
      </c>
      <c r="B84" s="131" t="s">
        <v>5</v>
      </c>
      <c r="C84" s="207" t="s">
        <v>156</v>
      </c>
      <c r="D84" s="131" t="s">
        <v>3</v>
      </c>
      <c r="E84" s="131" t="s">
        <v>3</v>
      </c>
      <c r="F84" s="106" t="s">
        <v>3</v>
      </c>
      <c r="G84" s="211" t="s">
        <v>157</v>
      </c>
      <c r="H84" s="208">
        <f>SUM(H85:H85)</f>
        <v>0</v>
      </c>
      <c r="I84" s="164">
        <f>SUM(I85:I85)</f>
        <v>2000</v>
      </c>
      <c r="J84" s="165">
        <f>SUM(J85:J85)</f>
        <v>0</v>
      </c>
      <c r="K84" s="208">
        <f>SUM(K85:K85)</f>
        <v>2000</v>
      </c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6"/>
      <c r="EF84" s="136"/>
      <c r="EG84" s="136"/>
      <c r="EH84" s="136"/>
      <c r="EI84" s="136"/>
      <c r="EJ84" s="136"/>
      <c r="EK84" s="136"/>
      <c r="EL84" s="136"/>
      <c r="EM84" s="136"/>
      <c r="EN84" s="136"/>
      <c r="EO84" s="136"/>
      <c r="EP84" s="136"/>
      <c r="EQ84" s="136"/>
      <c r="ER84" s="136"/>
      <c r="ES84" s="136"/>
      <c r="ET84" s="136"/>
      <c r="EU84" s="136"/>
      <c r="EV84" s="136"/>
      <c r="EW84" s="136"/>
      <c r="EX84" s="136"/>
      <c r="EY84" s="136"/>
      <c r="EZ84" s="136"/>
      <c r="FA84" s="136"/>
      <c r="FB84" s="136"/>
      <c r="FC84" s="136"/>
      <c r="FD84" s="136"/>
      <c r="FE84" s="136"/>
      <c r="FF84" s="136"/>
      <c r="FG84" s="136"/>
      <c r="FH84" s="136"/>
      <c r="FI84" s="136"/>
      <c r="FJ84" s="136"/>
      <c r="FK84" s="136"/>
      <c r="FL84" s="13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36"/>
      <c r="GC84" s="136"/>
      <c r="GD84" s="136"/>
      <c r="GE84" s="136"/>
      <c r="GF84" s="136"/>
      <c r="GG84" s="136"/>
      <c r="GH84" s="136"/>
      <c r="GI84" s="136"/>
      <c r="GJ84" s="136"/>
      <c r="GK84" s="136"/>
      <c r="GL84" s="136"/>
      <c r="GM84" s="136"/>
      <c r="GN84" s="136"/>
      <c r="GO84" s="136"/>
      <c r="GP84" s="136"/>
      <c r="GQ84" s="136"/>
      <c r="GR84" s="136"/>
      <c r="GS84" s="136"/>
      <c r="GT84" s="136"/>
      <c r="GU84" s="136"/>
      <c r="GV84" s="136"/>
      <c r="GW84" s="136"/>
      <c r="GX84" s="136"/>
      <c r="GY84" s="136"/>
      <c r="GZ84" s="136"/>
      <c r="HA84" s="136"/>
      <c r="HB84" s="136"/>
      <c r="HC84" s="136"/>
      <c r="HD84" s="136"/>
      <c r="HE84" s="136"/>
      <c r="HF84" s="136"/>
      <c r="HG84" s="136"/>
      <c r="HH84" s="136"/>
      <c r="HI84" s="136"/>
      <c r="HJ84" s="136"/>
      <c r="HK84" s="136"/>
      <c r="HL84" s="136"/>
      <c r="HM84" s="136"/>
      <c r="HN84" s="136"/>
      <c r="HO84" s="136"/>
      <c r="HP84" s="136"/>
      <c r="HQ84" s="136"/>
      <c r="HR84" s="136"/>
      <c r="HS84" s="136"/>
      <c r="HT84" s="136"/>
      <c r="HU84" s="136"/>
      <c r="HV84" s="136"/>
      <c r="HW84" s="136"/>
      <c r="HX84" s="136"/>
      <c r="HY84" s="136"/>
      <c r="HZ84" s="136"/>
      <c r="IA84" s="136"/>
      <c r="IB84" s="136"/>
      <c r="IC84" s="136"/>
      <c r="ID84" s="136"/>
      <c r="IE84" s="136"/>
      <c r="IF84" s="136"/>
      <c r="IG84" s="136"/>
      <c r="IH84" s="136"/>
      <c r="II84" s="136"/>
      <c r="IJ84" s="136"/>
      <c r="IK84" s="136"/>
      <c r="IL84" s="136"/>
      <c r="IM84" s="136"/>
      <c r="IN84" s="136"/>
      <c r="IO84" s="136"/>
      <c r="IP84" s="136"/>
      <c r="IQ84" s="136"/>
      <c r="IR84" s="136"/>
      <c r="IS84" s="136"/>
      <c r="IT84" s="136"/>
      <c r="IU84" s="136"/>
      <c r="IV84" s="136"/>
    </row>
    <row r="85" spans="1:256" ht="13.5" thickBot="1">
      <c r="A85" s="209"/>
      <c r="B85" s="186"/>
      <c r="C85" s="187"/>
      <c r="D85" s="188"/>
      <c r="E85" s="188">
        <v>4223</v>
      </c>
      <c r="F85" s="182" t="s">
        <v>145</v>
      </c>
      <c r="G85" s="210" t="s">
        <v>146</v>
      </c>
      <c r="H85" s="118">
        <v>0</v>
      </c>
      <c r="I85" s="128">
        <v>2000</v>
      </c>
      <c r="J85" s="205"/>
      <c r="K85" s="44">
        <f>I85+J85</f>
        <v>2000</v>
      </c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136"/>
      <c r="EZ85" s="136"/>
      <c r="FA85" s="136"/>
      <c r="FB85" s="136"/>
      <c r="FC85" s="136"/>
      <c r="FD85" s="136"/>
      <c r="FE85" s="136"/>
      <c r="FF85" s="136"/>
      <c r="FG85" s="136"/>
      <c r="FH85" s="136"/>
      <c r="FI85" s="136"/>
      <c r="FJ85" s="136"/>
      <c r="FK85" s="136"/>
      <c r="FL85" s="136"/>
      <c r="FM85" s="136"/>
      <c r="FN85" s="136"/>
      <c r="FO85" s="136"/>
      <c r="FP85" s="136"/>
      <c r="FQ85" s="136"/>
      <c r="FR85" s="136"/>
      <c r="FS85" s="136"/>
      <c r="FT85" s="136"/>
      <c r="FU85" s="136"/>
      <c r="FV85" s="136"/>
      <c r="FW85" s="136"/>
      <c r="FX85" s="136"/>
      <c r="FY85" s="136"/>
      <c r="FZ85" s="136"/>
      <c r="GA85" s="136"/>
      <c r="GB85" s="136"/>
      <c r="GC85" s="136"/>
      <c r="GD85" s="136"/>
      <c r="GE85" s="136"/>
      <c r="GF85" s="136"/>
      <c r="GG85" s="136"/>
      <c r="GH85" s="136"/>
      <c r="GI85" s="136"/>
      <c r="GJ85" s="136"/>
      <c r="GK85" s="136"/>
      <c r="GL85" s="136"/>
      <c r="GM85" s="136"/>
      <c r="GN85" s="136"/>
      <c r="GO85" s="136"/>
      <c r="GP85" s="136"/>
      <c r="GQ85" s="136"/>
      <c r="GR85" s="136"/>
      <c r="GS85" s="136"/>
      <c r="GT85" s="136"/>
      <c r="GU85" s="136"/>
      <c r="GV85" s="136"/>
      <c r="GW85" s="136"/>
      <c r="GX85" s="136"/>
      <c r="GY85" s="136"/>
      <c r="GZ85" s="136"/>
      <c r="HA85" s="136"/>
      <c r="HB85" s="136"/>
      <c r="HC85" s="136"/>
      <c r="HD85" s="136"/>
      <c r="HE85" s="136"/>
      <c r="HF85" s="136"/>
      <c r="HG85" s="136"/>
      <c r="HH85" s="136"/>
      <c r="HI85" s="136"/>
      <c r="HJ85" s="136"/>
      <c r="HK85" s="136"/>
      <c r="HL85" s="136"/>
      <c r="HM85" s="136"/>
      <c r="HN85" s="136"/>
      <c r="HO85" s="136"/>
      <c r="HP85" s="136"/>
      <c r="HQ85" s="136"/>
      <c r="HR85" s="136"/>
      <c r="HS85" s="136"/>
      <c r="HT85" s="136"/>
      <c r="HU85" s="136"/>
      <c r="HV85" s="136"/>
      <c r="HW85" s="136"/>
      <c r="HX85" s="136"/>
      <c r="HY85" s="136"/>
      <c r="HZ85" s="136"/>
      <c r="IA85" s="136"/>
      <c r="IB85" s="136"/>
      <c r="IC85" s="136"/>
      <c r="ID85" s="136"/>
      <c r="IE85" s="136"/>
      <c r="IF85" s="136"/>
      <c r="IG85" s="136"/>
      <c r="IH85" s="136"/>
      <c r="II85" s="136"/>
      <c r="IJ85" s="136"/>
      <c r="IK85" s="136"/>
      <c r="IL85" s="136"/>
      <c r="IM85" s="136"/>
      <c r="IN85" s="136"/>
      <c r="IO85" s="136"/>
      <c r="IP85" s="136"/>
      <c r="IQ85" s="136"/>
      <c r="IR85" s="136"/>
      <c r="IS85" s="136"/>
      <c r="IT85" s="136"/>
      <c r="IU85" s="136"/>
      <c r="IV85" s="136"/>
    </row>
    <row r="86" spans="1:256" ht="12.75">
      <c r="A86" s="206" t="s">
        <v>98</v>
      </c>
      <c r="B86" s="131" t="s">
        <v>5</v>
      </c>
      <c r="C86" s="207" t="s">
        <v>158</v>
      </c>
      <c r="D86" s="131" t="s">
        <v>3</v>
      </c>
      <c r="E86" s="131" t="s">
        <v>3</v>
      </c>
      <c r="F86" s="106" t="s">
        <v>3</v>
      </c>
      <c r="G86" s="211" t="s">
        <v>159</v>
      </c>
      <c r="H86" s="208">
        <f>SUM(H87:H87)</f>
        <v>0</v>
      </c>
      <c r="I86" s="164">
        <f>SUM(I87:I87)</f>
        <v>9000</v>
      </c>
      <c r="J86" s="165">
        <f>SUM(J87:J87)</f>
        <v>0</v>
      </c>
      <c r="K86" s="208">
        <f>SUM(K87:K87)</f>
        <v>9000</v>
      </c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36"/>
      <c r="GC86" s="136"/>
      <c r="GD86" s="136"/>
      <c r="GE86" s="136"/>
      <c r="GF86" s="136"/>
      <c r="GG86" s="136"/>
      <c r="GH86" s="136"/>
      <c r="GI86" s="136"/>
      <c r="GJ86" s="136"/>
      <c r="GK86" s="136"/>
      <c r="GL86" s="136"/>
      <c r="GM86" s="136"/>
      <c r="GN86" s="136"/>
      <c r="GO86" s="136"/>
      <c r="GP86" s="136"/>
      <c r="GQ86" s="136"/>
      <c r="GR86" s="136"/>
      <c r="GS86" s="136"/>
      <c r="GT86" s="136"/>
      <c r="GU86" s="136"/>
      <c r="GV86" s="136"/>
      <c r="GW86" s="136"/>
      <c r="GX86" s="136"/>
      <c r="GY86" s="136"/>
      <c r="GZ86" s="136"/>
      <c r="HA86" s="136"/>
      <c r="HB86" s="136"/>
      <c r="HC86" s="136"/>
      <c r="HD86" s="136"/>
      <c r="HE86" s="136"/>
      <c r="HF86" s="136"/>
      <c r="HG86" s="136"/>
      <c r="HH86" s="136"/>
      <c r="HI86" s="136"/>
      <c r="HJ86" s="136"/>
      <c r="HK86" s="136"/>
      <c r="HL86" s="136"/>
      <c r="HM86" s="136"/>
      <c r="HN86" s="136"/>
      <c r="HO86" s="136"/>
      <c r="HP86" s="136"/>
      <c r="HQ86" s="136"/>
      <c r="HR86" s="136"/>
      <c r="HS86" s="136"/>
      <c r="HT86" s="136"/>
      <c r="HU86" s="136"/>
      <c r="HV86" s="136"/>
      <c r="HW86" s="136"/>
      <c r="HX86" s="136"/>
      <c r="HY86" s="136"/>
      <c r="HZ86" s="136"/>
      <c r="IA86" s="136"/>
      <c r="IB86" s="136"/>
      <c r="IC86" s="136"/>
      <c r="ID86" s="136"/>
      <c r="IE86" s="136"/>
      <c r="IF86" s="136"/>
      <c r="IG86" s="136"/>
      <c r="IH86" s="136"/>
      <c r="II86" s="136"/>
      <c r="IJ86" s="136"/>
      <c r="IK86" s="136"/>
      <c r="IL86" s="136"/>
      <c r="IM86" s="136"/>
      <c r="IN86" s="136"/>
      <c r="IO86" s="136"/>
      <c r="IP86" s="136"/>
      <c r="IQ86" s="136"/>
      <c r="IR86" s="136"/>
      <c r="IS86" s="136"/>
      <c r="IT86" s="136"/>
      <c r="IU86" s="136"/>
      <c r="IV86" s="136"/>
    </row>
    <row r="87" spans="1:256" ht="13.5" thickBot="1">
      <c r="A87" s="209"/>
      <c r="B87" s="186"/>
      <c r="C87" s="187"/>
      <c r="D87" s="188"/>
      <c r="E87" s="188">
        <v>4223</v>
      </c>
      <c r="F87" s="182" t="s">
        <v>145</v>
      </c>
      <c r="G87" s="210" t="s">
        <v>146</v>
      </c>
      <c r="H87" s="118">
        <v>0</v>
      </c>
      <c r="I87" s="128">
        <v>9000</v>
      </c>
      <c r="J87" s="205"/>
      <c r="K87" s="44">
        <f>I87+J87</f>
        <v>9000</v>
      </c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136"/>
      <c r="GD87" s="136"/>
      <c r="GE87" s="136"/>
      <c r="GF87" s="136"/>
      <c r="GG87" s="136"/>
      <c r="GH87" s="136"/>
      <c r="GI87" s="136"/>
      <c r="GJ87" s="136"/>
      <c r="GK87" s="136"/>
      <c r="GL87" s="136"/>
      <c r="GM87" s="136"/>
      <c r="GN87" s="136"/>
      <c r="GO87" s="136"/>
      <c r="GP87" s="136"/>
      <c r="GQ87" s="136"/>
      <c r="GR87" s="136"/>
      <c r="GS87" s="136"/>
      <c r="GT87" s="136"/>
      <c r="GU87" s="136"/>
      <c r="GV87" s="136"/>
      <c r="GW87" s="136"/>
      <c r="GX87" s="136"/>
      <c r="GY87" s="136"/>
      <c r="GZ87" s="136"/>
      <c r="HA87" s="136"/>
      <c r="HB87" s="136"/>
      <c r="HC87" s="136"/>
      <c r="HD87" s="136"/>
      <c r="HE87" s="136"/>
      <c r="HF87" s="136"/>
      <c r="HG87" s="136"/>
      <c r="HH87" s="136"/>
      <c r="HI87" s="136"/>
      <c r="HJ87" s="136"/>
      <c r="HK87" s="136"/>
      <c r="HL87" s="136"/>
      <c r="HM87" s="136"/>
      <c r="HN87" s="136"/>
      <c r="HO87" s="136"/>
      <c r="HP87" s="136"/>
      <c r="HQ87" s="136"/>
      <c r="HR87" s="136"/>
      <c r="HS87" s="136"/>
      <c r="HT87" s="136"/>
      <c r="HU87" s="136"/>
      <c r="HV87" s="136"/>
      <c r="HW87" s="136"/>
      <c r="HX87" s="136"/>
      <c r="HY87" s="136"/>
      <c r="HZ87" s="136"/>
      <c r="IA87" s="136"/>
      <c r="IB87" s="136"/>
      <c r="IC87" s="136"/>
      <c r="ID87" s="136"/>
      <c r="IE87" s="136"/>
      <c r="IF87" s="136"/>
      <c r="IG87" s="136"/>
      <c r="IH87" s="136"/>
      <c r="II87" s="136"/>
      <c r="IJ87" s="136"/>
      <c r="IK87" s="136"/>
      <c r="IL87" s="136"/>
      <c r="IM87" s="136"/>
      <c r="IN87" s="136"/>
      <c r="IO87" s="136"/>
      <c r="IP87" s="136"/>
      <c r="IQ87" s="136"/>
      <c r="IR87" s="136"/>
      <c r="IS87" s="136"/>
      <c r="IT87" s="136"/>
      <c r="IU87" s="136"/>
      <c r="IV87" s="136"/>
    </row>
    <row r="88" spans="1:256" ht="12.75">
      <c r="A88" s="206" t="s">
        <v>98</v>
      </c>
      <c r="B88" s="131" t="s">
        <v>5</v>
      </c>
      <c r="C88" s="207" t="s">
        <v>160</v>
      </c>
      <c r="D88" s="131" t="s">
        <v>3</v>
      </c>
      <c r="E88" s="131" t="s">
        <v>3</v>
      </c>
      <c r="F88" s="106" t="s">
        <v>3</v>
      </c>
      <c r="G88" s="211" t="s">
        <v>161</v>
      </c>
      <c r="H88" s="208">
        <f>SUM(H89:H89)</f>
        <v>0</v>
      </c>
      <c r="I88" s="164">
        <f>SUM(I89:I89)</f>
        <v>13000</v>
      </c>
      <c r="J88" s="165">
        <f>SUM(J89:J89)</f>
        <v>0</v>
      </c>
      <c r="K88" s="208">
        <f>SUM(K89:K89)</f>
        <v>13000</v>
      </c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136"/>
      <c r="GD88" s="136"/>
      <c r="GE88" s="136"/>
      <c r="GF88" s="136"/>
      <c r="GG88" s="136"/>
      <c r="GH88" s="136"/>
      <c r="GI88" s="136"/>
      <c r="GJ88" s="136"/>
      <c r="GK88" s="136"/>
      <c r="GL88" s="136"/>
      <c r="GM88" s="136"/>
      <c r="GN88" s="136"/>
      <c r="GO88" s="136"/>
      <c r="GP88" s="136"/>
      <c r="GQ88" s="136"/>
      <c r="GR88" s="136"/>
      <c r="GS88" s="136"/>
      <c r="GT88" s="136"/>
      <c r="GU88" s="136"/>
      <c r="GV88" s="136"/>
      <c r="GW88" s="136"/>
      <c r="GX88" s="136"/>
      <c r="GY88" s="136"/>
      <c r="GZ88" s="136"/>
      <c r="HA88" s="136"/>
      <c r="HB88" s="136"/>
      <c r="HC88" s="136"/>
      <c r="HD88" s="136"/>
      <c r="HE88" s="136"/>
      <c r="HF88" s="136"/>
      <c r="HG88" s="136"/>
      <c r="HH88" s="136"/>
      <c r="HI88" s="136"/>
      <c r="HJ88" s="136"/>
      <c r="HK88" s="136"/>
      <c r="HL88" s="136"/>
      <c r="HM88" s="136"/>
      <c r="HN88" s="136"/>
      <c r="HO88" s="136"/>
      <c r="HP88" s="136"/>
      <c r="HQ88" s="136"/>
      <c r="HR88" s="136"/>
      <c r="HS88" s="136"/>
      <c r="HT88" s="136"/>
      <c r="HU88" s="136"/>
      <c r="HV88" s="136"/>
      <c r="HW88" s="136"/>
      <c r="HX88" s="136"/>
      <c r="HY88" s="136"/>
      <c r="HZ88" s="136"/>
      <c r="IA88" s="136"/>
      <c r="IB88" s="136"/>
      <c r="IC88" s="136"/>
      <c r="ID88" s="136"/>
      <c r="IE88" s="136"/>
      <c r="IF88" s="136"/>
      <c r="IG88" s="136"/>
      <c r="IH88" s="136"/>
      <c r="II88" s="136"/>
      <c r="IJ88" s="136"/>
      <c r="IK88" s="136"/>
      <c r="IL88" s="136"/>
      <c r="IM88" s="136"/>
      <c r="IN88" s="136"/>
      <c r="IO88" s="136"/>
      <c r="IP88" s="136"/>
      <c r="IQ88" s="136"/>
      <c r="IR88" s="136"/>
      <c r="IS88" s="136"/>
      <c r="IT88" s="136"/>
      <c r="IU88" s="136"/>
      <c r="IV88" s="136"/>
    </row>
    <row r="89" spans="1:256" ht="13.5" thickBot="1">
      <c r="A89" s="209"/>
      <c r="B89" s="186"/>
      <c r="C89" s="187"/>
      <c r="D89" s="188"/>
      <c r="E89" s="188">
        <v>4223</v>
      </c>
      <c r="F89" s="182" t="s">
        <v>145</v>
      </c>
      <c r="G89" s="210" t="s">
        <v>146</v>
      </c>
      <c r="H89" s="118">
        <v>0</v>
      </c>
      <c r="I89" s="128">
        <v>13000</v>
      </c>
      <c r="J89" s="205"/>
      <c r="K89" s="44">
        <f>I89+J89</f>
        <v>13000</v>
      </c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6"/>
      <c r="GF89" s="136"/>
      <c r="GG89" s="136"/>
      <c r="GH89" s="136"/>
      <c r="GI89" s="136"/>
      <c r="GJ89" s="136"/>
      <c r="GK89" s="136"/>
      <c r="GL89" s="136"/>
      <c r="GM89" s="136"/>
      <c r="GN89" s="136"/>
      <c r="GO89" s="136"/>
      <c r="GP89" s="136"/>
      <c r="GQ89" s="136"/>
      <c r="GR89" s="136"/>
      <c r="GS89" s="136"/>
      <c r="GT89" s="136"/>
      <c r="GU89" s="136"/>
      <c r="GV89" s="136"/>
      <c r="GW89" s="136"/>
      <c r="GX89" s="136"/>
      <c r="GY89" s="136"/>
      <c r="GZ89" s="136"/>
      <c r="HA89" s="136"/>
      <c r="HB89" s="136"/>
      <c r="HC89" s="136"/>
      <c r="HD89" s="136"/>
      <c r="HE89" s="136"/>
      <c r="HF89" s="136"/>
      <c r="HG89" s="136"/>
      <c r="HH89" s="136"/>
      <c r="HI89" s="136"/>
      <c r="HJ89" s="136"/>
      <c r="HK89" s="136"/>
      <c r="HL89" s="136"/>
      <c r="HM89" s="136"/>
      <c r="HN89" s="136"/>
      <c r="HO89" s="136"/>
      <c r="HP89" s="136"/>
      <c r="HQ89" s="136"/>
      <c r="HR89" s="136"/>
      <c r="HS89" s="136"/>
      <c r="HT89" s="136"/>
      <c r="HU89" s="136"/>
      <c r="HV89" s="136"/>
      <c r="HW89" s="136"/>
      <c r="HX89" s="136"/>
      <c r="HY89" s="136"/>
      <c r="HZ89" s="136"/>
      <c r="IA89" s="136"/>
      <c r="IB89" s="136"/>
      <c r="IC89" s="136"/>
      <c r="ID89" s="136"/>
      <c r="IE89" s="136"/>
      <c r="IF89" s="136"/>
      <c r="IG89" s="136"/>
      <c r="IH89" s="136"/>
      <c r="II89" s="136"/>
      <c r="IJ89" s="136"/>
      <c r="IK89" s="136"/>
      <c r="IL89" s="136"/>
      <c r="IM89" s="136"/>
      <c r="IN89" s="136"/>
      <c r="IO89" s="136"/>
      <c r="IP89" s="136"/>
      <c r="IQ89" s="136"/>
      <c r="IR89" s="136"/>
      <c r="IS89" s="136"/>
      <c r="IT89" s="136"/>
      <c r="IU89" s="136"/>
      <c r="IV89" s="136"/>
    </row>
    <row r="90" spans="1:256" ht="12.75">
      <c r="A90" s="206" t="s">
        <v>98</v>
      </c>
      <c r="B90" s="131" t="s">
        <v>5</v>
      </c>
      <c r="C90" s="207" t="s">
        <v>162</v>
      </c>
      <c r="D90" s="131" t="s">
        <v>3</v>
      </c>
      <c r="E90" s="131" t="s">
        <v>3</v>
      </c>
      <c r="F90" s="106" t="s">
        <v>3</v>
      </c>
      <c r="G90" s="211" t="s">
        <v>163</v>
      </c>
      <c r="H90" s="208">
        <f>SUM(H91:H91)</f>
        <v>0</v>
      </c>
      <c r="I90" s="164">
        <f>SUM(I91:I91)</f>
        <v>7000</v>
      </c>
      <c r="J90" s="165">
        <f>SUM(J91:J91)</f>
        <v>0</v>
      </c>
      <c r="K90" s="208">
        <f>SUM(K91:K91)</f>
        <v>7000</v>
      </c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6"/>
      <c r="GF90" s="136"/>
      <c r="GG90" s="136"/>
      <c r="GH90" s="136"/>
      <c r="GI90" s="136"/>
      <c r="GJ90" s="136"/>
      <c r="GK90" s="136"/>
      <c r="GL90" s="136"/>
      <c r="GM90" s="136"/>
      <c r="GN90" s="136"/>
      <c r="GO90" s="136"/>
      <c r="GP90" s="136"/>
      <c r="GQ90" s="136"/>
      <c r="GR90" s="136"/>
      <c r="GS90" s="136"/>
      <c r="GT90" s="136"/>
      <c r="GU90" s="136"/>
      <c r="GV90" s="136"/>
      <c r="GW90" s="136"/>
      <c r="GX90" s="136"/>
      <c r="GY90" s="136"/>
      <c r="GZ90" s="136"/>
      <c r="HA90" s="136"/>
      <c r="HB90" s="136"/>
      <c r="HC90" s="136"/>
      <c r="HD90" s="136"/>
      <c r="HE90" s="136"/>
      <c r="HF90" s="136"/>
      <c r="HG90" s="136"/>
      <c r="HH90" s="136"/>
      <c r="HI90" s="136"/>
      <c r="HJ90" s="136"/>
      <c r="HK90" s="136"/>
      <c r="HL90" s="136"/>
      <c r="HM90" s="136"/>
      <c r="HN90" s="136"/>
      <c r="HO90" s="136"/>
      <c r="HP90" s="136"/>
      <c r="HQ90" s="136"/>
      <c r="HR90" s="136"/>
      <c r="HS90" s="136"/>
      <c r="HT90" s="136"/>
      <c r="HU90" s="136"/>
      <c r="HV90" s="136"/>
      <c r="HW90" s="136"/>
      <c r="HX90" s="136"/>
      <c r="HY90" s="136"/>
      <c r="HZ90" s="136"/>
      <c r="IA90" s="136"/>
      <c r="IB90" s="136"/>
      <c r="IC90" s="136"/>
      <c r="ID90" s="136"/>
      <c r="IE90" s="136"/>
      <c r="IF90" s="136"/>
      <c r="IG90" s="136"/>
      <c r="IH90" s="136"/>
      <c r="II90" s="136"/>
      <c r="IJ90" s="136"/>
      <c r="IK90" s="136"/>
      <c r="IL90" s="136"/>
      <c r="IM90" s="136"/>
      <c r="IN90" s="136"/>
      <c r="IO90" s="136"/>
      <c r="IP90" s="136"/>
      <c r="IQ90" s="136"/>
      <c r="IR90" s="136"/>
      <c r="IS90" s="136"/>
      <c r="IT90" s="136"/>
      <c r="IU90" s="136"/>
      <c r="IV90" s="136"/>
    </row>
    <row r="91" spans="1:256" ht="13.5" thickBot="1">
      <c r="A91" s="209"/>
      <c r="B91" s="186"/>
      <c r="C91" s="187"/>
      <c r="D91" s="188"/>
      <c r="E91" s="188">
        <v>4223</v>
      </c>
      <c r="F91" s="182" t="s">
        <v>145</v>
      </c>
      <c r="G91" s="210" t="s">
        <v>146</v>
      </c>
      <c r="H91" s="118">
        <v>0</v>
      </c>
      <c r="I91" s="128">
        <v>7000</v>
      </c>
      <c r="J91" s="205"/>
      <c r="K91" s="44">
        <f>I91+J91</f>
        <v>7000</v>
      </c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6"/>
      <c r="GF91" s="136"/>
      <c r="GG91" s="136"/>
      <c r="GH91" s="136"/>
      <c r="GI91" s="136"/>
      <c r="GJ91" s="136"/>
      <c r="GK91" s="136"/>
      <c r="GL91" s="136"/>
      <c r="GM91" s="136"/>
      <c r="GN91" s="136"/>
      <c r="GO91" s="136"/>
      <c r="GP91" s="136"/>
      <c r="GQ91" s="136"/>
      <c r="GR91" s="136"/>
      <c r="GS91" s="136"/>
      <c r="GT91" s="136"/>
      <c r="GU91" s="136"/>
      <c r="GV91" s="136"/>
      <c r="GW91" s="136"/>
      <c r="GX91" s="136"/>
      <c r="GY91" s="136"/>
      <c r="GZ91" s="136"/>
      <c r="HA91" s="136"/>
      <c r="HB91" s="136"/>
      <c r="HC91" s="136"/>
      <c r="HD91" s="136"/>
      <c r="HE91" s="136"/>
      <c r="HF91" s="136"/>
      <c r="HG91" s="136"/>
      <c r="HH91" s="136"/>
      <c r="HI91" s="136"/>
      <c r="HJ91" s="136"/>
      <c r="HK91" s="136"/>
      <c r="HL91" s="136"/>
      <c r="HM91" s="136"/>
      <c r="HN91" s="136"/>
      <c r="HO91" s="136"/>
      <c r="HP91" s="136"/>
      <c r="HQ91" s="136"/>
      <c r="HR91" s="136"/>
      <c r="HS91" s="136"/>
      <c r="HT91" s="136"/>
      <c r="HU91" s="136"/>
      <c r="HV91" s="136"/>
      <c r="HW91" s="136"/>
      <c r="HX91" s="136"/>
      <c r="HY91" s="136"/>
      <c r="HZ91" s="136"/>
      <c r="IA91" s="136"/>
      <c r="IB91" s="136"/>
      <c r="IC91" s="136"/>
      <c r="ID91" s="136"/>
      <c r="IE91" s="136"/>
      <c r="IF91" s="136"/>
      <c r="IG91" s="136"/>
      <c r="IH91" s="136"/>
      <c r="II91" s="136"/>
      <c r="IJ91" s="136"/>
      <c r="IK91" s="136"/>
      <c r="IL91" s="136"/>
      <c r="IM91" s="136"/>
      <c r="IN91" s="136"/>
      <c r="IO91" s="136"/>
      <c r="IP91" s="136"/>
      <c r="IQ91" s="136"/>
      <c r="IR91" s="136"/>
      <c r="IS91" s="136"/>
      <c r="IT91" s="136"/>
      <c r="IU91" s="136"/>
      <c r="IV91" s="136"/>
    </row>
    <row r="92" spans="1:256" ht="12.75">
      <c r="A92" s="206" t="s">
        <v>98</v>
      </c>
      <c r="B92" s="131" t="s">
        <v>5</v>
      </c>
      <c r="C92" s="207" t="s">
        <v>164</v>
      </c>
      <c r="D92" s="131" t="s">
        <v>3</v>
      </c>
      <c r="E92" s="131" t="s">
        <v>3</v>
      </c>
      <c r="F92" s="106" t="s">
        <v>3</v>
      </c>
      <c r="G92" s="211" t="s">
        <v>165</v>
      </c>
      <c r="H92" s="208">
        <f>SUM(H93:H93)</f>
        <v>0</v>
      </c>
      <c r="I92" s="164">
        <f>SUM(I93:I93)</f>
        <v>7000</v>
      </c>
      <c r="J92" s="165">
        <f>SUM(J93:J93)</f>
        <v>0</v>
      </c>
      <c r="K92" s="208">
        <f>SUM(K93:K93)</f>
        <v>7000</v>
      </c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  <c r="IB92" s="136"/>
      <c r="IC92" s="136"/>
      <c r="ID92" s="136"/>
      <c r="IE92" s="136"/>
      <c r="IF92" s="136"/>
      <c r="IG92" s="136"/>
      <c r="IH92" s="136"/>
      <c r="II92" s="136"/>
      <c r="IJ92" s="136"/>
      <c r="IK92" s="136"/>
      <c r="IL92" s="136"/>
      <c r="IM92" s="136"/>
      <c r="IN92" s="136"/>
      <c r="IO92" s="136"/>
      <c r="IP92" s="136"/>
      <c r="IQ92" s="136"/>
      <c r="IR92" s="136"/>
      <c r="IS92" s="136"/>
      <c r="IT92" s="136"/>
      <c r="IU92" s="136"/>
      <c r="IV92" s="136"/>
    </row>
    <row r="93" spans="1:256" ht="13.5" thickBot="1">
      <c r="A93" s="209"/>
      <c r="B93" s="186"/>
      <c r="C93" s="187"/>
      <c r="D93" s="188"/>
      <c r="E93" s="188">
        <v>4223</v>
      </c>
      <c r="F93" s="182" t="s">
        <v>145</v>
      </c>
      <c r="G93" s="210" t="s">
        <v>146</v>
      </c>
      <c r="H93" s="118">
        <v>0</v>
      </c>
      <c r="I93" s="128">
        <v>7000</v>
      </c>
      <c r="J93" s="205"/>
      <c r="K93" s="44">
        <f>I93+J93</f>
        <v>7000</v>
      </c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136"/>
      <c r="GD93" s="136"/>
      <c r="GE93" s="136"/>
      <c r="GF93" s="136"/>
      <c r="GG93" s="136"/>
      <c r="GH93" s="136"/>
      <c r="GI93" s="136"/>
      <c r="GJ93" s="136"/>
      <c r="GK93" s="136"/>
      <c r="GL93" s="136"/>
      <c r="GM93" s="136"/>
      <c r="GN93" s="136"/>
      <c r="GO93" s="136"/>
      <c r="GP93" s="136"/>
      <c r="GQ93" s="136"/>
      <c r="GR93" s="136"/>
      <c r="GS93" s="136"/>
      <c r="GT93" s="136"/>
      <c r="GU93" s="136"/>
      <c r="GV93" s="136"/>
      <c r="GW93" s="136"/>
      <c r="GX93" s="136"/>
      <c r="GY93" s="136"/>
      <c r="GZ93" s="136"/>
      <c r="HA93" s="136"/>
      <c r="HB93" s="136"/>
      <c r="HC93" s="136"/>
      <c r="HD93" s="136"/>
      <c r="HE93" s="136"/>
      <c r="HF93" s="136"/>
      <c r="HG93" s="136"/>
      <c r="HH93" s="136"/>
      <c r="HI93" s="136"/>
      <c r="HJ93" s="136"/>
      <c r="HK93" s="136"/>
      <c r="HL93" s="136"/>
      <c r="HM93" s="136"/>
      <c r="HN93" s="136"/>
      <c r="HO93" s="136"/>
      <c r="HP93" s="136"/>
      <c r="HQ93" s="136"/>
      <c r="HR93" s="136"/>
      <c r="HS93" s="136"/>
      <c r="HT93" s="136"/>
      <c r="HU93" s="136"/>
      <c r="HV93" s="136"/>
      <c r="HW93" s="136"/>
      <c r="HX93" s="136"/>
      <c r="HY93" s="136"/>
      <c r="HZ93" s="136"/>
      <c r="IA93" s="136"/>
      <c r="IB93" s="136"/>
      <c r="IC93" s="136"/>
      <c r="ID93" s="136"/>
      <c r="IE93" s="136"/>
      <c r="IF93" s="136"/>
      <c r="IG93" s="136"/>
      <c r="IH93" s="136"/>
      <c r="II93" s="136"/>
      <c r="IJ93" s="136"/>
      <c r="IK93" s="136"/>
      <c r="IL93" s="136"/>
      <c r="IM93" s="136"/>
      <c r="IN93" s="136"/>
      <c r="IO93" s="136"/>
      <c r="IP93" s="136"/>
      <c r="IQ93" s="136"/>
      <c r="IR93" s="136"/>
      <c r="IS93" s="136"/>
      <c r="IT93" s="136"/>
      <c r="IU93" s="136"/>
      <c r="IV93" s="136"/>
    </row>
    <row r="94" spans="1:256" ht="12.75">
      <c r="A94" s="206" t="s">
        <v>98</v>
      </c>
      <c r="B94" s="131" t="s">
        <v>5</v>
      </c>
      <c r="C94" s="207" t="s">
        <v>166</v>
      </c>
      <c r="D94" s="131" t="s">
        <v>3</v>
      </c>
      <c r="E94" s="131" t="s">
        <v>3</v>
      </c>
      <c r="F94" s="106" t="s">
        <v>3</v>
      </c>
      <c r="G94" s="211" t="s">
        <v>167</v>
      </c>
      <c r="H94" s="208">
        <f>SUM(H95:H95)</f>
        <v>0</v>
      </c>
      <c r="I94" s="164">
        <f>SUM(I95:I95)</f>
        <v>8000</v>
      </c>
      <c r="J94" s="165">
        <f>SUM(J95:J95)</f>
        <v>0</v>
      </c>
      <c r="K94" s="208">
        <f>SUM(K95:K95)</f>
        <v>8000</v>
      </c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136"/>
      <c r="GD94" s="136"/>
      <c r="GE94" s="136"/>
      <c r="GF94" s="136"/>
      <c r="GG94" s="136"/>
      <c r="GH94" s="136"/>
      <c r="GI94" s="136"/>
      <c r="GJ94" s="136"/>
      <c r="GK94" s="136"/>
      <c r="GL94" s="136"/>
      <c r="GM94" s="136"/>
      <c r="GN94" s="136"/>
      <c r="GO94" s="136"/>
      <c r="GP94" s="136"/>
      <c r="GQ94" s="136"/>
      <c r="GR94" s="136"/>
      <c r="GS94" s="136"/>
      <c r="GT94" s="136"/>
      <c r="GU94" s="136"/>
      <c r="GV94" s="136"/>
      <c r="GW94" s="136"/>
      <c r="GX94" s="136"/>
      <c r="GY94" s="136"/>
      <c r="GZ94" s="136"/>
      <c r="HA94" s="136"/>
      <c r="HB94" s="136"/>
      <c r="HC94" s="136"/>
      <c r="HD94" s="136"/>
      <c r="HE94" s="136"/>
      <c r="HF94" s="136"/>
      <c r="HG94" s="136"/>
      <c r="HH94" s="136"/>
      <c r="HI94" s="136"/>
      <c r="HJ94" s="136"/>
      <c r="HK94" s="136"/>
      <c r="HL94" s="136"/>
      <c r="HM94" s="136"/>
      <c r="HN94" s="136"/>
      <c r="HO94" s="136"/>
      <c r="HP94" s="136"/>
      <c r="HQ94" s="136"/>
      <c r="HR94" s="136"/>
      <c r="HS94" s="136"/>
      <c r="HT94" s="136"/>
      <c r="HU94" s="136"/>
      <c r="HV94" s="136"/>
      <c r="HW94" s="136"/>
      <c r="HX94" s="136"/>
      <c r="HY94" s="136"/>
      <c r="HZ94" s="136"/>
      <c r="IA94" s="136"/>
      <c r="IB94" s="136"/>
      <c r="IC94" s="136"/>
      <c r="ID94" s="136"/>
      <c r="IE94" s="136"/>
      <c r="IF94" s="136"/>
      <c r="IG94" s="136"/>
      <c r="IH94" s="136"/>
      <c r="II94" s="136"/>
      <c r="IJ94" s="136"/>
      <c r="IK94" s="136"/>
      <c r="IL94" s="136"/>
      <c r="IM94" s="136"/>
      <c r="IN94" s="136"/>
      <c r="IO94" s="136"/>
      <c r="IP94" s="136"/>
      <c r="IQ94" s="136"/>
      <c r="IR94" s="136"/>
      <c r="IS94" s="136"/>
      <c r="IT94" s="136"/>
      <c r="IU94" s="136"/>
      <c r="IV94" s="136"/>
    </row>
    <row r="95" spans="1:256" ht="13.5" thickBot="1">
      <c r="A95" s="209"/>
      <c r="B95" s="186"/>
      <c r="C95" s="187"/>
      <c r="D95" s="188"/>
      <c r="E95" s="188">
        <v>4223</v>
      </c>
      <c r="F95" s="182" t="s">
        <v>145</v>
      </c>
      <c r="G95" s="210" t="s">
        <v>146</v>
      </c>
      <c r="H95" s="118">
        <v>0</v>
      </c>
      <c r="I95" s="128">
        <v>8000</v>
      </c>
      <c r="J95" s="205"/>
      <c r="K95" s="44">
        <f>I95+J95</f>
        <v>8000</v>
      </c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36"/>
      <c r="FQ95" s="136"/>
      <c r="FR95" s="136"/>
      <c r="FS95" s="136"/>
      <c r="FT95" s="136"/>
      <c r="FU95" s="136"/>
      <c r="FV95" s="136"/>
      <c r="FW95" s="136"/>
      <c r="FX95" s="136"/>
      <c r="FY95" s="136"/>
      <c r="FZ95" s="136"/>
      <c r="GA95" s="136"/>
      <c r="GB95" s="136"/>
      <c r="GC95" s="136"/>
      <c r="GD95" s="136"/>
      <c r="GE95" s="136"/>
      <c r="GF95" s="136"/>
      <c r="GG95" s="136"/>
      <c r="GH95" s="136"/>
      <c r="GI95" s="136"/>
      <c r="GJ95" s="136"/>
      <c r="GK95" s="136"/>
      <c r="GL95" s="136"/>
      <c r="GM95" s="136"/>
      <c r="GN95" s="136"/>
      <c r="GO95" s="136"/>
      <c r="GP95" s="136"/>
      <c r="GQ95" s="136"/>
      <c r="GR95" s="136"/>
      <c r="GS95" s="136"/>
      <c r="GT95" s="136"/>
      <c r="GU95" s="136"/>
      <c r="GV95" s="136"/>
      <c r="GW95" s="136"/>
      <c r="GX95" s="136"/>
      <c r="GY95" s="136"/>
      <c r="GZ95" s="136"/>
      <c r="HA95" s="136"/>
      <c r="HB95" s="136"/>
      <c r="HC95" s="136"/>
      <c r="HD95" s="136"/>
      <c r="HE95" s="136"/>
      <c r="HF95" s="136"/>
      <c r="HG95" s="136"/>
      <c r="HH95" s="136"/>
      <c r="HI95" s="136"/>
      <c r="HJ95" s="136"/>
      <c r="HK95" s="136"/>
      <c r="HL95" s="136"/>
      <c r="HM95" s="136"/>
      <c r="HN95" s="136"/>
      <c r="HO95" s="136"/>
      <c r="HP95" s="136"/>
      <c r="HQ95" s="136"/>
      <c r="HR95" s="136"/>
      <c r="HS95" s="136"/>
      <c r="HT95" s="136"/>
      <c r="HU95" s="136"/>
      <c r="HV95" s="136"/>
      <c r="HW95" s="136"/>
      <c r="HX95" s="136"/>
      <c r="HY95" s="136"/>
      <c r="HZ95" s="136"/>
      <c r="IA95" s="136"/>
      <c r="IB95" s="136"/>
      <c r="IC95" s="136"/>
      <c r="ID95" s="136"/>
      <c r="IE95" s="136"/>
      <c r="IF95" s="136"/>
      <c r="IG95" s="136"/>
      <c r="IH95" s="136"/>
      <c r="II95" s="136"/>
      <c r="IJ95" s="136"/>
      <c r="IK95" s="136"/>
      <c r="IL95" s="136"/>
      <c r="IM95" s="136"/>
      <c r="IN95" s="136"/>
      <c r="IO95" s="136"/>
      <c r="IP95" s="136"/>
      <c r="IQ95" s="136"/>
      <c r="IR95" s="136"/>
      <c r="IS95" s="136"/>
      <c r="IT95" s="136"/>
      <c r="IU95" s="136"/>
      <c r="IV95" s="136"/>
    </row>
    <row r="96" spans="1:256" ht="12.75">
      <c r="A96" s="206" t="s">
        <v>98</v>
      </c>
      <c r="B96" s="131" t="s">
        <v>5</v>
      </c>
      <c r="C96" s="207" t="s">
        <v>168</v>
      </c>
      <c r="D96" s="131" t="s">
        <v>3</v>
      </c>
      <c r="E96" s="131" t="s">
        <v>3</v>
      </c>
      <c r="F96" s="106" t="s">
        <v>3</v>
      </c>
      <c r="G96" s="211" t="s">
        <v>169</v>
      </c>
      <c r="H96" s="208">
        <f>SUM(H97:H97)</f>
        <v>0</v>
      </c>
      <c r="I96" s="164">
        <f>SUM(I97:I97)</f>
        <v>13000</v>
      </c>
      <c r="J96" s="165">
        <f>SUM(J97:J97)</f>
        <v>0</v>
      </c>
      <c r="K96" s="208">
        <f>SUM(K97:K97)</f>
        <v>13000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  <c r="FZ96" s="136"/>
      <c r="GA96" s="136"/>
      <c r="GB96" s="136"/>
      <c r="GC96" s="136"/>
      <c r="GD96" s="136"/>
      <c r="GE96" s="136"/>
      <c r="GF96" s="136"/>
      <c r="GG96" s="136"/>
      <c r="GH96" s="136"/>
      <c r="GI96" s="136"/>
      <c r="GJ96" s="136"/>
      <c r="GK96" s="136"/>
      <c r="GL96" s="136"/>
      <c r="GM96" s="136"/>
      <c r="GN96" s="136"/>
      <c r="GO96" s="136"/>
      <c r="GP96" s="136"/>
      <c r="GQ96" s="136"/>
      <c r="GR96" s="136"/>
      <c r="GS96" s="136"/>
      <c r="GT96" s="136"/>
      <c r="GU96" s="136"/>
      <c r="GV96" s="136"/>
      <c r="GW96" s="136"/>
      <c r="GX96" s="136"/>
      <c r="GY96" s="136"/>
      <c r="GZ96" s="136"/>
      <c r="HA96" s="136"/>
      <c r="HB96" s="136"/>
      <c r="HC96" s="136"/>
      <c r="HD96" s="136"/>
      <c r="HE96" s="136"/>
      <c r="HF96" s="136"/>
      <c r="HG96" s="136"/>
      <c r="HH96" s="136"/>
      <c r="HI96" s="136"/>
      <c r="HJ96" s="136"/>
      <c r="HK96" s="136"/>
      <c r="HL96" s="136"/>
      <c r="HM96" s="136"/>
      <c r="HN96" s="136"/>
      <c r="HO96" s="136"/>
      <c r="HP96" s="136"/>
      <c r="HQ96" s="136"/>
      <c r="HR96" s="136"/>
      <c r="HS96" s="136"/>
      <c r="HT96" s="136"/>
      <c r="HU96" s="136"/>
      <c r="HV96" s="136"/>
      <c r="HW96" s="136"/>
      <c r="HX96" s="136"/>
      <c r="HY96" s="136"/>
      <c r="HZ96" s="136"/>
      <c r="IA96" s="136"/>
      <c r="IB96" s="136"/>
      <c r="IC96" s="136"/>
      <c r="ID96" s="136"/>
      <c r="IE96" s="136"/>
      <c r="IF96" s="136"/>
      <c r="IG96" s="136"/>
      <c r="IH96" s="136"/>
      <c r="II96" s="136"/>
      <c r="IJ96" s="136"/>
      <c r="IK96" s="136"/>
      <c r="IL96" s="136"/>
      <c r="IM96" s="136"/>
      <c r="IN96" s="136"/>
      <c r="IO96" s="136"/>
      <c r="IP96" s="136"/>
      <c r="IQ96" s="136"/>
      <c r="IR96" s="136"/>
      <c r="IS96" s="136"/>
      <c r="IT96" s="136"/>
      <c r="IU96" s="136"/>
      <c r="IV96" s="136"/>
    </row>
    <row r="97" spans="1:256" ht="13.5" thickBot="1">
      <c r="A97" s="209"/>
      <c r="B97" s="186"/>
      <c r="C97" s="187"/>
      <c r="D97" s="188"/>
      <c r="E97" s="188">
        <v>4223</v>
      </c>
      <c r="F97" s="182" t="s">
        <v>145</v>
      </c>
      <c r="G97" s="210" t="s">
        <v>146</v>
      </c>
      <c r="H97" s="118">
        <v>0</v>
      </c>
      <c r="I97" s="128">
        <v>13000</v>
      </c>
      <c r="J97" s="205"/>
      <c r="K97" s="44">
        <f>I97+J97</f>
        <v>13000</v>
      </c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  <c r="EC97" s="136"/>
      <c r="ED97" s="136"/>
      <c r="EE97" s="136"/>
      <c r="EF97" s="136"/>
      <c r="EG97" s="136"/>
      <c r="EH97" s="136"/>
      <c r="EI97" s="136"/>
      <c r="EJ97" s="136"/>
      <c r="EK97" s="136"/>
      <c r="EL97" s="136"/>
      <c r="EM97" s="136"/>
      <c r="EN97" s="136"/>
      <c r="EO97" s="136"/>
      <c r="EP97" s="136"/>
      <c r="EQ97" s="136"/>
      <c r="ER97" s="136"/>
      <c r="ES97" s="136"/>
      <c r="ET97" s="136"/>
      <c r="EU97" s="136"/>
      <c r="EV97" s="136"/>
      <c r="EW97" s="136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  <c r="FZ97" s="136"/>
      <c r="GA97" s="136"/>
      <c r="GB97" s="136"/>
      <c r="GC97" s="136"/>
      <c r="GD97" s="136"/>
      <c r="GE97" s="136"/>
      <c r="GF97" s="136"/>
      <c r="GG97" s="136"/>
      <c r="GH97" s="136"/>
      <c r="GI97" s="136"/>
      <c r="GJ97" s="136"/>
      <c r="GK97" s="136"/>
      <c r="GL97" s="136"/>
      <c r="GM97" s="136"/>
      <c r="GN97" s="136"/>
      <c r="GO97" s="136"/>
      <c r="GP97" s="136"/>
      <c r="GQ97" s="136"/>
      <c r="GR97" s="136"/>
      <c r="GS97" s="136"/>
      <c r="GT97" s="136"/>
      <c r="GU97" s="136"/>
      <c r="GV97" s="136"/>
      <c r="GW97" s="136"/>
      <c r="GX97" s="136"/>
      <c r="GY97" s="136"/>
      <c r="GZ97" s="136"/>
      <c r="HA97" s="136"/>
      <c r="HB97" s="136"/>
      <c r="HC97" s="136"/>
      <c r="HD97" s="136"/>
      <c r="HE97" s="136"/>
      <c r="HF97" s="136"/>
      <c r="HG97" s="136"/>
      <c r="HH97" s="136"/>
      <c r="HI97" s="136"/>
      <c r="HJ97" s="136"/>
      <c r="HK97" s="136"/>
      <c r="HL97" s="136"/>
      <c r="HM97" s="136"/>
      <c r="HN97" s="136"/>
      <c r="HO97" s="136"/>
      <c r="HP97" s="136"/>
      <c r="HQ97" s="136"/>
      <c r="HR97" s="136"/>
      <c r="HS97" s="136"/>
      <c r="HT97" s="136"/>
      <c r="HU97" s="136"/>
      <c r="HV97" s="136"/>
      <c r="HW97" s="136"/>
      <c r="HX97" s="136"/>
      <c r="HY97" s="136"/>
      <c r="HZ97" s="136"/>
      <c r="IA97" s="136"/>
      <c r="IB97" s="136"/>
      <c r="IC97" s="136"/>
      <c r="ID97" s="136"/>
      <c r="IE97" s="136"/>
      <c r="IF97" s="136"/>
      <c r="IG97" s="136"/>
      <c r="IH97" s="136"/>
      <c r="II97" s="136"/>
      <c r="IJ97" s="136"/>
      <c r="IK97" s="136"/>
      <c r="IL97" s="136"/>
      <c r="IM97" s="136"/>
      <c r="IN97" s="136"/>
      <c r="IO97" s="136"/>
      <c r="IP97" s="136"/>
      <c r="IQ97" s="136"/>
      <c r="IR97" s="136"/>
      <c r="IS97" s="136"/>
      <c r="IT97" s="136"/>
      <c r="IU97" s="136"/>
      <c r="IV97" s="136"/>
    </row>
    <row r="98" spans="1:256" ht="12.75">
      <c r="A98" s="206" t="s">
        <v>98</v>
      </c>
      <c r="B98" s="131" t="s">
        <v>5</v>
      </c>
      <c r="C98" s="207" t="s">
        <v>170</v>
      </c>
      <c r="D98" s="131" t="s">
        <v>3</v>
      </c>
      <c r="E98" s="131" t="s">
        <v>3</v>
      </c>
      <c r="F98" s="106" t="s">
        <v>3</v>
      </c>
      <c r="G98" s="211" t="s">
        <v>171</v>
      </c>
      <c r="H98" s="208">
        <f>SUM(H99:H99)</f>
        <v>0</v>
      </c>
      <c r="I98" s="164">
        <f>SUM(I99:I99)</f>
        <v>13000</v>
      </c>
      <c r="J98" s="165">
        <f>SUM(J99:J99)</f>
        <v>0</v>
      </c>
      <c r="K98" s="208">
        <f>SUM(K99:K99)</f>
        <v>13000</v>
      </c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36"/>
      <c r="GC98" s="136"/>
      <c r="GD98" s="136"/>
      <c r="GE98" s="136"/>
      <c r="GF98" s="136"/>
      <c r="GG98" s="136"/>
      <c r="GH98" s="136"/>
      <c r="GI98" s="136"/>
      <c r="GJ98" s="136"/>
      <c r="GK98" s="136"/>
      <c r="GL98" s="136"/>
      <c r="GM98" s="136"/>
      <c r="GN98" s="136"/>
      <c r="GO98" s="136"/>
      <c r="GP98" s="136"/>
      <c r="GQ98" s="136"/>
      <c r="GR98" s="136"/>
      <c r="GS98" s="136"/>
      <c r="GT98" s="136"/>
      <c r="GU98" s="136"/>
      <c r="GV98" s="136"/>
      <c r="GW98" s="136"/>
      <c r="GX98" s="136"/>
      <c r="GY98" s="136"/>
      <c r="GZ98" s="136"/>
      <c r="HA98" s="136"/>
      <c r="HB98" s="136"/>
      <c r="HC98" s="136"/>
      <c r="HD98" s="136"/>
      <c r="HE98" s="136"/>
      <c r="HF98" s="136"/>
      <c r="HG98" s="136"/>
      <c r="HH98" s="136"/>
      <c r="HI98" s="136"/>
      <c r="HJ98" s="136"/>
      <c r="HK98" s="136"/>
      <c r="HL98" s="136"/>
      <c r="HM98" s="136"/>
      <c r="HN98" s="136"/>
      <c r="HO98" s="136"/>
      <c r="HP98" s="136"/>
      <c r="HQ98" s="136"/>
      <c r="HR98" s="136"/>
      <c r="HS98" s="136"/>
      <c r="HT98" s="136"/>
      <c r="HU98" s="136"/>
      <c r="HV98" s="136"/>
      <c r="HW98" s="136"/>
      <c r="HX98" s="136"/>
      <c r="HY98" s="136"/>
      <c r="HZ98" s="136"/>
      <c r="IA98" s="136"/>
      <c r="IB98" s="136"/>
      <c r="IC98" s="136"/>
      <c r="ID98" s="136"/>
      <c r="IE98" s="136"/>
      <c r="IF98" s="136"/>
      <c r="IG98" s="136"/>
      <c r="IH98" s="136"/>
      <c r="II98" s="136"/>
      <c r="IJ98" s="136"/>
      <c r="IK98" s="136"/>
      <c r="IL98" s="136"/>
      <c r="IM98" s="136"/>
      <c r="IN98" s="136"/>
      <c r="IO98" s="136"/>
      <c r="IP98" s="136"/>
      <c r="IQ98" s="136"/>
      <c r="IR98" s="136"/>
      <c r="IS98" s="136"/>
      <c r="IT98" s="136"/>
      <c r="IU98" s="136"/>
      <c r="IV98" s="136"/>
    </row>
    <row r="99" spans="1:256" ht="13.5" thickBot="1">
      <c r="A99" s="209"/>
      <c r="B99" s="186"/>
      <c r="C99" s="187"/>
      <c r="D99" s="188"/>
      <c r="E99" s="188">
        <v>4223</v>
      </c>
      <c r="F99" s="182" t="s">
        <v>145</v>
      </c>
      <c r="G99" s="210" t="s">
        <v>146</v>
      </c>
      <c r="H99" s="118">
        <v>0</v>
      </c>
      <c r="I99" s="128">
        <v>13000</v>
      </c>
      <c r="J99" s="205"/>
      <c r="K99" s="44">
        <f>I99+J99</f>
        <v>13000</v>
      </c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6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6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  <c r="FZ99" s="136"/>
      <c r="GA99" s="136"/>
      <c r="GB99" s="136"/>
      <c r="GC99" s="136"/>
      <c r="GD99" s="136"/>
      <c r="GE99" s="136"/>
      <c r="GF99" s="136"/>
      <c r="GG99" s="136"/>
      <c r="GH99" s="136"/>
      <c r="GI99" s="136"/>
      <c r="GJ99" s="136"/>
      <c r="GK99" s="136"/>
      <c r="GL99" s="136"/>
      <c r="GM99" s="136"/>
      <c r="GN99" s="136"/>
      <c r="GO99" s="136"/>
      <c r="GP99" s="136"/>
      <c r="GQ99" s="136"/>
      <c r="GR99" s="136"/>
      <c r="GS99" s="136"/>
      <c r="GT99" s="136"/>
      <c r="GU99" s="136"/>
      <c r="GV99" s="136"/>
      <c r="GW99" s="136"/>
      <c r="GX99" s="136"/>
      <c r="GY99" s="136"/>
      <c r="GZ99" s="136"/>
      <c r="HA99" s="136"/>
      <c r="HB99" s="136"/>
      <c r="HC99" s="136"/>
      <c r="HD99" s="136"/>
      <c r="HE99" s="136"/>
      <c r="HF99" s="136"/>
      <c r="HG99" s="136"/>
      <c r="HH99" s="136"/>
      <c r="HI99" s="136"/>
      <c r="HJ99" s="136"/>
      <c r="HK99" s="136"/>
      <c r="HL99" s="136"/>
      <c r="HM99" s="136"/>
      <c r="HN99" s="136"/>
      <c r="HO99" s="136"/>
      <c r="HP99" s="136"/>
      <c r="HQ99" s="136"/>
      <c r="HR99" s="136"/>
      <c r="HS99" s="136"/>
      <c r="HT99" s="136"/>
      <c r="HU99" s="136"/>
      <c r="HV99" s="136"/>
      <c r="HW99" s="136"/>
      <c r="HX99" s="136"/>
      <c r="HY99" s="136"/>
      <c r="HZ99" s="136"/>
      <c r="IA99" s="136"/>
      <c r="IB99" s="136"/>
      <c r="IC99" s="136"/>
      <c r="ID99" s="136"/>
      <c r="IE99" s="136"/>
      <c r="IF99" s="136"/>
      <c r="IG99" s="136"/>
      <c r="IH99" s="136"/>
      <c r="II99" s="136"/>
      <c r="IJ99" s="136"/>
      <c r="IK99" s="136"/>
      <c r="IL99" s="136"/>
      <c r="IM99" s="136"/>
      <c r="IN99" s="136"/>
      <c r="IO99" s="136"/>
      <c r="IP99" s="136"/>
      <c r="IQ99" s="136"/>
      <c r="IR99" s="136"/>
      <c r="IS99" s="136"/>
      <c r="IT99" s="136"/>
      <c r="IU99" s="136"/>
      <c r="IV99" s="136"/>
    </row>
  </sheetData>
  <sheetProtection/>
  <mergeCells count="12">
    <mergeCell ref="E5:E6"/>
    <mergeCell ref="F5:F6"/>
    <mergeCell ref="G5:G6"/>
    <mergeCell ref="H5:H6"/>
    <mergeCell ref="I5:I6"/>
    <mergeCell ref="J5:K5"/>
    <mergeCell ref="A1:K1"/>
    <mergeCell ref="A3:K3"/>
    <mergeCell ref="A5:A6"/>
    <mergeCell ref="B5:B6"/>
    <mergeCell ref="C5:C6"/>
    <mergeCell ref="D5:D6"/>
  </mergeCells>
  <printOptions horizontalCentered="1"/>
  <pageMargins left="0.1968503937007874" right="0.1968503937007874" top="0.7874015748031497" bottom="0.7874015748031497" header="0.31496062992125984" footer="0.31496062992125984"/>
  <pageSetup fitToHeight="2" horizontalDpi="600" verticalDpi="600" orientation="portrait" paperSize="9" scale="89" r:id="rId1"/>
  <headerFooter>
    <oddHeader>&amp;R&amp;F</oddHeader>
    <oddFooter>&amp;C&amp;A</oddFoot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01"/>
  <sheetViews>
    <sheetView tabSelected="1" zoomScalePageLayoutView="0" workbookViewId="0" topLeftCell="A10">
      <selection activeCell="G32" sqref="G32"/>
    </sheetView>
  </sheetViews>
  <sheetFormatPr defaultColWidth="9.140625" defaultRowHeight="12.75"/>
  <cols>
    <col min="1" max="1" width="3.57421875" style="240" customWidth="1"/>
    <col min="2" max="2" width="3.00390625" style="240" customWidth="1"/>
    <col min="3" max="3" width="9.140625" style="240" customWidth="1"/>
    <col min="4" max="4" width="4.28125" style="240" customWidth="1"/>
    <col min="5" max="5" width="5.28125" style="240" customWidth="1"/>
    <col min="6" max="6" width="7.8515625" style="240" bestFit="1" customWidth="1"/>
    <col min="7" max="7" width="42.140625" style="240" customWidth="1"/>
    <col min="8" max="11" width="8.7109375" style="240" customWidth="1"/>
    <col min="12" max="16384" width="9.140625" style="240" customWidth="1"/>
  </cols>
  <sheetData>
    <row r="1" spans="1:11" s="239" customFormat="1" ht="17.25">
      <c r="A1" s="400" t="s">
        <v>231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s="241" customFormat="1" ht="12.7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s="241" customFormat="1" ht="15.75" customHeight="1">
      <c r="A3" s="401" t="s">
        <v>187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12.75">
      <c r="A4" s="242"/>
      <c r="B4" s="243"/>
      <c r="C4" s="244"/>
      <c r="D4" s="243"/>
      <c r="E4" s="243"/>
      <c r="F4" s="245"/>
      <c r="G4" s="246"/>
      <c r="H4" s="247"/>
      <c r="I4" s="247"/>
      <c r="J4" s="247"/>
      <c r="K4" s="248"/>
    </row>
    <row r="5" spans="1:11" ht="12.75" customHeight="1">
      <c r="A5" s="402" t="s">
        <v>174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</row>
    <row r="6" spans="1:11" ht="12.75" customHeight="1" thickBot="1">
      <c r="A6" s="249"/>
      <c r="B6" s="249"/>
      <c r="C6" s="249"/>
      <c r="D6" s="249"/>
      <c r="E6" s="249"/>
      <c r="F6" s="249"/>
      <c r="G6" s="249"/>
      <c r="H6" s="249"/>
      <c r="I6" s="250"/>
      <c r="K6" s="250" t="s">
        <v>77</v>
      </c>
    </row>
    <row r="7" spans="1:11" s="241" customFormat="1" ht="12.75" customHeight="1" thickBot="1">
      <c r="A7" s="403" t="s">
        <v>188</v>
      </c>
      <c r="B7" s="405" t="s">
        <v>4</v>
      </c>
      <c r="C7" s="389" t="s">
        <v>6</v>
      </c>
      <c r="D7" s="389" t="s">
        <v>7</v>
      </c>
      <c r="E7" s="389" t="s">
        <v>8</v>
      </c>
      <c r="F7" s="396" t="s">
        <v>79</v>
      </c>
      <c r="G7" s="391" t="s">
        <v>189</v>
      </c>
      <c r="H7" s="398" t="s">
        <v>68</v>
      </c>
      <c r="I7" s="391" t="s">
        <v>69</v>
      </c>
      <c r="J7" s="380" t="s">
        <v>230</v>
      </c>
      <c r="K7" s="381"/>
    </row>
    <row r="8" spans="1:11" ht="12.75" customHeight="1" thickBot="1">
      <c r="A8" s="404"/>
      <c r="B8" s="406"/>
      <c r="C8" s="390"/>
      <c r="D8" s="390"/>
      <c r="E8" s="390"/>
      <c r="F8" s="397"/>
      <c r="G8" s="392"/>
      <c r="H8" s="399"/>
      <c r="I8" s="392"/>
      <c r="J8" s="217" t="s">
        <v>26</v>
      </c>
      <c r="K8" s="218" t="s">
        <v>70</v>
      </c>
    </row>
    <row r="9" spans="1:11" s="256" customFormat="1" ht="12" customHeight="1" thickBot="1">
      <c r="A9" s="393" t="s">
        <v>58</v>
      </c>
      <c r="B9" s="251" t="s">
        <v>5</v>
      </c>
      <c r="C9" s="252" t="s">
        <v>6</v>
      </c>
      <c r="D9" s="252" t="s">
        <v>7</v>
      </c>
      <c r="E9" s="252" t="s">
        <v>8</v>
      </c>
      <c r="F9" s="253"/>
      <c r="G9" s="254" t="s">
        <v>190</v>
      </c>
      <c r="H9" s="58">
        <f>H10</f>
        <v>10000</v>
      </c>
      <c r="I9" s="58">
        <f>I10</f>
        <v>377580.25593</v>
      </c>
      <c r="J9" s="255">
        <f>J10</f>
        <v>4214.09</v>
      </c>
      <c r="K9" s="58">
        <f>K10</f>
        <v>381794.34592999995</v>
      </c>
    </row>
    <row r="10" spans="1:11" s="256" customFormat="1" ht="12" customHeight="1" thickBot="1">
      <c r="A10" s="394"/>
      <c r="B10" s="257" t="s">
        <v>5</v>
      </c>
      <c r="C10" s="258" t="s">
        <v>3</v>
      </c>
      <c r="D10" s="259" t="s">
        <v>3</v>
      </c>
      <c r="E10" s="260" t="s">
        <v>3</v>
      </c>
      <c r="F10" s="261"/>
      <c r="G10" s="262" t="s">
        <v>191</v>
      </c>
      <c r="H10" s="263">
        <f>H11+H13+H15+H19+H23+H28+H33+H38+H42+H47+H52+H54+H56+H58+H61+H64+H67+H70+H73+H76+H79+H82+H85+H88+H91+H93+H95+H97+H99</f>
        <v>10000</v>
      </c>
      <c r="I10" s="263">
        <f>I11+I13+I15+I19+I23+I28+I33+I38+I42+I47+I52+I54+I56+I58+I61+I64+I67+I70+I73+I76+I79+I82+I85+I88+I91+I93+I95+I97+I99</f>
        <v>377580.25593</v>
      </c>
      <c r="J10" s="264">
        <f>J11+J13+J15+J19+J23+J28+J33+J38+J42+J47+J52+J54+J56+J58+J61+J64+J67+J70+J73+J76+J79+J82+J85+J88+J91+J93+J95+J97+J99</f>
        <v>4214.09</v>
      </c>
      <c r="K10" s="265">
        <f>K11+K13+K15+K19+K23+K28+K33+K38+K42+K47+K52+K54+K56+K58+K61+K64+K67+K70+K73+K76+K79+K82+K85+K88+K91+K93+K95+K97+K99</f>
        <v>381794.34592999995</v>
      </c>
    </row>
    <row r="11" spans="1:11" s="256" customFormat="1" ht="12" customHeight="1">
      <c r="A11" s="394"/>
      <c r="B11" s="266" t="s">
        <v>5</v>
      </c>
      <c r="C11" s="267" t="s">
        <v>192</v>
      </c>
      <c r="D11" s="268"/>
      <c r="E11" s="269" t="s">
        <v>3</v>
      </c>
      <c r="F11" s="270"/>
      <c r="G11" s="225" t="s">
        <v>193</v>
      </c>
      <c r="H11" s="271">
        <f>SUM(H12:H12)</f>
        <v>0</v>
      </c>
      <c r="I11" s="271">
        <f>SUM(I12:I12)</f>
        <v>88.2</v>
      </c>
      <c r="J11" s="271">
        <f>SUM(J12:J12)</f>
        <v>0</v>
      </c>
      <c r="K11" s="271">
        <f>SUM(K12:K12)</f>
        <v>88.2</v>
      </c>
    </row>
    <row r="12" spans="1:11" s="256" customFormat="1" ht="12" customHeight="1" thickBot="1">
      <c r="A12" s="394"/>
      <c r="B12" s="272"/>
      <c r="C12" s="273"/>
      <c r="D12" s="274">
        <v>2212</v>
      </c>
      <c r="E12" s="275">
        <v>6129</v>
      </c>
      <c r="F12" s="276" t="s">
        <v>194</v>
      </c>
      <c r="G12" s="224" t="s">
        <v>195</v>
      </c>
      <c r="H12" s="2">
        <v>0</v>
      </c>
      <c r="I12" s="2">
        <v>88.2</v>
      </c>
      <c r="J12" s="2"/>
      <c r="K12" s="44">
        <f>I12+J12</f>
        <v>88.2</v>
      </c>
    </row>
    <row r="13" spans="1:11" s="256" customFormat="1" ht="12" customHeight="1">
      <c r="A13" s="394"/>
      <c r="B13" s="266" t="s">
        <v>5</v>
      </c>
      <c r="C13" s="267" t="s">
        <v>196</v>
      </c>
      <c r="D13" s="268"/>
      <c r="E13" s="269" t="s">
        <v>3</v>
      </c>
      <c r="F13" s="270"/>
      <c r="G13" s="145" t="s">
        <v>197</v>
      </c>
      <c r="H13" s="271">
        <f>SUM(H14:H14)</f>
        <v>0</v>
      </c>
      <c r="I13" s="271">
        <f>SUM(I14:I14)</f>
        <v>4684.865</v>
      </c>
      <c r="J13" s="271">
        <f>SUM(J14:J14)</f>
        <v>0</v>
      </c>
      <c r="K13" s="271">
        <f>SUM(K14:K14)</f>
        <v>4684.865</v>
      </c>
    </row>
    <row r="14" spans="1:11" s="256" customFormat="1" ht="12" customHeight="1" thickBot="1">
      <c r="A14" s="394"/>
      <c r="B14" s="272"/>
      <c r="C14" s="273"/>
      <c r="D14" s="274">
        <v>6402</v>
      </c>
      <c r="E14" s="275">
        <v>5368</v>
      </c>
      <c r="F14" s="277"/>
      <c r="G14" s="278" t="s">
        <v>198</v>
      </c>
      <c r="H14" s="2">
        <v>0</v>
      </c>
      <c r="I14" s="279">
        <f>4629+55.865</f>
        <v>4684.865</v>
      </c>
      <c r="J14" s="2"/>
      <c r="K14" s="44">
        <f>I14+J14</f>
        <v>4684.865</v>
      </c>
    </row>
    <row r="15" spans="1:11" s="256" customFormat="1" ht="12" customHeight="1">
      <c r="A15" s="394"/>
      <c r="B15" s="266" t="s">
        <v>5</v>
      </c>
      <c r="C15" s="267" t="s">
        <v>199</v>
      </c>
      <c r="D15" s="268"/>
      <c r="E15" s="269" t="s">
        <v>3</v>
      </c>
      <c r="F15" s="270"/>
      <c r="G15" s="145" t="s">
        <v>200</v>
      </c>
      <c r="H15" s="280">
        <f>SUM(H16:H18)</f>
        <v>0</v>
      </c>
      <c r="I15" s="271">
        <f>SUM(I16:I18)</f>
        <v>5070</v>
      </c>
      <c r="J15" s="280">
        <f>SUM(J16:J18)</f>
        <v>0</v>
      </c>
      <c r="K15" s="271">
        <f>SUM(K16:K18)</f>
        <v>5070</v>
      </c>
    </row>
    <row r="16" spans="1:11" s="256" customFormat="1" ht="12" customHeight="1">
      <c r="A16" s="394"/>
      <c r="B16" s="281"/>
      <c r="C16" s="273"/>
      <c r="D16" s="282">
        <v>2212</v>
      </c>
      <c r="E16" s="283">
        <v>6121</v>
      </c>
      <c r="F16" s="284" t="s">
        <v>194</v>
      </c>
      <c r="G16" s="278" t="s">
        <v>177</v>
      </c>
      <c r="H16" s="285">
        <v>0</v>
      </c>
      <c r="I16" s="286">
        <f>2964-78</f>
        <v>2886</v>
      </c>
      <c r="J16" s="285"/>
      <c r="K16" s="43">
        <f>I16+J16</f>
        <v>2886</v>
      </c>
    </row>
    <row r="17" spans="1:11" s="256" customFormat="1" ht="12" customHeight="1">
      <c r="A17" s="394"/>
      <c r="B17" s="287"/>
      <c r="C17" s="288" t="s">
        <v>201</v>
      </c>
      <c r="D17" s="181">
        <v>2212</v>
      </c>
      <c r="E17" s="289">
        <v>6351</v>
      </c>
      <c r="F17" s="223" t="s">
        <v>194</v>
      </c>
      <c r="G17" s="290" t="s">
        <v>175</v>
      </c>
      <c r="H17" s="185">
        <v>0</v>
      </c>
      <c r="I17" s="43">
        <v>119</v>
      </c>
      <c r="J17" s="185"/>
      <c r="K17" s="43">
        <f>I17+J17</f>
        <v>119</v>
      </c>
    </row>
    <row r="18" spans="1:11" s="256" customFormat="1" ht="12" customHeight="1" thickBot="1">
      <c r="A18" s="394"/>
      <c r="B18" s="291"/>
      <c r="C18" s="273"/>
      <c r="D18" s="274">
        <v>6402</v>
      </c>
      <c r="E18" s="275">
        <v>5368</v>
      </c>
      <c r="F18" s="277"/>
      <c r="G18" s="278" t="s">
        <v>198</v>
      </c>
      <c r="H18" s="222">
        <v>0</v>
      </c>
      <c r="I18" s="279">
        <v>2065</v>
      </c>
      <c r="J18" s="279"/>
      <c r="K18" s="44">
        <f>I18+J18</f>
        <v>2065</v>
      </c>
    </row>
    <row r="19" spans="1:11" ht="12.75">
      <c r="A19" s="394"/>
      <c r="B19" s="266" t="s">
        <v>5</v>
      </c>
      <c r="C19" s="267" t="s">
        <v>202</v>
      </c>
      <c r="D19" s="268"/>
      <c r="E19" s="269" t="s">
        <v>3</v>
      </c>
      <c r="F19" s="270"/>
      <c r="G19" s="145" t="s">
        <v>203</v>
      </c>
      <c r="H19" s="280">
        <f>SUM(H20:H22)</f>
        <v>0</v>
      </c>
      <c r="I19" s="271">
        <f>SUM(I20:I22)</f>
        <v>7831</v>
      </c>
      <c r="J19" s="280">
        <f>SUM(J20:J22)</f>
        <v>0</v>
      </c>
      <c r="K19" s="271">
        <f>SUM(K20:K22)</f>
        <v>7831</v>
      </c>
    </row>
    <row r="20" spans="1:11" ht="12.75">
      <c r="A20" s="394"/>
      <c r="B20" s="281"/>
      <c r="C20" s="273"/>
      <c r="D20" s="282">
        <v>2212</v>
      </c>
      <c r="E20" s="283">
        <v>6121</v>
      </c>
      <c r="F20" s="292">
        <v>38100000</v>
      </c>
      <c r="G20" s="278" t="s">
        <v>177</v>
      </c>
      <c r="H20" s="285">
        <v>0</v>
      </c>
      <c r="I20" s="43">
        <v>1163</v>
      </c>
      <c r="J20" s="285"/>
      <c r="K20" s="43">
        <f>I20+J20</f>
        <v>1163</v>
      </c>
    </row>
    <row r="21" spans="1:11" ht="12.75">
      <c r="A21" s="394"/>
      <c r="B21" s="291"/>
      <c r="C21" s="273"/>
      <c r="D21" s="274">
        <v>2212</v>
      </c>
      <c r="E21" s="293">
        <v>6121</v>
      </c>
      <c r="F21" s="294" t="s">
        <v>145</v>
      </c>
      <c r="G21" s="278" t="s">
        <v>177</v>
      </c>
      <c r="H21" s="295">
        <v>0</v>
      </c>
      <c r="I21" s="43">
        <v>6586</v>
      </c>
      <c r="J21" s="295"/>
      <c r="K21" s="43">
        <f>I21+J21</f>
        <v>6586</v>
      </c>
    </row>
    <row r="22" spans="1:11" ht="13.5" thickBot="1">
      <c r="A22" s="394"/>
      <c r="B22" s="296"/>
      <c r="C22" s="297" t="s">
        <v>204</v>
      </c>
      <c r="D22" s="186">
        <v>2212</v>
      </c>
      <c r="E22" s="298">
        <v>6351</v>
      </c>
      <c r="F22" s="276" t="s">
        <v>194</v>
      </c>
      <c r="G22" s="299" t="s">
        <v>175</v>
      </c>
      <c r="H22" s="300">
        <v>0</v>
      </c>
      <c r="I22" s="118">
        <v>82</v>
      </c>
      <c r="J22" s="300"/>
      <c r="K22" s="44">
        <f>I22+J22</f>
        <v>82</v>
      </c>
    </row>
    <row r="23" spans="1:11" ht="12.75">
      <c r="A23" s="394"/>
      <c r="B23" s="301" t="s">
        <v>5</v>
      </c>
      <c r="C23" s="207" t="s">
        <v>143</v>
      </c>
      <c r="D23" s="131"/>
      <c r="E23" s="302" t="s">
        <v>3</v>
      </c>
      <c r="F23" s="303"/>
      <c r="G23" s="145" t="s">
        <v>144</v>
      </c>
      <c r="H23" s="304">
        <f>SUM(H24:H27)</f>
        <v>0</v>
      </c>
      <c r="I23" s="304">
        <f>SUM(I24:I27)</f>
        <v>32641</v>
      </c>
      <c r="J23" s="304">
        <f>SUM(J24:J27)</f>
        <v>3434.05</v>
      </c>
      <c r="K23" s="208">
        <f>SUM(K24:K27)</f>
        <v>36075.05</v>
      </c>
    </row>
    <row r="24" spans="1:11" ht="12.75">
      <c r="A24" s="394"/>
      <c r="B24" s="305"/>
      <c r="C24" s="306"/>
      <c r="D24" s="274">
        <v>2212</v>
      </c>
      <c r="E24" s="293">
        <v>5139</v>
      </c>
      <c r="F24" s="307" t="s">
        <v>205</v>
      </c>
      <c r="G24" s="308" t="s">
        <v>206</v>
      </c>
      <c r="H24" s="43">
        <v>0</v>
      </c>
      <c r="I24" s="309">
        <v>37</v>
      </c>
      <c r="J24" s="43"/>
      <c r="K24" s="310">
        <f>I24+J24</f>
        <v>37</v>
      </c>
    </row>
    <row r="25" spans="1:11" ht="12.75">
      <c r="A25" s="394"/>
      <c r="B25" s="311"/>
      <c r="C25" s="273"/>
      <c r="D25" s="181">
        <v>2212</v>
      </c>
      <c r="E25" s="289">
        <v>5169</v>
      </c>
      <c r="F25" s="307" t="s">
        <v>205</v>
      </c>
      <c r="G25" s="312" t="s">
        <v>64</v>
      </c>
      <c r="H25" s="43">
        <v>0</v>
      </c>
      <c r="I25" s="309">
        <v>60</v>
      </c>
      <c r="J25" s="43"/>
      <c r="K25" s="310">
        <f>I25+J25</f>
        <v>60</v>
      </c>
    </row>
    <row r="26" spans="1:11" ht="12.75">
      <c r="A26" s="394"/>
      <c r="B26" s="311"/>
      <c r="C26" s="273"/>
      <c r="D26" s="181">
        <v>2212</v>
      </c>
      <c r="E26" s="289">
        <v>6121</v>
      </c>
      <c r="F26" s="284" t="s">
        <v>194</v>
      </c>
      <c r="G26" s="313" t="s">
        <v>176</v>
      </c>
      <c r="H26" s="43">
        <v>0</v>
      </c>
      <c r="I26" s="309">
        <v>63</v>
      </c>
      <c r="J26" s="43">
        <v>1348.9</v>
      </c>
      <c r="K26" s="310">
        <f>I26+J26</f>
        <v>1411.9</v>
      </c>
    </row>
    <row r="27" spans="1:11" ht="13.5" thickBot="1">
      <c r="A27" s="394"/>
      <c r="B27" s="311"/>
      <c r="C27" s="273"/>
      <c r="D27" s="188">
        <v>2212</v>
      </c>
      <c r="E27" s="314">
        <v>6121</v>
      </c>
      <c r="F27" s="182" t="s">
        <v>145</v>
      </c>
      <c r="G27" s="224" t="s">
        <v>177</v>
      </c>
      <c r="H27" s="44">
        <v>0</v>
      </c>
      <c r="I27" s="315">
        <f>32481-5606+5606</f>
        <v>32481</v>
      </c>
      <c r="J27" s="44">
        <v>2085.15</v>
      </c>
      <c r="K27" s="316">
        <f>I27+J27</f>
        <v>34566.15</v>
      </c>
    </row>
    <row r="28" spans="1:11" ht="12.75">
      <c r="A28" s="394"/>
      <c r="B28" s="301" t="s">
        <v>5</v>
      </c>
      <c r="C28" s="207" t="s">
        <v>147</v>
      </c>
      <c r="D28" s="131"/>
      <c r="E28" s="302" t="s">
        <v>3</v>
      </c>
      <c r="F28" s="303"/>
      <c r="G28" s="145" t="s">
        <v>148</v>
      </c>
      <c r="H28" s="304">
        <f>SUM(H29:H32)</f>
        <v>0</v>
      </c>
      <c r="I28" s="304">
        <f>SUM(I29:I32)</f>
        <v>4788</v>
      </c>
      <c r="J28" s="304">
        <f>SUM(J29:J32)</f>
        <v>763.9599999999999</v>
      </c>
      <c r="K28" s="208">
        <f>SUM(K29:K32)</f>
        <v>5551.959999999999</v>
      </c>
    </row>
    <row r="29" spans="1:11" ht="12.75">
      <c r="A29" s="394"/>
      <c r="B29" s="305"/>
      <c r="C29" s="306"/>
      <c r="D29" s="274">
        <v>2212</v>
      </c>
      <c r="E29" s="293">
        <v>5139</v>
      </c>
      <c r="F29" s="307" t="s">
        <v>205</v>
      </c>
      <c r="G29" s="308" t="s">
        <v>206</v>
      </c>
      <c r="H29" s="43">
        <v>0</v>
      </c>
      <c r="I29" s="309">
        <v>13</v>
      </c>
      <c r="J29" s="43"/>
      <c r="K29" s="310">
        <f>I29+J29</f>
        <v>13</v>
      </c>
    </row>
    <row r="30" spans="1:11" ht="12.75">
      <c r="A30" s="394"/>
      <c r="B30" s="311"/>
      <c r="C30" s="273"/>
      <c r="D30" s="181">
        <v>2212</v>
      </c>
      <c r="E30" s="289">
        <v>5169</v>
      </c>
      <c r="F30" s="307" t="s">
        <v>205</v>
      </c>
      <c r="G30" s="312" t="s">
        <v>64</v>
      </c>
      <c r="H30" s="43">
        <v>0</v>
      </c>
      <c r="I30" s="309">
        <v>109</v>
      </c>
      <c r="J30" s="43"/>
      <c r="K30" s="310">
        <f>I30+J30</f>
        <v>109</v>
      </c>
    </row>
    <row r="31" spans="1:11" ht="12.75">
      <c r="A31" s="394"/>
      <c r="B31" s="311"/>
      <c r="C31" s="273"/>
      <c r="D31" s="181">
        <v>2212</v>
      </c>
      <c r="E31" s="289">
        <v>6121</v>
      </c>
      <c r="F31" s="284" t="s">
        <v>194</v>
      </c>
      <c r="G31" s="313" t="s">
        <v>176</v>
      </c>
      <c r="H31" s="43">
        <v>0</v>
      </c>
      <c r="I31" s="309">
        <v>354</v>
      </c>
      <c r="J31" s="43">
        <v>912.93</v>
      </c>
      <c r="K31" s="310">
        <f>I31+J31</f>
        <v>1266.9299999999998</v>
      </c>
    </row>
    <row r="32" spans="1:11" ht="13.5" thickBot="1">
      <c r="A32" s="394"/>
      <c r="B32" s="296"/>
      <c r="C32" s="273"/>
      <c r="D32" s="188">
        <v>2212</v>
      </c>
      <c r="E32" s="314">
        <v>6121</v>
      </c>
      <c r="F32" s="182" t="s">
        <v>145</v>
      </c>
      <c r="G32" s="224" t="s">
        <v>177</v>
      </c>
      <c r="H32" s="44">
        <v>0</v>
      </c>
      <c r="I32" s="315">
        <v>4312</v>
      </c>
      <c r="J32" s="44">
        <v>-148.97</v>
      </c>
      <c r="K32" s="316">
        <f>I32+J32</f>
        <v>4163.03</v>
      </c>
    </row>
    <row r="33" spans="1:11" ht="12.75">
      <c r="A33" s="394"/>
      <c r="B33" s="301" t="s">
        <v>5</v>
      </c>
      <c r="C33" s="207" t="s">
        <v>149</v>
      </c>
      <c r="D33" s="131"/>
      <c r="E33" s="302" t="s">
        <v>3</v>
      </c>
      <c r="F33" s="303"/>
      <c r="G33" s="145" t="s">
        <v>150</v>
      </c>
      <c r="H33" s="304">
        <f>SUM(H34:H37)</f>
        <v>0</v>
      </c>
      <c r="I33" s="304">
        <f>SUM(I34:I37)</f>
        <v>30096</v>
      </c>
      <c r="J33" s="304">
        <f>SUM(J34:J37)</f>
        <v>2423.08</v>
      </c>
      <c r="K33" s="208">
        <f>SUM(K34:K37)</f>
        <v>32519.079999999998</v>
      </c>
    </row>
    <row r="34" spans="1:11" ht="12.75">
      <c r="A34" s="394"/>
      <c r="B34" s="305"/>
      <c r="C34" s="306"/>
      <c r="D34" s="274">
        <v>2212</v>
      </c>
      <c r="E34" s="293">
        <v>5139</v>
      </c>
      <c r="F34" s="307" t="s">
        <v>205</v>
      </c>
      <c r="G34" s="308" t="s">
        <v>206</v>
      </c>
      <c r="H34" s="43">
        <v>0</v>
      </c>
      <c r="I34" s="309">
        <v>43</v>
      </c>
      <c r="J34" s="43"/>
      <c r="K34" s="310">
        <f aca="true" t="shared" si="0" ref="K34:K41">I34+J34</f>
        <v>43</v>
      </c>
    </row>
    <row r="35" spans="1:11" ht="12.75">
      <c r="A35" s="394"/>
      <c r="B35" s="311"/>
      <c r="C35" s="273"/>
      <c r="D35" s="181">
        <v>2212</v>
      </c>
      <c r="E35" s="289">
        <v>5169</v>
      </c>
      <c r="F35" s="307" t="s">
        <v>205</v>
      </c>
      <c r="G35" s="312" t="s">
        <v>64</v>
      </c>
      <c r="H35" s="43">
        <v>0</v>
      </c>
      <c r="I35" s="309">
        <v>55</v>
      </c>
      <c r="J35" s="43"/>
      <c r="K35" s="310">
        <f t="shared" si="0"/>
        <v>55</v>
      </c>
    </row>
    <row r="36" spans="1:11" ht="12.75">
      <c r="A36" s="394"/>
      <c r="B36" s="317"/>
      <c r="C36" s="273"/>
      <c r="D36" s="181">
        <v>2212</v>
      </c>
      <c r="E36" s="289">
        <v>6121</v>
      </c>
      <c r="F36" s="284" t="s">
        <v>194</v>
      </c>
      <c r="G36" s="313" t="s">
        <v>176</v>
      </c>
      <c r="H36" s="43">
        <v>0</v>
      </c>
      <c r="I36" s="309">
        <v>2250</v>
      </c>
      <c r="J36" s="43">
        <v>1017.53</v>
      </c>
      <c r="K36" s="310">
        <f t="shared" si="0"/>
        <v>3267.5299999999997</v>
      </c>
    </row>
    <row r="37" spans="1:11" ht="13.5" thickBot="1">
      <c r="A37" s="394"/>
      <c r="B37" s="296"/>
      <c r="C37" s="273"/>
      <c r="D37" s="188">
        <v>2212</v>
      </c>
      <c r="E37" s="314">
        <v>6121</v>
      </c>
      <c r="F37" s="182" t="s">
        <v>145</v>
      </c>
      <c r="G37" s="224" t="s">
        <v>177</v>
      </c>
      <c r="H37" s="44">
        <v>0</v>
      </c>
      <c r="I37" s="315">
        <f>27748-5605-2797+8402</f>
        <v>27748</v>
      </c>
      <c r="J37" s="44">
        <v>1405.55</v>
      </c>
      <c r="K37" s="316">
        <f t="shared" si="0"/>
        <v>29153.55</v>
      </c>
    </row>
    <row r="38" spans="1:11" ht="12.75">
      <c r="A38" s="394"/>
      <c r="B38" s="301" t="s">
        <v>5</v>
      </c>
      <c r="C38" s="207" t="s">
        <v>151</v>
      </c>
      <c r="D38" s="131"/>
      <c r="E38" s="302" t="s">
        <v>3</v>
      </c>
      <c r="F38" s="303"/>
      <c r="G38" s="145" t="s">
        <v>99</v>
      </c>
      <c r="H38" s="280">
        <f>SUM(H39:H41)</f>
        <v>0</v>
      </c>
      <c r="I38" s="280">
        <f>SUM(I39:I41)</f>
        <v>6494.80793</v>
      </c>
      <c r="J38" s="280">
        <f>SUM(J39:J41)</f>
        <v>-2083</v>
      </c>
      <c r="K38" s="271">
        <f>SUM(K39:K41)</f>
        <v>4411.80793</v>
      </c>
    </row>
    <row r="39" spans="1:11" ht="12.75">
      <c r="A39" s="394"/>
      <c r="B39" s="305"/>
      <c r="C39" s="306"/>
      <c r="D39" s="274">
        <v>2212</v>
      </c>
      <c r="E39" s="293">
        <v>5139</v>
      </c>
      <c r="F39" s="307" t="s">
        <v>205</v>
      </c>
      <c r="G39" s="308" t="s">
        <v>206</v>
      </c>
      <c r="H39" s="43">
        <v>0</v>
      </c>
      <c r="I39" s="309">
        <v>37</v>
      </c>
      <c r="J39" s="43">
        <v>-14</v>
      </c>
      <c r="K39" s="43">
        <f t="shared" si="0"/>
        <v>23</v>
      </c>
    </row>
    <row r="40" spans="1:11" ht="12.75">
      <c r="A40" s="394"/>
      <c r="B40" s="311"/>
      <c r="C40" s="273"/>
      <c r="D40" s="181">
        <v>2212</v>
      </c>
      <c r="E40" s="289">
        <v>5169</v>
      </c>
      <c r="F40" s="307" t="s">
        <v>205</v>
      </c>
      <c r="G40" s="318" t="s">
        <v>64</v>
      </c>
      <c r="H40" s="43">
        <v>0</v>
      </c>
      <c r="I40" s="309">
        <v>19</v>
      </c>
      <c r="J40" s="43"/>
      <c r="K40" s="43">
        <f t="shared" si="0"/>
        <v>19</v>
      </c>
    </row>
    <row r="41" spans="1:11" ht="13.5" thickBot="1">
      <c r="A41" s="394"/>
      <c r="B41" s="311"/>
      <c r="C41" s="273"/>
      <c r="D41" s="181">
        <v>2212</v>
      </c>
      <c r="E41" s="289">
        <v>6121</v>
      </c>
      <c r="F41" s="307" t="s">
        <v>145</v>
      </c>
      <c r="G41" s="221" t="s">
        <v>176</v>
      </c>
      <c r="H41" s="44">
        <v>0</v>
      </c>
      <c r="I41" s="1">
        <f>3236.80793+3202</f>
        <v>6438.80793</v>
      </c>
      <c r="J41" s="44">
        <v>-2069</v>
      </c>
      <c r="K41" s="44">
        <f t="shared" si="0"/>
        <v>4369.80793</v>
      </c>
    </row>
    <row r="42" spans="1:11" ht="12.75">
      <c r="A42" s="394"/>
      <c r="B42" s="301" t="s">
        <v>5</v>
      </c>
      <c r="C42" s="207" t="s">
        <v>152</v>
      </c>
      <c r="D42" s="131"/>
      <c r="E42" s="302" t="s">
        <v>3</v>
      </c>
      <c r="F42" s="303"/>
      <c r="G42" s="145" t="s">
        <v>153</v>
      </c>
      <c r="H42" s="208">
        <f>SUM(H43:H46)</f>
        <v>0</v>
      </c>
      <c r="I42" s="208">
        <f>SUM(I43:I46)</f>
        <v>13332</v>
      </c>
      <c r="J42" s="208">
        <f>SUM(J43:J46)</f>
        <v>-226</v>
      </c>
      <c r="K42" s="208">
        <f>SUM(K43:K46)</f>
        <v>13106</v>
      </c>
    </row>
    <row r="43" spans="1:11" ht="12.75">
      <c r="A43" s="394"/>
      <c r="B43" s="305"/>
      <c r="C43" s="306"/>
      <c r="D43" s="274">
        <v>2212</v>
      </c>
      <c r="E43" s="293">
        <v>5139</v>
      </c>
      <c r="F43" s="307" t="s">
        <v>205</v>
      </c>
      <c r="G43" s="319" t="s">
        <v>206</v>
      </c>
      <c r="H43" s="43">
        <v>0</v>
      </c>
      <c r="I43" s="309">
        <v>37</v>
      </c>
      <c r="J43" s="43">
        <v>-3</v>
      </c>
      <c r="K43" s="310">
        <f>I43+J43</f>
        <v>34</v>
      </c>
    </row>
    <row r="44" spans="1:11" ht="12.75">
      <c r="A44" s="394"/>
      <c r="B44" s="311"/>
      <c r="C44" s="273"/>
      <c r="D44" s="181">
        <v>2212</v>
      </c>
      <c r="E44" s="289">
        <v>5169</v>
      </c>
      <c r="F44" s="307" t="s">
        <v>205</v>
      </c>
      <c r="G44" s="318" t="s">
        <v>64</v>
      </c>
      <c r="H44" s="43">
        <v>0</v>
      </c>
      <c r="I44" s="309">
        <v>55</v>
      </c>
      <c r="J44" s="43">
        <v>-5</v>
      </c>
      <c r="K44" s="310">
        <f>I44+J44</f>
        <v>50</v>
      </c>
    </row>
    <row r="45" spans="1:11" ht="12.75">
      <c r="A45" s="394"/>
      <c r="B45" s="311"/>
      <c r="C45" s="273"/>
      <c r="D45" s="181">
        <v>2212</v>
      </c>
      <c r="E45" s="289">
        <v>6121</v>
      </c>
      <c r="F45" s="284" t="s">
        <v>194</v>
      </c>
      <c r="G45" s="313" t="s">
        <v>176</v>
      </c>
      <c r="H45" s="43">
        <v>0</v>
      </c>
      <c r="I45" s="309">
        <v>927</v>
      </c>
      <c r="J45" s="43">
        <v>-98</v>
      </c>
      <c r="K45" s="310">
        <f>I45+J45</f>
        <v>829</v>
      </c>
    </row>
    <row r="46" spans="1:11" ht="13.5" thickBot="1">
      <c r="A46" s="394"/>
      <c r="B46" s="311"/>
      <c r="C46" s="273"/>
      <c r="D46" s="181">
        <v>2212</v>
      </c>
      <c r="E46" s="289">
        <v>6121</v>
      </c>
      <c r="F46" s="307" t="s">
        <v>145</v>
      </c>
      <c r="G46" s="313" t="s">
        <v>176</v>
      </c>
      <c r="H46" s="44">
        <v>0</v>
      </c>
      <c r="I46" s="315">
        <v>12313</v>
      </c>
      <c r="J46" s="44">
        <v>-120</v>
      </c>
      <c r="K46" s="316">
        <f>I46+J46</f>
        <v>12193</v>
      </c>
    </row>
    <row r="47" spans="1:11" ht="12.75">
      <c r="A47" s="394"/>
      <c r="B47" s="320" t="s">
        <v>5</v>
      </c>
      <c r="C47" s="207" t="s">
        <v>154</v>
      </c>
      <c r="D47" s="131"/>
      <c r="E47" s="302" t="s">
        <v>3</v>
      </c>
      <c r="F47" s="303"/>
      <c r="G47" s="145" t="s">
        <v>155</v>
      </c>
      <c r="H47" s="208">
        <f>SUM(H48:H51)</f>
        <v>0</v>
      </c>
      <c r="I47" s="208">
        <f>SUM(I48:I51)</f>
        <v>2440</v>
      </c>
      <c r="J47" s="208">
        <f>SUM(J48:J51)</f>
        <v>-98</v>
      </c>
      <c r="K47" s="208">
        <f>SUM(K48:K51)</f>
        <v>2342</v>
      </c>
    </row>
    <row r="48" spans="1:11" ht="12.75">
      <c r="A48" s="394"/>
      <c r="B48" s="321"/>
      <c r="C48" s="306"/>
      <c r="D48" s="274">
        <v>2212</v>
      </c>
      <c r="E48" s="293">
        <v>5139</v>
      </c>
      <c r="F48" s="307" t="s">
        <v>205</v>
      </c>
      <c r="G48" s="319" t="s">
        <v>206</v>
      </c>
      <c r="H48" s="43">
        <v>0</v>
      </c>
      <c r="I48" s="309">
        <v>37</v>
      </c>
      <c r="J48" s="43">
        <v>-2</v>
      </c>
      <c r="K48" s="310">
        <f>I48+J48</f>
        <v>35</v>
      </c>
    </row>
    <row r="49" spans="1:11" ht="12.75">
      <c r="A49" s="394"/>
      <c r="B49" s="287"/>
      <c r="C49" s="273"/>
      <c r="D49" s="181">
        <v>2212</v>
      </c>
      <c r="E49" s="289">
        <v>5169</v>
      </c>
      <c r="F49" s="307" t="s">
        <v>205</v>
      </c>
      <c r="G49" s="318" t="s">
        <v>64</v>
      </c>
      <c r="H49" s="43">
        <v>0</v>
      </c>
      <c r="I49" s="309">
        <v>55</v>
      </c>
      <c r="J49" s="43"/>
      <c r="K49" s="310">
        <f>I49+J49</f>
        <v>55</v>
      </c>
    </row>
    <row r="50" spans="1:11" ht="12.75">
      <c r="A50" s="394"/>
      <c r="B50" s="287"/>
      <c r="C50" s="273"/>
      <c r="D50" s="181">
        <v>2212</v>
      </c>
      <c r="E50" s="289">
        <v>6121</v>
      </c>
      <c r="F50" s="284" t="s">
        <v>194</v>
      </c>
      <c r="G50" s="313" t="s">
        <v>176</v>
      </c>
      <c r="H50" s="43">
        <v>0</v>
      </c>
      <c r="I50" s="309">
        <f>222-13</f>
        <v>209</v>
      </c>
      <c r="J50" s="43">
        <v>-96</v>
      </c>
      <c r="K50" s="310">
        <f>I50+J50</f>
        <v>113</v>
      </c>
    </row>
    <row r="51" spans="1:11" ht="13.5" thickBot="1">
      <c r="A51" s="394"/>
      <c r="B51" s="322"/>
      <c r="C51" s="323"/>
      <c r="D51" s="188">
        <v>2212</v>
      </c>
      <c r="E51" s="314">
        <v>6121</v>
      </c>
      <c r="F51" s="182" t="s">
        <v>145</v>
      </c>
      <c r="G51" s="324" t="s">
        <v>176</v>
      </c>
      <c r="H51" s="44">
        <v>0</v>
      </c>
      <c r="I51" s="315">
        <f>2126+13</f>
        <v>2139</v>
      </c>
      <c r="J51" s="44"/>
      <c r="K51" s="316">
        <f>I51+J51</f>
        <v>2139</v>
      </c>
    </row>
    <row r="52" spans="1:11" ht="12.75">
      <c r="A52" s="394"/>
      <c r="B52" s="325" t="s">
        <v>5</v>
      </c>
      <c r="C52" s="306" t="s">
        <v>207</v>
      </c>
      <c r="D52" s="326"/>
      <c r="E52" s="327" t="s">
        <v>3</v>
      </c>
      <c r="F52" s="328"/>
      <c r="G52" s="329" t="s">
        <v>208</v>
      </c>
      <c r="H52" s="304">
        <f>SUM(H53:H53)</f>
        <v>0</v>
      </c>
      <c r="I52" s="304">
        <f>SUM(I53:I53)</f>
        <v>780</v>
      </c>
      <c r="J52" s="330">
        <f>SUM(J53:J53)</f>
        <v>0</v>
      </c>
      <c r="K52" s="331">
        <f>SUM(K53:K53)</f>
        <v>780</v>
      </c>
    </row>
    <row r="53" spans="1:11" ht="13.5" thickBot="1">
      <c r="A53" s="394"/>
      <c r="B53" s="332"/>
      <c r="C53" s="333"/>
      <c r="D53" s="188">
        <v>2212</v>
      </c>
      <c r="E53" s="314">
        <v>6121</v>
      </c>
      <c r="F53" s="334" t="s">
        <v>194</v>
      </c>
      <c r="G53" s="335" t="s">
        <v>64</v>
      </c>
      <c r="H53" s="44">
        <v>0</v>
      </c>
      <c r="I53" s="44">
        <v>780</v>
      </c>
      <c r="J53" s="128"/>
      <c r="K53" s="219">
        <f>I53+J53</f>
        <v>780</v>
      </c>
    </row>
    <row r="54" spans="1:11" ht="12.75">
      <c r="A54" s="394"/>
      <c r="B54" s="336" t="s">
        <v>5</v>
      </c>
      <c r="C54" s="207" t="s">
        <v>209</v>
      </c>
      <c r="D54" s="131"/>
      <c r="E54" s="302" t="s">
        <v>3</v>
      </c>
      <c r="F54" s="303"/>
      <c r="G54" s="211" t="s">
        <v>210</v>
      </c>
      <c r="H54" s="208">
        <f>SUM(H55:H55)</f>
        <v>0</v>
      </c>
      <c r="I54" s="208">
        <f>SUM(I55:I55)</f>
        <v>800</v>
      </c>
      <c r="J54" s="330">
        <f>SUM(J55:J55)</f>
        <v>0</v>
      </c>
      <c r="K54" s="331">
        <f>SUM(K55:K55)</f>
        <v>800</v>
      </c>
    </row>
    <row r="55" spans="1:11" ht="13.5" thickBot="1">
      <c r="A55" s="394"/>
      <c r="B55" s="337"/>
      <c r="C55" s="338"/>
      <c r="D55" s="188">
        <v>2212</v>
      </c>
      <c r="E55" s="314">
        <v>6121</v>
      </c>
      <c r="F55" s="334" t="s">
        <v>194</v>
      </c>
      <c r="G55" s="335" t="s">
        <v>64</v>
      </c>
      <c r="H55" s="44">
        <v>0</v>
      </c>
      <c r="I55" s="44">
        <v>800</v>
      </c>
      <c r="J55" s="339"/>
      <c r="K55" s="219">
        <f>I55+J55</f>
        <v>800</v>
      </c>
    </row>
    <row r="56" spans="1:11" ht="12.75">
      <c r="A56" s="394"/>
      <c r="B56" s="336" t="s">
        <v>5</v>
      </c>
      <c r="C56" s="207" t="s">
        <v>211</v>
      </c>
      <c r="D56" s="131"/>
      <c r="E56" s="302" t="s">
        <v>3</v>
      </c>
      <c r="F56" s="303"/>
      <c r="G56" s="211" t="s">
        <v>212</v>
      </c>
      <c r="H56" s="208">
        <f>SUM(H57:H57)</f>
        <v>0</v>
      </c>
      <c r="I56" s="208">
        <f>SUM(I57:I57)</f>
        <v>297</v>
      </c>
      <c r="J56" s="330">
        <f>SUM(J57:J57)</f>
        <v>0</v>
      </c>
      <c r="K56" s="331">
        <f>SUM(K57:K57)</f>
        <v>297</v>
      </c>
    </row>
    <row r="57" spans="1:11" ht="13.5" thickBot="1">
      <c r="A57" s="394"/>
      <c r="B57" s="332"/>
      <c r="C57" s="333"/>
      <c r="D57" s="188">
        <v>2212</v>
      </c>
      <c r="E57" s="314">
        <v>6121</v>
      </c>
      <c r="F57" s="334" t="s">
        <v>194</v>
      </c>
      <c r="G57" s="340" t="s">
        <v>176</v>
      </c>
      <c r="H57" s="44">
        <v>0</v>
      </c>
      <c r="I57" s="44">
        <v>297</v>
      </c>
      <c r="J57" s="339"/>
      <c r="K57" s="219">
        <f>I57+J57</f>
        <v>297</v>
      </c>
    </row>
    <row r="58" spans="1:11" ht="12.75">
      <c r="A58" s="394"/>
      <c r="B58" s="336" t="s">
        <v>5</v>
      </c>
      <c r="C58" s="207" t="s">
        <v>213</v>
      </c>
      <c r="D58" s="131"/>
      <c r="E58" s="302" t="s">
        <v>3</v>
      </c>
      <c r="F58" s="303"/>
      <c r="G58" s="211" t="s">
        <v>214</v>
      </c>
      <c r="H58" s="341">
        <f>SUM(H59:H60)</f>
        <v>0</v>
      </c>
      <c r="I58" s="341">
        <f>SUM(I59:I60)</f>
        <v>25908</v>
      </c>
      <c r="J58" s="341">
        <f>SUM(J59:J60)</f>
        <v>0</v>
      </c>
      <c r="K58" s="208">
        <f>SUM(K59:K60)</f>
        <v>25908</v>
      </c>
    </row>
    <row r="59" spans="1:11" ht="12.75">
      <c r="A59" s="394"/>
      <c r="B59" s="342"/>
      <c r="C59" s="343"/>
      <c r="D59" s="181">
        <v>2212</v>
      </c>
      <c r="E59" s="289">
        <v>6121</v>
      </c>
      <c r="F59" s="284" t="s">
        <v>194</v>
      </c>
      <c r="G59" s="344" t="s">
        <v>176</v>
      </c>
      <c r="H59" s="43">
        <v>0</v>
      </c>
      <c r="I59" s="43">
        <v>750</v>
      </c>
      <c r="J59" s="285"/>
      <c r="K59" s="2">
        <f>I59+J59</f>
        <v>750</v>
      </c>
    </row>
    <row r="60" spans="1:11" ht="13.5" thickBot="1">
      <c r="A60" s="394"/>
      <c r="B60" s="345"/>
      <c r="C60" s="346"/>
      <c r="D60" s="186">
        <v>2212</v>
      </c>
      <c r="E60" s="298">
        <v>6121</v>
      </c>
      <c r="F60" s="182" t="s">
        <v>145</v>
      </c>
      <c r="G60" s="347" t="s">
        <v>176</v>
      </c>
      <c r="H60" s="118">
        <v>0</v>
      </c>
      <c r="I60" s="348">
        <v>25158</v>
      </c>
      <c r="J60" s="348"/>
      <c r="K60" s="219">
        <f>I60+J60</f>
        <v>25158</v>
      </c>
    </row>
    <row r="61" spans="1:11" ht="12.75">
      <c r="A61" s="394"/>
      <c r="B61" s="336" t="s">
        <v>5</v>
      </c>
      <c r="C61" s="207" t="s">
        <v>156</v>
      </c>
      <c r="D61" s="131"/>
      <c r="E61" s="302" t="s">
        <v>3</v>
      </c>
      <c r="F61" s="303"/>
      <c r="G61" s="211" t="s">
        <v>157</v>
      </c>
      <c r="H61" s="341">
        <f>SUM(H62:H63)</f>
        <v>0</v>
      </c>
      <c r="I61" s="341">
        <f>SUM(I62:I63)</f>
        <v>31005</v>
      </c>
      <c r="J61" s="341">
        <f>SUM(J62:J63)</f>
        <v>0</v>
      </c>
      <c r="K61" s="208">
        <f>SUM(K62:K63)</f>
        <v>31005</v>
      </c>
    </row>
    <row r="62" spans="1:11" ht="12.75">
      <c r="A62" s="394"/>
      <c r="B62" s="342"/>
      <c r="C62" s="343"/>
      <c r="D62" s="181">
        <v>2212</v>
      </c>
      <c r="E62" s="289">
        <v>6121</v>
      </c>
      <c r="F62" s="284" t="s">
        <v>194</v>
      </c>
      <c r="G62" s="344" t="s">
        <v>176</v>
      </c>
      <c r="H62" s="43">
        <v>0</v>
      </c>
      <c r="I62" s="43">
        <v>1500</v>
      </c>
      <c r="J62" s="185"/>
      <c r="K62" s="2">
        <f>I62+J62</f>
        <v>1500</v>
      </c>
    </row>
    <row r="63" spans="1:11" ht="13.5" thickBot="1">
      <c r="A63" s="394"/>
      <c r="B63" s="345"/>
      <c r="C63" s="346"/>
      <c r="D63" s="186">
        <v>2212</v>
      </c>
      <c r="E63" s="298">
        <v>6121</v>
      </c>
      <c r="F63" s="349" t="s">
        <v>145</v>
      </c>
      <c r="G63" s="347" t="s">
        <v>176</v>
      </c>
      <c r="H63" s="118">
        <v>0</v>
      </c>
      <c r="I63" s="300">
        <v>29505</v>
      </c>
      <c r="J63" s="300"/>
      <c r="K63" s="219">
        <f>I63+J63</f>
        <v>29505</v>
      </c>
    </row>
    <row r="64" spans="1:11" ht="12.75">
      <c r="A64" s="394"/>
      <c r="B64" s="336" t="s">
        <v>5</v>
      </c>
      <c r="C64" s="207" t="s">
        <v>158</v>
      </c>
      <c r="D64" s="131"/>
      <c r="E64" s="302" t="s">
        <v>3</v>
      </c>
      <c r="F64" s="303"/>
      <c r="G64" s="211" t="s">
        <v>159</v>
      </c>
      <c r="H64" s="341">
        <f>SUM(H65:H66)</f>
        <v>0</v>
      </c>
      <c r="I64" s="341">
        <f>SUM(I65:I66)</f>
        <v>16510</v>
      </c>
      <c r="J64" s="341">
        <f>SUM(J65:J66)</f>
        <v>0</v>
      </c>
      <c r="K64" s="208">
        <f>SUM(K65:K66)</f>
        <v>16510</v>
      </c>
    </row>
    <row r="65" spans="1:11" ht="12.75">
      <c r="A65" s="394"/>
      <c r="B65" s="342"/>
      <c r="C65" s="343"/>
      <c r="D65" s="181">
        <v>2212</v>
      </c>
      <c r="E65" s="289">
        <v>6121</v>
      </c>
      <c r="F65" s="284" t="s">
        <v>194</v>
      </c>
      <c r="G65" s="344" t="s">
        <v>176</v>
      </c>
      <c r="H65" s="43">
        <v>0</v>
      </c>
      <c r="I65" s="43">
        <v>750</v>
      </c>
      <c r="J65" s="285"/>
      <c r="K65" s="2">
        <f>I65+J65</f>
        <v>750</v>
      </c>
    </row>
    <row r="66" spans="1:11" ht="13.5" thickBot="1">
      <c r="A66" s="394"/>
      <c r="B66" s="350"/>
      <c r="C66" s="338"/>
      <c r="D66" s="188">
        <v>2212</v>
      </c>
      <c r="E66" s="314">
        <v>6121</v>
      </c>
      <c r="F66" s="182" t="s">
        <v>145</v>
      </c>
      <c r="G66" s="340" t="s">
        <v>176</v>
      </c>
      <c r="H66" s="44">
        <v>0</v>
      </c>
      <c r="I66" s="128">
        <v>15760</v>
      </c>
      <c r="J66" s="128"/>
      <c r="K66" s="1">
        <f>I66+J66</f>
        <v>15760</v>
      </c>
    </row>
    <row r="67" spans="1:11" ht="12.75">
      <c r="A67" s="394"/>
      <c r="B67" s="336" t="s">
        <v>5</v>
      </c>
      <c r="C67" s="207" t="s">
        <v>160</v>
      </c>
      <c r="D67" s="131"/>
      <c r="E67" s="302" t="s">
        <v>3</v>
      </c>
      <c r="F67" s="303"/>
      <c r="G67" s="211" t="s">
        <v>161</v>
      </c>
      <c r="H67" s="341">
        <f>SUM(H68:H69)</f>
        <v>0</v>
      </c>
      <c r="I67" s="341">
        <f>SUM(I68:I69)</f>
        <v>20240</v>
      </c>
      <c r="J67" s="341">
        <f>SUM(J68:J69)</f>
        <v>0</v>
      </c>
      <c r="K67" s="208">
        <f>SUM(K68:K69)</f>
        <v>20240</v>
      </c>
    </row>
    <row r="68" spans="1:11" ht="12.75">
      <c r="A68" s="394"/>
      <c r="B68" s="342"/>
      <c r="C68" s="343"/>
      <c r="D68" s="181">
        <v>2212</v>
      </c>
      <c r="E68" s="289">
        <v>6121</v>
      </c>
      <c r="F68" s="284" t="s">
        <v>194</v>
      </c>
      <c r="G68" s="344" t="s">
        <v>176</v>
      </c>
      <c r="H68" s="43">
        <v>0</v>
      </c>
      <c r="I68" s="43">
        <v>800</v>
      </c>
      <c r="J68" s="285"/>
      <c r="K68" s="2">
        <f>I68+J68</f>
        <v>800</v>
      </c>
    </row>
    <row r="69" spans="1:11" ht="13.5" thickBot="1">
      <c r="A69" s="394"/>
      <c r="B69" s="351"/>
      <c r="C69" s="333"/>
      <c r="D69" s="186">
        <v>2212</v>
      </c>
      <c r="E69" s="298">
        <v>6121</v>
      </c>
      <c r="F69" s="349" t="s">
        <v>145</v>
      </c>
      <c r="G69" s="347" t="s">
        <v>176</v>
      </c>
      <c r="H69" s="118">
        <v>0</v>
      </c>
      <c r="I69" s="348">
        <v>19440</v>
      </c>
      <c r="J69" s="348"/>
      <c r="K69" s="219">
        <f>I69+J69</f>
        <v>19440</v>
      </c>
    </row>
    <row r="70" spans="1:11" ht="12.75">
      <c r="A70" s="394"/>
      <c r="B70" s="336" t="s">
        <v>5</v>
      </c>
      <c r="C70" s="207" t="s">
        <v>162</v>
      </c>
      <c r="D70" s="131"/>
      <c r="E70" s="302" t="s">
        <v>3</v>
      </c>
      <c r="F70" s="303"/>
      <c r="G70" s="211" t="s">
        <v>163</v>
      </c>
      <c r="H70" s="341">
        <f>SUM(H71:H72)</f>
        <v>0</v>
      </c>
      <c r="I70" s="341">
        <f>SUM(I71:I72)</f>
        <v>5684</v>
      </c>
      <c r="J70" s="341">
        <f>SUM(J71:J72)</f>
        <v>0</v>
      </c>
      <c r="K70" s="208">
        <f>SUM(K71:K72)</f>
        <v>5684</v>
      </c>
    </row>
    <row r="71" spans="1:11" ht="12.75">
      <c r="A71" s="394"/>
      <c r="B71" s="342"/>
      <c r="C71" s="343"/>
      <c r="D71" s="181">
        <v>2212</v>
      </c>
      <c r="E71" s="289">
        <v>6121</v>
      </c>
      <c r="F71" s="284" t="s">
        <v>194</v>
      </c>
      <c r="G71" s="344" t="s">
        <v>176</v>
      </c>
      <c r="H71" s="43">
        <v>0</v>
      </c>
      <c r="I71" s="43">
        <v>500</v>
      </c>
      <c r="J71" s="285"/>
      <c r="K71" s="2">
        <f>I71+J71</f>
        <v>500</v>
      </c>
    </row>
    <row r="72" spans="1:11" ht="13.5" thickBot="1">
      <c r="A72" s="394"/>
      <c r="B72" s="351"/>
      <c r="C72" s="333"/>
      <c r="D72" s="186">
        <v>2212</v>
      </c>
      <c r="E72" s="298">
        <v>6121</v>
      </c>
      <c r="F72" s="349" t="s">
        <v>145</v>
      </c>
      <c r="G72" s="347" t="s">
        <v>176</v>
      </c>
      <c r="H72" s="118">
        <v>0</v>
      </c>
      <c r="I72" s="348">
        <v>5184</v>
      </c>
      <c r="J72" s="348"/>
      <c r="K72" s="219">
        <f>I72+J72</f>
        <v>5184</v>
      </c>
    </row>
    <row r="73" spans="1:11" ht="12.75">
      <c r="A73" s="394"/>
      <c r="B73" s="336" t="s">
        <v>5</v>
      </c>
      <c r="C73" s="207" t="s">
        <v>164</v>
      </c>
      <c r="D73" s="131"/>
      <c r="E73" s="302" t="s">
        <v>3</v>
      </c>
      <c r="F73" s="303"/>
      <c r="G73" s="211" t="s">
        <v>165</v>
      </c>
      <c r="H73" s="341">
        <f>SUM(H74:H75)</f>
        <v>0</v>
      </c>
      <c r="I73" s="341">
        <f>SUM(I74:I75)</f>
        <v>31779</v>
      </c>
      <c r="J73" s="341">
        <f>SUM(J74:J75)</f>
        <v>0</v>
      </c>
      <c r="K73" s="208">
        <f>SUM(K74:K75)</f>
        <v>31779</v>
      </c>
    </row>
    <row r="74" spans="1:11" ht="12.75">
      <c r="A74" s="394"/>
      <c r="B74" s="342"/>
      <c r="C74" s="343"/>
      <c r="D74" s="181">
        <v>2212</v>
      </c>
      <c r="E74" s="289">
        <v>6121</v>
      </c>
      <c r="F74" s="284" t="s">
        <v>194</v>
      </c>
      <c r="G74" s="344" t="s">
        <v>176</v>
      </c>
      <c r="H74" s="43">
        <v>0</v>
      </c>
      <c r="I74" s="43">
        <v>1500</v>
      </c>
      <c r="J74" s="185"/>
      <c r="K74" s="2">
        <f>I74+J74</f>
        <v>1500</v>
      </c>
    </row>
    <row r="75" spans="1:11" ht="13.5" thickBot="1">
      <c r="A75" s="394"/>
      <c r="B75" s="351"/>
      <c r="C75" s="333"/>
      <c r="D75" s="186">
        <v>2212</v>
      </c>
      <c r="E75" s="298">
        <v>6121</v>
      </c>
      <c r="F75" s="349" t="s">
        <v>145</v>
      </c>
      <c r="G75" s="347" t="s">
        <v>176</v>
      </c>
      <c r="H75" s="118">
        <v>0</v>
      </c>
      <c r="I75" s="300">
        <v>30279</v>
      </c>
      <c r="J75" s="367"/>
      <c r="K75" s="219">
        <f>I75+J75</f>
        <v>30279</v>
      </c>
    </row>
    <row r="76" spans="1:11" ht="12.75">
      <c r="A76" s="394"/>
      <c r="B76" s="352" t="s">
        <v>5</v>
      </c>
      <c r="C76" s="207" t="s">
        <v>215</v>
      </c>
      <c r="D76" s="131"/>
      <c r="E76" s="302" t="s">
        <v>3</v>
      </c>
      <c r="F76" s="303"/>
      <c r="G76" s="211" t="s">
        <v>216</v>
      </c>
      <c r="H76" s="341">
        <f>SUM(H77:H78)</f>
        <v>0</v>
      </c>
      <c r="I76" s="341">
        <f>SUM(I77:I78)</f>
        <v>16273.395</v>
      </c>
      <c r="J76" s="368">
        <f>SUM(J77:J78)</f>
        <v>0</v>
      </c>
      <c r="K76" s="208">
        <f>SUM(K77:K78)</f>
        <v>16273.395</v>
      </c>
    </row>
    <row r="77" spans="1:11" ht="12.75">
      <c r="A77" s="394"/>
      <c r="B77" s="342"/>
      <c r="C77" s="343"/>
      <c r="D77" s="181">
        <v>2212</v>
      </c>
      <c r="E77" s="289">
        <v>6121</v>
      </c>
      <c r="F77" s="284" t="s">
        <v>194</v>
      </c>
      <c r="G77" s="344" t="s">
        <v>176</v>
      </c>
      <c r="H77" s="43">
        <v>0</v>
      </c>
      <c r="I77" s="43">
        <f>373.285-101.64+119.79+34+30.96</f>
        <v>456.39500000000004</v>
      </c>
      <c r="J77" s="369"/>
      <c r="K77" s="2">
        <f>I77+J77</f>
        <v>456.39500000000004</v>
      </c>
    </row>
    <row r="78" spans="1:11" ht="13.5" thickBot="1">
      <c r="A78" s="394"/>
      <c r="B78" s="351"/>
      <c r="C78" s="333"/>
      <c r="D78" s="186">
        <v>2212</v>
      </c>
      <c r="E78" s="298">
        <v>6121</v>
      </c>
      <c r="F78" s="349" t="s">
        <v>145</v>
      </c>
      <c r="G78" s="347" t="s">
        <v>176</v>
      </c>
      <c r="H78" s="118">
        <v>0</v>
      </c>
      <c r="I78" s="348">
        <v>15817</v>
      </c>
      <c r="J78" s="370"/>
      <c r="K78" s="219">
        <f>I78+J78</f>
        <v>15817</v>
      </c>
    </row>
    <row r="79" spans="1:11" ht="12.75">
      <c r="A79" s="394"/>
      <c r="B79" s="352" t="s">
        <v>5</v>
      </c>
      <c r="C79" s="207" t="s">
        <v>166</v>
      </c>
      <c r="D79" s="131"/>
      <c r="E79" s="302" t="s">
        <v>3</v>
      </c>
      <c r="F79" s="303"/>
      <c r="G79" s="211" t="s">
        <v>167</v>
      </c>
      <c r="H79" s="341">
        <f>SUM(H80:H81)</f>
        <v>0</v>
      </c>
      <c r="I79" s="341">
        <f>SUM(I80:I81)</f>
        <v>32406</v>
      </c>
      <c r="J79" s="368">
        <f>SUM(J80:J81)</f>
        <v>0</v>
      </c>
      <c r="K79" s="208">
        <f>SUM(K80:K81)</f>
        <v>32406</v>
      </c>
    </row>
    <row r="80" spans="1:11" ht="12.75">
      <c r="A80" s="394"/>
      <c r="B80" s="342"/>
      <c r="C80" s="343"/>
      <c r="D80" s="181">
        <v>2212</v>
      </c>
      <c r="E80" s="289">
        <v>6121</v>
      </c>
      <c r="F80" s="284" t="s">
        <v>194</v>
      </c>
      <c r="G80" s="344" t="s">
        <v>176</v>
      </c>
      <c r="H80" s="43">
        <v>0</v>
      </c>
      <c r="I80" s="43">
        <v>1500</v>
      </c>
      <c r="J80" s="371"/>
      <c r="K80" s="2">
        <f>I80+J80</f>
        <v>1500</v>
      </c>
    </row>
    <row r="81" spans="1:11" ht="13.5" thickBot="1">
      <c r="A81" s="394"/>
      <c r="B81" s="351"/>
      <c r="C81" s="333"/>
      <c r="D81" s="186">
        <v>2212</v>
      </c>
      <c r="E81" s="298">
        <v>6121</v>
      </c>
      <c r="F81" s="349" t="s">
        <v>145</v>
      </c>
      <c r="G81" s="347" t="s">
        <v>176</v>
      </c>
      <c r="H81" s="118">
        <v>0</v>
      </c>
      <c r="I81" s="348">
        <v>30906</v>
      </c>
      <c r="J81" s="370"/>
      <c r="K81" s="219">
        <f>I81+J81</f>
        <v>30906</v>
      </c>
    </row>
    <row r="82" spans="1:11" ht="12.75">
      <c r="A82" s="394"/>
      <c r="B82" s="336" t="s">
        <v>5</v>
      </c>
      <c r="C82" s="207" t="s">
        <v>168</v>
      </c>
      <c r="D82" s="131"/>
      <c r="E82" s="302" t="s">
        <v>3</v>
      </c>
      <c r="F82" s="303"/>
      <c r="G82" s="211" t="s">
        <v>169</v>
      </c>
      <c r="H82" s="341">
        <f>SUM(H83:H84)</f>
        <v>0</v>
      </c>
      <c r="I82" s="341">
        <f>SUM(I83:I84)</f>
        <v>22962</v>
      </c>
      <c r="J82" s="368">
        <f>SUM(J83:J84)</f>
        <v>0</v>
      </c>
      <c r="K82" s="208">
        <f>SUM(K83:K84)</f>
        <v>22962</v>
      </c>
    </row>
    <row r="83" spans="1:11" ht="12.75">
      <c r="A83" s="394"/>
      <c r="B83" s="342"/>
      <c r="C83" s="343"/>
      <c r="D83" s="181">
        <v>2212</v>
      </c>
      <c r="E83" s="289">
        <v>6121</v>
      </c>
      <c r="F83" s="284" t="s">
        <v>194</v>
      </c>
      <c r="G83" s="344" t="s">
        <v>176</v>
      </c>
      <c r="H83" s="43">
        <v>0</v>
      </c>
      <c r="I83" s="43">
        <v>1000</v>
      </c>
      <c r="J83" s="371"/>
      <c r="K83" s="2">
        <f>I83+J83</f>
        <v>1000</v>
      </c>
    </row>
    <row r="84" spans="1:11" ht="13.5" thickBot="1">
      <c r="A84" s="394"/>
      <c r="B84" s="351"/>
      <c r="C84" s="333"/>
      <c r="D84" s="186">
        <v>2212</v>
      </c>
      <c r="E84" s="298">
        <v>6121</v>
      </c>
      <c r="F84" s="349" t="s">
        <v>145</v>
      </c>
      <c r="G84" s="347" t="s">
        <v>176</v>
      </c>
      <c r="H84" s="118">
        <v>0</v>
      </c>
      <c r="I84" s="348">
        <v>21962</v>
      </c>
      <c r="J84" s="370"/>
      <c r="K84" s="219">
        <f>I84+J84</f>
        <v>21962</v>
      </c>
    </row>
    <row r="85" spans="1:11" ht="12.75">
      <c r="A85" s="394"/>
      <c r="B85" s="352" t="s">
        <v>5</v>
      </c>
      <c r="C85" s="207" t="s">
        <v>217</v>
      </c>
      <c r="D85" s="131"/>
      <c r="E85" s="302" t="s">
        <v>3</v>
      </c>
      <c r="F85" s="303"/>
      <c r="G85" s="211" t="s">
        <v>218</v>
      </c>
      <c r="H85" s="341">
        <f>SUM(H86:H87)</f>
        <v>0</v>
      </c>
      <c r="I85" s="341">
        <f>SUM(I86:I87)</f>
        <v>36623.988</v>
      </c>
      <c r="J85" s="368">
        <f>SUM(J86:J87)</f>
        <v>0</v>
      </c>
      <c r="K85" s="208">
        <f>SUM(K86:K87)</f>
        <v>36623.988</v>
      </c>
    </row>
    <row r="86" spans="1:11" ht="12.75">
      <c r="A86" s="394"/>
      <c r="B86" s="342"/>
      <c r="C86" s="343"/>
      <c r="D86" s="181">
        <v>2212</v>
      </c>
      <c r="E86" s="289">
        <v>6121</v>
      </c>
      <c r="F86" s="284" t="s">
        <v>194</v>
      </c>
      <c r="G86" s="344" t="s">
        <v>176</v>
      </c>
      <c r="H86" s="43">
        <v>0</v>
      </c>
      <c r="I86" s="43">
        <f>639.485-402.325+235.95+53.359+70.519</f>
        <v>596.988</v>
      </c>
      <c r="J86" s="369"/>
      <c r="K86" s="2">
        <f>I86+J86</f>
        <v>596.988</v>
      </c>
    </row>
    <row r="87" spans="1:11" ht="13.5" thickBot="1">
      <c r="A87" s="394"/>
      <c r="B87" s="351"/>
      <c r="C87" s="333"/>
      <c r="D87" s="186">
        <v>2212</v>
      </c>
      <c r="E87" s="298">
        <v>6121</v>
      </c>
      <c r="F87" s="349" t="s">
        <v>145</v>
      </c>
      <c r="G87" s="347" t="s">
        <v>176</v>
      </c>
      <c r="H87" s="118">
        <v>0</v>
      </c>
      <c r="I87" s="348">
        <v>36027</v>
      </c>
      <c r="J87" s="348"/>
      <c r="K87" s="219">
        <f>I87+J87</f>
        <v>36027</v>
      </c>
    </row>
    <row r="88" spans="1:11" ht="12.75">
      <c r="A88" s="394"/>
      <c r="B88" s="336" t="s">
        <v>5</v>
      </c>
      <c r="C88" s="207" t="s">
        <v>170</v>
      </c>
      <c r="D88" s="131"/>
      <c r="E88" s="302" t="s">
        <v>3</v>
      </c>
      <c r="F88" s="303"/>
      <c r="G88" s="211" t="s">
        <v>171</v>
      </c>
      <c r="H88" s="341">
        <f>SUM(H89:H90)</f>
        <v>0</v>
      </c>
      <c r="I88" s="341">
        <f>SUM(I89:I90)</f>
        <v>18446</v>
      </c>
      <c r="J88" s="341">
        <f>SUM(J89:J90)</f>
        <v>0</v>
      </c>
      <c r="K88" s="208">
        <f>SUM(K89:K90)</f>
        <v>18446</v>
      </c>
    </row>
    <row r="89" spans="1:11" ht="12.75">
      <c r="A89" s="394"/>
      <c r="B89" s="342"/>
      <c r="C89" s="343"/>
      <c r="D89" s="181">
        <v>2212</v>
      </c>
      <c r="E89" s="289">
        <v>6121</v>
      </c>
      <c r="F89" s="284" t="s">
        <v>194</v>
      </c>
      <c r="G89" s="220" t="s">
        <v>177</v>
      </c>
      <c r="H89" s="43">
        <v>0</v>
      </c>
      <c r="I89" s="43">
        <v>1000</v>
      </c>
      <c r="J89" s="285"/>
      <c r="K89" s="2">
        <f>I89+J89</f>
        <v>1000</v>
      </c>
    </row>
    <row r="90" spans="1:11" ht="13.5" thickBot="1">
      <c r="A90" s="394"/>
      <c r="B90" s="351"/>
      <c r="C90" s="333"/>
      <c r="D90" s="186">
        <v>2212</v>
      </c>
      <c r="E90" s="298">
        <v>6121</v>
      </c>
      <c r="F90" s="349" t="s">
        <v>145</v>
      </c>
      <c r="G90" s="347" t="s">
        <v>176</v>
      </c>
      <c r="H90" s="118">
        <v>0</v>
      </c>
      <c r="I90" s="348">
        <v>17446</v>
      </c>
      <c r="J90" s="348"/>
      <c r="K90" s="219">
        <f>I90+J90</f>
        <v>17446</v>
      </c>
    </row>
    <row r="91" spans="1:11" ht="12.75">
      <c r="A91" s="394"/>
      <c r="B91" s="353" t="s">
        <v>5</v>
      </c>
      <c r="C91" s="354" t="s">
        <v>219</v>
      </c>
      <c r="D91" s="355" t="s">
        <v>3</v>
      </c>
      <c r="E91" s="356" t="s">
        <v>3</v>
      </c>
      <c r="F91" s="356" t="s">
        <v>3</v>
      </c>
      <c r="G91" s="357" t="s">
        <v>220</v>
      </c>
      <c r="H91" s="304">
        <f>H92</f>
        <v>4400</v>
      </c>
      <c r="I91" s="304">
        <f>I92</f>
        <v>4400</v>
      </c>
      <c r="J91" s="330">
        <f>SUM(J92:J92)</f>
        <v>0</v>
      </c>
      <c r="K91" s="331">
        <f>SUM(K92:K92)</f>
        <v>4400</v>
      </c>
    </row>
    <row r="92" spans="1:11" ht="13.5" thickBot="1">
      <c r="A92" s="394"/>
      <c r="B92" s="358"/>
      <c r="C92" s="359"/>
      <c r="D92" s="360">
        <v>2212</v>
      </c>
      <c r="E92" s="361">
        <v>6121</v>
      </c>
      <c r="F92" s="361" t="s">
        <v>194</v>
      </c>
      <c r="G92" s="224" t="s">
        <v>177</v>
      </c>
      <c r="H92" s="44">
        <v>4400</v>
      </c>
      <c r="I92" s="44">
        <v>4400</v>
      </c>
      <c r="J92" s="128"/>
      <c r="K92" s="219">
        <f>I92+J92</f>
        <v>4400</v>
      </c>
    </row>
    <row r="93" spans="1:11" ht="12.75">
      <c r="A93" s="394"/>
      <c r="B93" s="353" t="s">
        <v>5</v>
      </c>
      <c r="C93" s="354" t="s">
        <v>221</v>
      </c>
      <c r="D93" s="355" t="s">
        <v>3</v>
      </c>
      <c r="E93" s="356" t="s">
        <v>3</v>
      </c>
      <c r="F93" s="356" t="s">
        <v>3</v>
      </c>
      <c r="G93" s="145" t="s">
        <v>222</v>
      </c>
      <c r="H93" s="304">
        <f>H94</f>
        <v>2300</v>
      </c>
      <c r="I93" s="304">
        <f>I94</f>
        <v>2300</v>
      </c>
      <c r="J93" s="330">
        <f>SUM(J94:J94)</f>
        <v>0</v>
      </c>
      <c r="K93" s="331">
        <f>SUM(K94:K94)</f>
        <v>2300</v>
      </c>
    </row>
    <row r="94" spans="1:11" ht="13.5" thickBot="1">
      <c r="A94" s="394"/>
      <c r="B94" s="358"/>
      <c r="C94" s="359"/>
      <c r="D94" s="360">
        <v>2212</v>
      </c>
      <c r="E94" s="361">
        <v>6121</v>
      </c>
      <c r="F94" s="361" t="s">
        <v>194</v>
      </c>
      <c r="G94" s="224" t="s">
        <v>177</v>
      </c>
      <c r="H94" s="44">
        <v>2300</v>
      </c>
      <c r="I94" s="44">
        <v>2300</v>
      </c>
      <c r="J94" s="339"/>
      <c r="K94" s="219">
        <f>I94+J94</f>
        <v>2300</v>
      </c>
    </row>
    <row r="95" spans="1:11" ht="12.75">
      <c r="A95" s="394"/>
      <c r="B95" s="353" t="s">
        <v>5</v>
      </c>
      <c r="C95" s="354" t="s">
        <v>223</v>
      </c>
      <c r="D95" s="355" t="s">
        <v>3</v>
      </c>
      <c r="E95" s="356" t="s">
        <v>3</v>
      </c>
      <c r="F95" s="356" t="s">
        <v>3</v>
      </c>
      <c r="G95" s="145" t="s">
        <v>224</v>
      </c>
      <c r="H95" s="304">
        <f>H96</f>
        <v>3300</v>
      </c>
      <c r="I95" s="304">
        <f>I96</f>
        <v>3300</v>
      </c>
      <c r="J95" s="330">
        <f>SUM(J96:J96)</f>
        <v>0</v>
      </c>
      <c r="K95" s="331">
        <f>SUM(K96:K96)</f>
        <v>3300</v>
      </c>
    </row>
    <row r="96" spans="1:11" ht="13.5" thickBot="1">
      <c r="A96" s="394"/>
      <c r="B96" s="358"/>
      <c r="C96" s="359"/>
      <c r="D96" s="360">
        <v>2212</v>
      </c>
      <c r="E96" s="361">
        <v>6121</v>
      </c>
      <c r="F96" s="361" t="s">
        <v>194</v>
      </c>
      <c r="G96" s="224" t="s">
        <v>177</v>
      </c>
      <c r="H96" s="44">
        <v>3300</v>
      </c>
      <c r="I96" s="44">
        <v>3300</v>
      </c>
      <c r="J96" s="339"/>
      <c r="K96" s="219">
        <f>I96+J96</f>
        <v>3300</v>
      </c>
    </row>
    <row r="97" spans="1:11" ht="20.25">
      <c r="A97" s="394"/>
      <c r="B97" s="353" t="s">
        <v>5</v>
      </c>
      <c r="C97" s="354" t="s">
        <v>225</v>
      </c>
      <c r="D97" s="355" t="s">
        <v>3</v>
      </c>
      <c r="E97" s="356" t="s">
        <v>3</v>
      </c>
      <c r="F97" s="356" t="s">
        <v>3</v>
      </c>
      <c r="G97" s="362" t="s">
        <v>226</v>
      </c>
      <c r="H97" s="304">
        <f>H98</f>
        <v>0</v>
      </c>
      <c r="I97" s="304">
        <f>I98</f>
        <v>300</v>
      </c>
      <c r="J97" s="330">
        <f>SUM(J98:J98)</f>
        <v>0</v>
      </c>
      <c r="K97" s="331">
        <f>SUM(K98:K98)</f>
        <v>300</v>
      </c>
    </row>
    <row r="98" spans="1:11" ht="13.5" thickBot="1">
      <c r="A98" s="394"/>
      <c r="B98" s="358"/>
      <c r="C98" s="359"/>
      <c r="D98" s="360">
        <v>2212</v>
      </c>
      <c r="E98" s="361">
        <v>6121</v>
      </c>
      <c r="F98" s="361" t="s">
        <v>194</v>
      </c>
      <c r="G98" s="224" t="s">
        <v>177</v>
      </c>
      <c r="H98" s="44">
        <v>0</v>
      </c>
      <c r="I98" s="44">
        <v>300</v>
      </c>
      <c r="J98" s="339"/>
      <c r="K98" s="219">
        <f>I98+J98</f>
        <v>300</v>
      </c>
    </row>
    <row r="99" spans="1:11" ht="12.75">
      <c r="A99" s="394"/>
      <c r="B99" s="353" t="s">
        <v>5</v>
      </c>
      <c r="C99" s="354" t="s">
        <v>227</v>
      </c>
      <c r="D99" s="355" t="s">
        <v>3</v>
      </c>
      <c r="E99" s="356" t="s">
        <v>3</v>
      </c>
      <c r="F99" s="363"/>
      <c r="G99" s="357" t="s">
        <v>228</v>
      </c>
      <c r="H99" s="331">
        <f>SUM(H100:H100)</f>
        <v>0</v>
      </c>
      <c r="I99" s="331">
        <f>SUM(I100:I100)</f>
        <v>100</v>
      </c>
      <c r="J99" s="330">
        <f>SUM(J100:J100)</f>
        <v>0</v>
      </c>
      <c r="K99" s="331">
        <f>SUM(K100:K100)</f>
        <v>100</v>
      </c>
    </row>
    <row r="100" spans="1:11" ht="13.5" thickBot="1">
      <c r="A100" s="395"/>
      <c r="B100" s="358"/>
      <c r="C100" s="359"/>
      <c r="D100" s="360">
        <v>6310</v>
      </c>
      <c r="E100" s="361">
        <v>5909</v>
      </c>
      <c r="F100" s="364"/>
      <c r="G100" s="365" t="s">
        <v>229</v>
      </c>
      <c r="H100" s="1">
        <v>0</v>
      </c>
      <c r="I100" s="1">
        <v>100</v>
      </c>
      <c r="J100" s="339"/>
      <c r="K100" s="219">
        <f>I100+J100</f>
        <v>100</v>
      </c>
    </row>
    <row r="101" ht="12.75">
      <c r="I101" s="366"/>
    </row>
  </sheetData>
  <sheetProtection/>
  <mergeCells count="14">
    <mergeCell ref="A1:K1"/>
    <mergeCell ref="A3:K3"/>
    <mergeCell ref="A5:K5"/>
    <mergeCell ref="A7:A8"/>
    <mergeCell ref="B7:B8"/>
    <mergeCell ref="C7:C8"/>
    <mergeCell ref="D7:D8"/>
    <mergeCell ref="E7:E8"/>
    <mergeCell ref="I7:I8"/>
    <mergeCell ref="J7:K7"/>
    <mergeCell ref="A9:A100"/>
    <mergeCell ref="F7:F8"/>
    <mergeCell ref="G7:G8"/>
    <mergeCell ref="H7:H8"/>
  </mergeCells>
  <printOptions horizontalCentered="1"/>
  <pageMargins left="0.31496062992125984" right="0.31496062992125984" top="0.5511811023622047" bottom="0.5118110236220472" header="0" footer="0"/>
  <pageSetup fitToHeight="2" fitToWidth="1" horizontalDpi="600" verticalDpi="600" orientation="portrait" paperSize="9" scale="89" r:id="rId1"/>
  <headerFooter>
    <oddHeader>&amp;R&amp;F</oddHeader>
    <oddFooter>&amp;C&amp;A</oddFooter>
  </headerFooter>
  <rowBreaks count="1" manualBreakCount="1"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2015-07-28T07:03:22Z</cp:lastPrinted>
  <dcterms:created xsi:type="dcterms:W3CDTF">2006-09-25T08:49:57Z</dcterms:created>
  <dcterms:modified xsi:type="dcterms:W3CDTF">2015-07-28T09:37:49Z</dcterms:modified>
  <cp:category/>
  <cp:version/>
  <cp:contentType/>
  <cp:contentStatus/>
</cp:coreProperties>
</file>